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ina\Pictures\Obrázky 2018\obec Malšovice\ROZPOČTY+VV 2018\rozpočty + VV jeden rozpočet\"/>
    </mc:Choice>
  </mc:AlternateContent>
  <bookViews>
    <workbookView xWindow="0" yWindow="0" windowWidth="19200" windowHeight="7010"/>
  </bookViews>
  <sheets>
    <sheet name="Rekapitulace stavby" sheetId="1" r:id="rId1"/>
    <sheet name="A1 - 1.pp, 1.np levá stra..." sheetId="2" r:id="rId2"/>
    <sheet name="A2 - 1.np pravá strana ob..." sheetId="3" r:id="rId3"/>
    <sheet name="A3 - 1.np m.č. 106-109, 2..." sheetId="4" r:id="rId4"/>
    <sheet name="A4 - zti, út, plyn, přípojky" sheetId="5" r:id="rId5"/>
    <sheet name="A5 - elektroinstalace" sheetId="6" r:id="rId6"/>
    <sheet name="A6 - fasáda, izolace sokl..." sheetId="7" r:id="rId7"/>
    <sheet name="A7 - úprava vstupu do 2.N..." sheetId="8" r:id="rId8"/>
    <sheet name="A8 - venkovní úpravy" sheetId="9" r:id="rId9"/>
    <sheet name="A9 - vedlejší rozpočtové ..." sheetId="10" r:id="rId10"/>
    <sheet name="B1 - knihovna + archiv - ..." sheetId="11" r:id="rId11"/>
    <sheet name="B2 - zateplení fasády, op..." sheetId="12" r:id="rId12"/>
    <sheet name="B3 - zti, út, plyn, přípojky" sheetId="13" r:id="rId13"/>
    <sheet name="B4 - elektroinstalace" sheetId="14" r:id="rId14"/>
    <sheet name="B5 - vedlejší rozpočtové ..." sheetId="15" r:id="rId15"/>
    <sheet name="Pokyny pro vyplnění" sheetId="16" r:id="rId16"/>
  </sheets>
  <definedNames>
    <definedName name="_xlnm._FilterDatabase" localSheetId="1" hidden="1">'A1 - 1.pp, 1.np levá stra...'!$C$117:$K$1253</definedName>
    <definedName name="_xlnm._FilterDatabase" localSheetId="2" hidden="1">'A2 - 1.np pravá strana ob...'!$C$106:$K$615</definedName>
    <definedName name="_xlnm._FilterDatabase" localSheetId="3" hidden="1">'A3 - 1.np m.č. 106-109, 2...'!$C$107:$K$774</definedName>
    <definedName name="_xlnm._FilterDatabase" localSheetId="4" hidden="1">'A4 - zti, út, plyn, přípojky'!$C$102:$K$285</definedName>
    <definedName name="_xlnm._FilterDatabase" localSheetId="5" hidden="1">'A5 - elektroinstalace'!$C$90:$K$208</definedName>
    <definedName name="_xlnm._FilterDatabase" localSheetId="6" hidden="1">'A6 - fasáda, izolace sokl...'!$C$101:$K$514</definedName>
    <definedName name="_xlnm._FilterDatabase" localSheetId="7" hidden="1">'A7 - úprava vstupu do 2.N...'!$C$96:$K$299</definedName>
    <definedName name="_xlnm._FilterDatabase" localSheetId="8" hidden="1">'A8 - venkovní úpravy'!$C$102:$K$304</definedName>
    <definedName name="_xlnm._FilterDatabase" localSheetId="9" hidden="1">'A9 - vedlejší rozpočtové ...'!$C$83:$K$87</definedName>
    <definedName name="_xlnm._FilterDatabase" localSheetId="10" hidden="1">'B1 - knihovna + archiv - ...'!$C$106:$K$656</definedName>
    <definedName name="_xlnm._FilterDatabase" localSheetId="11" hidden="1">'B2 - zateplení fasády, op...'!$C$103:$K$419</definedName>
    <definedName name="_xlnm._FilterDatabase" localSheetId="12" hidden="1">'B3 - zti, út, plyn, přípojky'!$C$101:$K$229</definedName>
    <definedName name="_xlnm._FilterDatabase" localSheetId="13" hidden="1">'B4 - elektroinstalace'!$C$88:$K$143</definedName>
    <definedName name="_xlnm._FilterDatabase" localSheetId="14" hidden="1">'B5 - vedlejší rozpočtové ...'!$C$83:$K$87</definedName>
    <definedName name="_xlnm.Print_Titles" localSheetId="1">'A1 - 1.pp, 1.np levá stra...'!$117:$117</definedName>
    <definedName name="_xlnm.Print_Titles" localSheetId="2">'A2 - 1.np pravá strana ob...'!$106:$106</definedName>
    <definedName name="_xlnm.Print_Titles" localSheetId="3">'A3 - 1.np m.č. 106-109, 2...'!$107:$107</definedName>
    <definedName name="_xlnm.Print_Titles" localSheetId="4">'A4 - zti, út, plyn, přípojky'!$102:$102</definedName>
    <definedName name="_xlnm.Print_Titles" localSheetId="5">'A5 - elektroinstalace'!$90:$90</definedName>
    <definedName name="_xlnm.Print_Titles" localSheetId="6">'A6 - fasáda, izolace sokl...'!$101:$101</definedName>
    <definedName name="_xlnm.Print_Titles" localSheetId="7">'A7 - úprava vstupu do 2.N...'!$96:$96</definedName>
    <definedName name="_xlnm.Print_Titles" localSheetId="8">'A8 - venkovní úpravy'!$102:$102</definedName>
    <definedName name="_xlnm.Print_Titles" localSheetId="9">'A9 - vedlejší rozpočtové ...'!$83:$83</definedName>
    <definedName name="_xlnm.Print_Titles" localSheetId="10">'B1 - knihovna + archiv - ...'!$106:$106</definedName>
    <definedName name="_xlnm.Print_Titles" localSheetId="11">'B2 - zateplení fasády, op...'!$103:$103</definedName>
    <definedName name="_xlnm.Print_Titles" localSheetId="12">'B3 - zti, út, plyn, přípojky'!$101:$101</definedName>
    <definedName name="_xlnm.Print_Titles" localSheetId="13">'B4 - elektroinstalace'!$88:$88</definedName>
    <definedName name="_xlnm.Print_Titles" localSheetId="14">'B5 - vedlejší rozpočtové ...'!$83:$83</definedName>
    <definedName name="_xlnm.Print_Titles" localSheetId="0">'Rekapitulace stavby'!$49:$49</definedName>
    <definedName name="_xlnm.Print_Area" localSheetId="1">'A1 - 1.pp, 1.np levá stra...'!$C$4:$J$38,'A1 - 1.pp, 1.np levá stra...'!$C$44:$J$97,'A1 - 1.pp, 1.np levá stra...'!$C$103:$K$1253</definedName>
    <definedName name="_xlnm.Print_Area" localSheetId="2">'A2 - 1.np pravá strana ob...'!$C$4:$J$38,'A2 - 1.np pravá strana ob...'!$C$44:$J$86,'A2 - 1.np pravá strana ob...'!$C$92:$K$615</definedName>
    <definedName name="_xlnm.Print_Area" localSheetId="3">'A3 - 1.np m.č. 106-109, 2...'!$C$4:$J$38,'A3 - 1.np m.č. 106-109, 2...'!$C$44:$J$87,'A3 - 1.np m.č. 106-109, 2...'!$C$93:$K$774</definedName>
    <definedName name="_xlnm.Print_Area" localSheetId="4">'A4 - zti, út, plyn, přípojky'!$C$4:$J$38,'A4 - zti, út, plyn, přípojky'!$C$44:$J$82,'A4 - zti, út, plyn, přípojky'!$C$88:$K$285</definedName>
    <definedName name="_xlnm.Print_Area" localSheetId="5">'A5 - elektroinstalace'!$C$4:$J$38,'A5 - elektroinstalace'!$C$44:$J$70,'A5 - elektroinstalace'!$C$76:$K$208</definedName>
    <definedName name="_xlnm.Print_Area" localSheetId="6">'A6 - fasáda, izolace sokl...'!$C$4:$J$38,'A6 - fasáda, izolace sokl...'!$C$44:$J$81,'A6 - fasáda, izolace sokl...'!$C$87:$K$514</definedName>
    <definedName name="_xlnm.Print_Area" localSheetId="7">'A7 - úprava vstupu do 2.N...'!$C$4:$J$38,'A7 - úprava vstupu do 2.N...'!$C$44:$J$76,'A7 - úprava vstupu do 2.N...'!$C$82:$K$299</definedName>
    <definedName name="_xlnm.Print_Area" localSheetId="8">'A8 - venkovní úpravy'!$C$4:$J$38,'A8 - venkovní úpravy'!$C$44:$J$82,'A8 - venkovní úpravy'!$C$88:$K$304</definedName>
    <definedName name="_xlnm.Print_Area" localSheetId="9">'A9 - vedlejší rozpočtové ...'!$C$4:$J$38,'A9 - vedlejší rozpočtové ...'!$C$44:$J$63,'A9 - vedlejší rozpočtové ...'!$C$69:$K$87</definedName>
    <definedName name="_xlnm.Print_Area" localSheetId="10">'B1 - knihovna + archiv - ...'!$C$4:$J$38,'B1 - knihovna + archiv - ...'!$C$44:$J$86,'B1 - knihovna + archiv - ...'!$C$92:$K$656</definedName>
    <definedName name="_xlnm.Print_Area" localSheetId="11">'B2 - zateplení fasády, op...'!$C$4:$J$38,'B2 - zateplení fasády, op...'!$C$44:$J$83,'B2 - zateplení fasády, op...'!$C$89:$K$419</definedName>
    <definedName name="_xlnm.Print_Area" localSheetId="12">'B3 - zti, út, plyn, přípojky'!$C$4:$J$38,'B3 - zti, út, plyn, přípojky'!$C$44:$J$81,'B3 - zti, út, plyn, přípojky'!$C$87:$K$229</definedName>
    <definedName name="_xlnm.Print_Area" localSheetId="13">'B4 - elektroinstalace'!$C$4:$J$38,'B4 - elektroinstalace'!$C$44:$J$68,'B4 - elektroinstalace'!$C$74:$K$143</definedName>
    <definedName name="_xlnm.Print_Area" localSheetId="14">'B5 - vedlejší rozpočtové ...'!$C$4:$J$38,'B5 - vedlejší rozpočtové ...'!$C$44:$J$63,'B5 - vedlejší rozpočtové ...'!$C$69:$K$87</definedName>
    <definedName name="_xlnm.Print_Area" localSheetId="15">'Pokyny pro vyplnění'!$B$2:$K$69,'Pokyny pro vyplnění'!$B$72:$K$116,'Pokyny pro vyplnění'!$B$119:$K$188,'Pokyny pro vyplnění'!$B$196:$K$216</definedName>
    <definedName name="_xlnm.Print_Area" localSheetId="0">'Rekapitulace stavby'!$D$4:$AO$33,'Rekapitulace stavby'!$C$39:$AQ$68</definedName>
  </definedNames>
  <calcPr calcId="152511"/>
</workbook>
</file>

<file path=xl/calcChain.xml><?xml version="1.0" encoding="utf-8"?>
<calcChain xmlns="http://schemas.openxmlformats.org/spreadsheetml/2006/main">
  <c r="AY67" i="1" l="1"/>
  <c r="AX67" i="1"/>
  <c r="BI87" i="15"/>
  <c r="F36" i="15"/>
  <c r="BD67" i="1" s="1"/>
  <c r="BH87" i="15"/>
  <c r="F35" i="15"/>
  <c r="BC67" i="1"/>
  <c r="BG87" i="15"/>
  <c r="F34" i="15"/>
  <c r="BB67" i="1"/>
  <c r="BF87" i="15"/>
  <c r="T87" i="15"/>
  <c r="T86" i="15"/>
  <c r="T85" i="15"/>
  <c r="T84" i="15"/>
  <c r="R87" i="15"/>
  <c r="R86" i="15"/>
  <c r="R85" i="15"/>
  <c r="R84" i="15"/>
  <c r="P87" i="15"/>
  <c r="P86" i="15"/>
  <c r="P85" i="15"/>
  <c r="P84" i="15"/>
  <c r="AU67" i="1" s="1"/>
  <c r="BK87" i="15"/>
  <c r="BK86" i="15" s="1"/>
  <c r="BK85" i="15" s="1"/>
  <c r="J86" i="15"/>
  <c r="J62" i="15" s="1"/>
  <c r="J87" i="15"/>
  <c r="BE87" i="15" s="1"/>
  <c r="J32" i="15" s="1"/>
  <c r="AV67" i="1" s="1"/>
  <c r="J80" i="15"/>
  <c r="F80" i="15"/>
  <c r="F78" i="15"/>
  <c r="E76" i="15"/>
  <c r="J55" i="15"/>
  <c r="F55" i="15"/>
  <c r="F53" i="15"/>
  <c r="E51" i="15"/>
  <c r="J20" i="15"/>
  <c r="E20" i="15"/>
  <c r="F81" i="15" s="1"/>
  <c r="F56" i="15"/>
  <c r="J19" i="15"/>
  <c r="J14" i="15"/>
  <c r="J78" i="15" s="1"/>
  <c r="J53" i="15"/>
  <c r="E7" i="15"/>
  <c r="E47" i="15" s="1"/>
  <c r="E72" i="15"/>
  <c r="AY66" i="1"/>
  <c r="AX66" i="1"/>
  <c r="BI143" i="14"/>
  <c r="BH143" i="14"/>
  <c r="BG143" i="14"/>
  <c r="BF143" i="14"/>
  <c r="T143" i="14"/>
  <c r="T142" i="14" s="1"/>
  <c r="R143" i="14"/>
  <c r="R142" i="14" s="1"/>
  <c r="P143" i="14"/>
  <c r="P142" i="14" s="1"/>
  <c r="BK143" i="14"/>
  <c r="BK142" i="14" s="1"/>
  <c r="J142" i="14" s="1"/>
  <c r="J67" i="14" s="1"/>
  <c r="J143" i="14"/>
  <c r="BE143" i="14"/>
  <c r="BI140" i="14"/>
  <c r="BH140" i="14"/>
  <c r="BG140" i="14"/>
  <c r="BF140" i="14"/>
  <c r="T140" i="14"/>
  <c r="R140" i="14"/>
  <c r="P140" i="14"/>
  <c r="BK140" i="14"/>
  <c r="J140" i="14"/>
  <c r="BE140" i="14" s="1"/>
  <c r="BI138" i="14"/>
  <c r="BH138" i="14"/>
  <c r="BG138" i="14"/>
  <c r="BF138" i="14"/>
  <c r="T138" i="14"/>
  <c r="R138" i="14"/>
  <c r="P138" i="14"/>
  <c r="BK138" i="14"/>
  <c r="J138" i="14"/>
  <c r="BE138" i="14" s="1"/>
  <c r="BI136" i="14"/>
  <c r="BH136" i="14"/>
  <c r="BG136" i="14"/>
  <c r="BF136" i="14"/>
  <c r="T136" i="14"/>
  <c r="R136" i="14"/>
  <c r="P136" i="14"/>
  <c r="BK136" i="14"/>
  <c r="J136" i="14"/>
  <c r="BE136" i="14" s="1"/>
  <c r="BI135" i="14"/>
  <c r="BH135" i="14"/>
  <c r="BG135" i="14"/>
  <c r="BF135" i="14"/>
  <c r="T135" i="14"/>
  <c r="R135" i="14"/>
  <c r="R134" i="14" s="1"/>
  <c r="P135" i="14"/>
  <c r="P134" i="14" s="1"/>
  <c r="BK135" i="14"/>
  <c r="BK134" i="14" s="1"/>
  <c r="J134" i="14" s="1"/>
  <c r="J66" i="14" s="1"/>
  <c r="J135" i="14"/>
  <c r="BE135" i="14"/>
  <c r="BI133" i="14"/>
  <c r="BH133" i="14"/>
  <c r="BG133" i="14"/>
  <c r="BF133" i="14"/>
  <c r="T133" i="14"/>
  <c r="R133" i="14"/>
  <c r="P133" i="14"/>
  <c r="BK133" i="14"/>
  <c r="J133" i="14"/>
  <c r="BE133" i="14" s="1"/>
  <c r="BI132" i="14"/>
  <c r="BH132" i="14"/>
  <c r="BG132" i="14"/>
  <c r="BF132" i="14"/>
  <c r="T132" i="14"/>
  <c r="R132" i="14"/>
  <c r="P132" i="14"/>
  <c r="BK132" i="14"/>
  <c r="J132" i="14"/>
  <c r="BE132" i="14" s="1"/>
  <c r="BI131" i="14"/>
  <c r="BH131" i="14"/>
  <c r="BG131" i="14"/>
  <c r="BF131" i="14"/>
  <c r="T131" i="14"/>
  <c r="R131" i="14"/>
  <c r="P131" i="14"/>
  <c r="BK131" i="14"/>
  <c r="J131" i="14"/>
  <c r="BE131" i="14" s="1"/>
  <c r="BI130" i="14"/>
  <c r="BH130" i="14"/>
  <c r="BG130" i="14"/>
  <c r="BF130" i="14"/>
  <c r="T130" i="14"/>
  <c r="R130" i="14"/>
  <c r="P130" i="14"/>
  <c r="BK130" i="14"/>
  <c r="J130" i="14"/>
  <c r="BE130" i="14" s="1"/>
  <c r="BI129" i="14"/>
  <c r="BH129" i="14"/>
  <c r="BG129" i="14"/>
  <c r="BF129" i="14"/>
  <c r="T129" i="14"/>
  <c r="R129" i="14"/>
  <c r="P129" i="14"/>
  <c r="BK129" i="14"/>
  <c r="J129" i="14"/>
  <c r="BE129" i="14" s="1"/>
  <c r="BI128" i="14"/>
  <c r="BH128" i="14"/>
  <c r="BG128" i="14"/>
  <c r="BF128" i="14"/>
  <c r="T128" i="14"/>
  <c r="R128" i="14"/>
  <c r="P128" i="14"/>
  <c r="BK128" i="14"/>
  <c r="J128" i="14"/>
  <c r="BE128" i="14" s="1"/>
  <c r="BI127" i="14"/>
  <c r="BH127" i="14"/>
  <c r="BG127" i="14"/>
  <c r="BF127" i="14"/>
  <c r="T127" i="14"/>
  <c r="R127" i="14"/>
  <c r="P127" i="14"/>
  <c r="BK127" i="14"/>
  <c r="J127" i="14"/>
  <c r="BE127" i="14" s="1"/>
  <c r="BI126" i="14"/>
  <c r="BH126" i="14"/>
  <c r="BG126" i="14"/>
  <c r="BF126" i="14"/>
  <c r="T126" i="14"/>
  <c r="R126" i="14"/>
  <c r="P126" i="14"/>
  <c r="BK126" i="14"/>
  <c r="J126" i="14"/>
  <c r="BE126" i="14" s="1"/>
  <c r="BI125" i="14"/>
  <c r="BH125" i="14"/>
  <c r="BG125" i="14"/>
  <c r="BF125" i="14"/>
  <c r="T125" i="14"/>
  <c r="R125" i="14"/>
  <c r="P125" i="14"/>
  <c r="BK125" i="14"/>
  <c r="J125" i="14"/>
  <c r="BE125" i="14" s="1"/>
  <c r="BI124" i="14"/>
  <c r="BH124" i="14"/>
  <c r="BG124" i="14"/>
  <c r="BF124" i="14"/>
  <c r="T124" i="14"/>
  <c r="R124" i="14"/>
  <c r="P124" i="14"/>
  <c r="BK124" i="14"/>
  <c r="J124" i="14"/>
  <c r="BE124" i="14" s="1"/>
  <c r="BI123" i="14"/>
  <c r="BH123" i="14"/>
  <c r="BG123" i="14"/>
  <c r="BF123" i="14"/>
  <c r="T123" i="14"/>
  <c r="R123" i="14"/>
  <c r="P123" i="14"/>
  <c r="BK123" i="14"/>
  <c r="J123" i="14"/>
  <c r="BE123" i="14" s="1"/>
  <c r="BI122" i="14"/>
  <c r="BH122" i="14"/>
  <c r="BG122" i="14"/>
  <c r="BF122" i="14"/>
  <c r="T122" i="14"/>
  <c r="T121" i="14" s="1"/>
  <c r="R122" i="14"/>
  <c r="R121" i="14" s="1"/>
  <c r="P122" i="14"/>
  <c r="BK122" i="14"/>
  <c r="BK121" i="14" s="1"/>
  <c r="J121" i="14" s="1"/>
  <c r="J65" i="14" s="1"/>
  <c r="J122" i="14"/>
  <c r="BE122" i="14"/>
  <c r="BI120" i="14"/>
  <c r="BH120" i="14"/>
  <c r="BG120" i="14"/>
  <c r="BF120" i="14"/>
  <c r="T120" i="14"/>
  <c r="R120" i="14"/>
  <c r="P120" i="14"/>
  <c r="BK120" i="14"/>
  <c r="J120" i="14"/>
  <c r="BE120" i="14" s="1"/>
  <c r="BI119" i="14"/>
  <c r="BH119" i="14"/>
  <c r="BG119" i="14"/>
  <c r="BF119" i="14"/>
  <c r="T119" i="14"/>
  <c r="R119" i="14"/>
  <c r="P119" i="14"/>
  <c r="BK119" i="14"/>
  <c r="J119" i="14"/>
  <c r="BE119" i="14" s="1"/>
  <c r="BI118" i="14"/>
  <c r="BH118" i="14"/>
  <c r="BG118" i="14"/>
  <c r="BF118" i="14"/>
  <c r="T118" i="14"/>
  <c r="R118" i="14"/>
  <c r="P118" i="14"/>
  <c r="BK118" i="14"/>
  <c r="J118" i="14"/>
  <c r="BE118" i="14" s="1"/>
  <c r="BI117" i="14"/>
  <c r="BH117" i="14"/>
  <c r="BG117" i="14"/>
  <c r="BF117" i="14"/>
  <c r="T117" i="14"/>
  <c r="R117" i="14"/>
  <c r="P117" i="14"/>
  <c r="BK117" i="14"/>
  <c r="J117" i="14"/>
  <c r="BE117" i="14" s="1"/>
  <c r="BI116" i="14"/>
  <c r="BH116" i="14"/>
  <c r="BG116" i="14"/>
  <c r="BF116" i="14"/>
  <c r="T116" i="14"/>
  <c r="R116" i="14"/>
  <c r="P116" i="14"/>
  <c r="BK116" i="14"/>
  <c r="J116" i="14"/>
  <c r="BE116" i="14"/>
  <c r="BI115" i="14"/>
  <c r="BH115" i="14"/>
  <c r="BG115" i="14"/>
  <c r="BF115" i="14"/>
  <c r="T115" i="14"/>
  <c r="R115" i="14"/>
  <c r="P115" i="14"/>
  <c r="BK115" i="14"/>
  <c r="J115" i="14"/>
  <c r="BE115" i="14" s="1"/>
  <c r="BI114" i="14"/>
  <c r="BH114" i="14"/>
  <c r="BG114" i="14"/>
  <c r="BF114" i="14"/>
  <c r="T114" i="14"/>
  <c r="R114" i="14"/>
  <c r="P114" i="14"/>
  <c r="BK114" i="14"/>
  <c r="J114" i="14"/>
  <c r="BE114" i="14"/>
  <c r="BI113" i="14"/>
  <c r="BH113" i="14"/>
  <c r="BG113" i="14"/>
  <c r="BF113" i="14"/>
  <c r="T113" i="14"/>
  <c r="R113" i="14"/>
  <c r="P113" i="14"/>
  <c r="BK113" i="14"/>
  <c r="J113" i="14"/>
  <c r="BE113" i="14" s="1"/>
  <c r="BI112" i="14"/>
  <c r="BH112" i="14"/>
  <c r="BG112" i="14"/>
  <c r="BF112" i="14"/>
  <c r="T112" i="14"/>
  <c r="R112" i="14"/>
  <c r="P112" i="14"/>
  <c r="BK112" i="14"/>
  <c r="J112" i="14"/>
  <c r="BE112" i="14"/>
  <c r="BI111" i="14"/>
  <c r="BH111" i="14"/>
  <c r="BG111" i="14"/>
  <c r="BF111" i="14"/>
  <c r="T111" i="14"/>
  <c r="R111" i="14"/>
  <c r="P111" i="14"/>
  <c r="BK111" i="14"/>
  <c r="J111" i="14"/>
  <c r="BE111" i="14" s="1"/>
  <c r="BI110" i="14"/>
  <c r="BH110" i="14"/>
  <c r="BG110" i="14"/>
  <c r="BF110" i="14"/>
  <c r="T110" i="14"/>
  <c r="R110" i="14"/>
  <c r="P110" i="14"/>
  <c r="BK110" i="14"/>
  <c r="J110" i="14"/>
  <c r="BE110" i="14"/>
  <c r="BI109" i="14"/>
  <c r="BH109" i="14"/>
  <c r="BG109" i="14"/>
  <c r="BF109" i="14"/>
  <c r="T109" i="14"/>
  <c r="R109" i="14"/>
  <c r="P109" i="14"/>
  <c r="BK109" i="14"/>
  <c r="J109" i="14"/>
  <c r="BE109" i="14" s="1"/>
  <c r="BI108" i="14"/>
  <c r="BH108" i="14"/>
  <c r="BG108" i="14"/>
  <c r="BF108" i="14"/>
  <c r="T108" i="14"/>
  <c r="R108" i="14"/>
  <c r="P108" i="14"/>
  <c r="BK108" i="14"/>
  <c r="J108" i="14"/>
  <c r="BE108" i="14"/>
  <c r="BI107" i="14"/>
  <c r="BH107" i="14"/>
  <c r="BG107" i="14"/>
  <c r="BF107" i="14"/>
  <c r="T107" i="14"/>
  <c r="T106" i="14" s="1"/>
  <c r="R107" i="14"/>
  <c r="R106" i="14"/>
  <c r="P107" i="14"/>
  <c r="BK107" i="14"/>
  <c r="BK106" i="14"/>
  <c r="J106" i="14"/>
  <c r="J64" i="14" s="1"/>
  <c r="J107" i="14"/>
  <c r="BE107" i="14"/>
  <c r="BI105" i="14"/>
  <c r="BH105" i="14"/>
  <c r="BG105" i="14"/>
  <c r="BF105" i="14"/>
  <c r="T105" i="14"/>
  <c r="R105" i="14"/>
  <c r="P105" i="14"/>
  <c r="BK105" i="14"/>
  <c r="J105" i="14"/>
  <c r="BE105" i="14" s="1"/>
  <c r="BI104" i="14"/>
  <c r="BH104" i="14"/>
  <c r="BG104" i="14"/>
  <c r="BF104" i="14"/>
  <c r="T104" i="14"/>
  <c r="R104" i="14"/>
  <c r="P104" i="14"/>
  <c r="BK104" i="14"/>
  <c r="J104" i="14"/>
  <c r="BE104" i="14"/>
  <c r="BI103" i="14"/>
  <c r="BH103" i="14"/>
  <c r="BG103" i="14"/>
  <c r="BF103" i="14"/>
  <c r="T103" i="14"/>
  <c r="R103" i="14"/>
  <c r="P103" i="14"/>
  <c r="BK103" i="14"/>
  <c r="J103" i="14"/>
  <c r="BE103" i="14" s="1"/>
  <c r="BI102" i="14"/>
  <c r="BH102" i="14"/>
  <c r="BG102" i="14"/>
  <c r="BF102" i="14"/>
  <c r="T102" i="14"/>
  <c r="R102" i="14"/>
  <c r="P102" i="14"/>
  <c r="BK102" i="14"/>
  <c r="J102" i="14"/>
  <c r="BE102" i="14"/>
  <c r="BI101" i="14"/>
  <c r="BH101" i="14"/>
  <c r="BG101" i="14"/>
  <c r="BF101" i="14"/>
  <c r="T101" i="14"/>
  <c r="R101" i="14"/>
  <c r="P101" i="14"/>
  <c r="BK101" i="14"/>
  <c r="J101" i="14"/>
  <c r="BE101" i="14" s="1"/>
  <c r="BI100" i="14"/>
  <c r="BH100" i="14"/>
  <c r="BG100" i="14"/>
  <c r="BF100" i="14"/>
  <c r="T100" i="14"/>
  <c r="R100" i="14"/>
  <c r="R99" i="14" s="1"/>
  <c r="P100" i="14"/>
  <c r="BK100" i="14"/>
  <c r="BK99" i="14" s="1"/>
  <c r="J99" i="14" s="1"/>
  <c r="J63" i="14" s="1"/>
  <c r="J100" i="14"/>
  <c r="BE100" i="14"/>
  <c r="BI98" i="14"/>
  <c r="BH98" i="14"/>
  <c r="BG98" i="14"/>
  <c r="BF98" i="14"/>
  <c r="T98" i="14"/>
  <c r="R98" i="14"/>
  <c r="P98" i="14"/>
  <c r="BK98" i="14"/>
  <c r="J98" i="14"/>
  <c r="BE98" i="14"/>
  <c r="BI97" i="14"/>
  <c r="BH97" i="14"/>
  <c r="BG97" i="14"/>
  <c r="BF97" i="14"/>
  <c r="T97" i="14"/>
  <c r="R97" i="14"/>
  <c r="P97" i="14"/>
  <c r="BK97" i="14"/>
  <c r="J97" i="14"/>
  <c r="BE97" i="14" s="1"/>
  <c r="BI96" i="14"/>
  <c r="BH96" i="14"/>
  <c r="BG96" i="14"/>
  <c r="BF96" i="14"/>
  <c r="T96" i="14"/>
  <c r="R96" i="14"/>
  <c r="P96" i="14"/>
  <c r="BK96" i="14"/>
  <c r="J96" i="14"/>
  <c r="BE96" i="14"/>
  <c r="BI95" i="14"/>
  <c r="BH95" i="14"/>
  <c r="BG95" i="14"/>
  <c r="BF95" i="14"/>
  <c r="T95" i="14"/>
  <c r="R95" i="14"/>
  <c r="P95" i="14"/>
  <c r="BK95" i="14"/>
  <c r="J95" i="14"/>
  <c r="BE95" i="14" s="1"/>
  <c r="BI94" i="14"/>
  <c r="BH94" i="14"/>
  <c r="BG94" i="14"/>
  <c r="BF94" i="14"/>
  <c r="T94" i="14"/>
  <c r="R94" i="14"/>
  <c r="P94" i="14"/>
  <c r="BK94" i="14"/>
  <c r="J94" i="14"/>
  <c r="BE94" i="14"/>
  <c r="BI93" i="14"/>
  <c r="BH93" i="14"/>
  <c r="BG93" i="14"/>
  <c r="BF93" i="14"/>
  <c r="T93" i="14"/>
  <c r="R93" i="14"/>
  <c r="P93" i="14"/>
  <c r="BK93" i="14"/>
  <c r="J93" i="14"/>
  <c r="BE93" i="14" s="1"/>
  <c r="BI92" i="14"/>
  <c r="BH92" i="14"/>
  <c r="F35" i="14" s="1"/>
  <c r="BC66" i="1" s="1"/>
  <c r="BG92" i="14"/>
  <c r="BF92" i="14"/>
  <c r="F33" i="14" s="1"/>
  <c r="BA66" i="1" s="1"/>
  <c r="J33" i="14"/>
  <c r="AW66" i="1" s="1"/>
  <c r="T92" i="14"/>
  <c r="R92" i="14"/>
  <c r="R91" i="14" s="1"/>
  <c r="P92" i="14"/>
  <c r="BK92" i="14"/>
  <c r="BK91" i="14" s="1"/>
  <c r="J91" i="14" s="1"/>
  <c r="J62" i="14" s="1"/>
  <c r="J92" i="14"/>
  <c r="BE92" i="14"/>
  <c r="J85" i="14"/>
  <c r="F85" i="14"/>
  <c r="F83" i="14"/>
  <c r="E81" i="14"/>
  <c r="J55" i="14"/>
  <c r="F55" i="14"/>
  <c r="F53" i="14"/>
  <c r="E51" i="14"/>
  <c r="J20" i="14"/>
  <c r="E20" i="14"/>
  <c r="F86" i="14" s="1"/>
  <c r="J19" i="14"/>
  <c r="J14" i="14"/>
  <c r="J83" i="14" s="1"/>
  <c r="E7" i="14"/>
  <c r="AY65" i="1"/>
  <c r="AX65" i="1"/>
  <c r="BI229" i="13"/>
  <c r="BH229" i="13"/>
  <c r="BG229" i="13"/>
  <c r="BF229" i="13"/>
  <c r="T229" i="13"/>
  <c r="R229" i="13"/>
  <c r="P229" i="13"/>
  <c r="BK229" i="13"/>
  <c r="J229" i="13"/>
  <c r="BE229" i="13" s="1"/>
  <c r="BI228" i="13"/>
  <c r="BH228" i="13"/>
  <c r="BG228" i="13"/>
  <c r="BF228" i="13"/>
  <c r="T228" i="13"/>
  <c r="T227" i="13"/>
  <c r="T226" i="13" s="1"/>
  <c r="R228" i="13"/>
  <c r="R227" i="13"/>
  <c r="R226" i="13"/>
  <c r="P228" i="13"/>
  <c r="P227" i="13" s="1"/>
  <c r="P226" i="13" s="1"/>
  <c r="BK228" i="13"/>
  <c r="BK227" i="13" s="1"/>
  <c r="J228" i="13"/>
  <c r="BE228" i="13" s="1"/>
  <c r="BI225" i="13"/>
  <c r="BH225" i="13"/>
  <c r="BG225" i="13"/>
  <c r="BF225" i="13"/>
  <c r="T225" i="13"/>
  <c r="R225" i="13"/>
  <c r="P225" i="13"/>
  <c r="BK225" i="13"/>
  <c r="J225" i="13"/>
  <c r="BE225" i="13"/>
  <c r="BI224" i="13"/>
  <c r="BH224" i="13"/>
  <c r="BG224" i="13"/>
  <c r="BF224" i="13"/>
  <c r="T224" i="13"/>
  <c r="R224" i="13"/>
  <c r="P224" i="13"/>
  <c r="BK224" i="13"/>
  <c r="J224" i="13"/>
  <c r="BE224" i="13"/>
  <c r="BI223" i="13"/>
  <c r="BH223" i="13"/>
  <c r="BG223" i="13"/>
  <c r="BF223" i="13"/>
  <c r="T223" i="13"/>
  <c r="R223" i="13"/>
  <c r="P223" i="13"/>
  <c r="BK223" i="13"/>
  <c r="J223" i="13"/>
  <c r="BE223" i="13"/>
  <c r="BI222" i="13"/>
  <c r="BH222" i="13"/>
  <c r="BG222" i="13"/>
  <c r="BF222" i="13"/>
  <c r="T222" i="13"/>
  <c r="R222" i="13"/>
  <c r="R219" i="13" s="1"/>
  <c r="P222" i="13"/>
  <c r="BK222" i="13"/>
  <c r="J222" i="13"/>
  <c r="BE222" i="13"/>
  <c r="BI221" i="13"/>
  <c r="BH221" i="13"/>
  <c r="BG221" i="13"/>
  <c r="BF221" i="13"/>
  <c r="T221" i="13"/>
  <c r="R221" i="13"/>
  <c r="P221" i="13"/>
  <c r="BK221" i="13"/>
  <c r="BK219" i="13" s="1"/>
  <c r="J219" i="13" s="1"/>
  <c r="J78" i="13" s="1"/>
  <c r="J221" i="13"/>
  <c r="BE221" i="13"/>
  <c r="BI220" i="13"/>
  <c r="BH220" i="13"/>
  <c r="BG220" i="13"/>
  <c r="BF220" i="13"/>
  <c r="T220" i="13"/>
  <c r="T219" i="13"/>
  <c r="R220" i="13"/>
  <c r="P220" i="13"/>
  <c r="P219" i="13"/>
  <c r="BK220" i="13"/>
  <c r="J220" i="13"/>
  <c r="BE220" i="13" s="1"/>
  <c r="BI218" i="13"/>
  <c r="BH218" i="13"/>
  <c r="BG218" i="13"/>
  <c r="BF218" i="13"/>
  <c r="T218" i="13"/>
  <c r="R218" i="13"/>
  <c r="P218" i="13"/>
  <c r="BK218" i="13"/>
  <c r="J218" i="13"/>
  <c r="BE218" i="13"/>
  <c r="BI217" i="13"/>
  <c r="BH217" i="13"/>
  <c r="BG217" i="13"/>
  <c r="BF217" i="13"/>
  <c r="T217" i="13"/>
  <c r="R217" i="13"/>
  <c r="P217" i="13"/>
  <c r="BK217" i="13"/>
  <c r="J217" i="13"/>
  <c r="BE217" i="13"/>
  <c r="BI216" i="13"/>
  <c r="BH216" i="13"/>
  <c r="BG216" i="13"/>
  <c r="BF216" i="13"/>
  <c r="T216" i="13"/>
  <c r="R216" i="13"/>
  <c r="P216" i="13"/>
  <c r="BK216" i="13"/>
  <c r="J216" i="13"/>
  <c r="BE216" i="13"/>
  <c r="BI215" i="13"/>
  <c r="BH215" i="13"/>
  <c r="BG215" i="13"/>
  <c r="BF215" i="13"/>
  <c r="T215" i="13"/>
  <c r="R215" i="13"/>
  <c r="P215" i="13"/>
  <c r="BK215" i="13"/>
  <c r="J215" i="13"/>
  <c r="BE215" i="13"/>
  <c r="BI214" i="13"/>
  <c r="BH214" i="13"/>
  <c r="BG214" i="13"/>
  <c r="BF214" i="13"/>
  <c r="T214" i="13"/>
  <c r="R214" i="13"/>
  <c r="P214" i="13"/>
  <c r="BK214" i="13"/>
  <c r="J214" i="13"/>
  <c r="BE214" i="13"/>
  <c r="BI213" i="13"/>
  <c r="BH213" i="13"/>
  <c r="BG213" i="13"/>
  <c r="BF213" i="13"/>
  <c r="T213" i="13"/>
  <c r="R213" i="13"/>
  <c r="P213" i="13"/>
  <c r="BK213" i="13"/>
  <c r="J213" i="13"/>
  <c r="BE213" i="13"/>
  <c r="BI212" i="13"/>
  <c r="BH212" i="13"/>
  <c r="BG212" i="13"/>
  <c r="BF212" i="13"/>
  <c r="T212" i="13"/>
  <c r="R212" i="13"/>
  <c r="P212" i="13"/>
  <c r="BK212" i="13"/>
  <c r="J212" i="13"/>
  <c r="BE212" i="13"/>
  <c r="BI211" i="13"/>
  <c r="BH211" i="13"/>
  <c r="BG211" i="13"/>
  <c r="BF211" i="13"/>
  <c r="T211" i="13"/>
  <c r="R211" i="13"/>
  <c r="P211" i="13"/>
  <c r="BK211" i="13"/>
  <c r="J211" i="13"/>
  <c r="BE211" i="13"/>
  <c r="BI210" i="13"/>
  <c r="BH210" i="13"/>
  <c r="BG210" i="13"/>
  <c r="BF210" i="13"/>
  <c r="T210" i="13"/>
  <c r="R210" i="13"/>
  <c r="P210" i="13"/>
  <c r="BK210" i="13"/>
  <c r="J210" i="13"/>
  <c r="BE210" i="13"/>
  <c r="BI209" i="13"/>
  <c r="BH209" i="13"/>
  <c r="BG209" i="13"/>
  <c r="BF209" i="13"/>
  <c r="T209" i="13"/>
  <c r="T208" i="13"/>
  <c r="R209" i="13"/>
  <c r="R208" i="13"/>
  <c r="P209" i="13"/>
  <c r="P208" i="13"/>
  <c r="BK209" i="13"/>
  <c r="BK208" i="13"/>
  <c r="J208" i="13" s="1"/>
  <c r="J77" i="13" s="1"/>
  <c r="J209" i="13"/>
  <c r="BE209" i="13" s="1"/>
  <c r="BI207" i="13"/>
  <c r="BH207" i="13"/>
  <c r="BG207" i="13"/>
  <c r="BF207" i="13"/>
  <c r="T207" i="13"/>
  <c r="R207" i="13"/>
  <c r="P207" i="13"/>
  <c r="BK207" i="13"/>
  <c r="J207" i="13"/>
  <c r="BE207" i="13"/>
  <c r="BI206" i="13"/>
  <c r="BH206" i="13"/>
  <c r="BG206" i="13"/>
  <c r="BF206" i="13"/>
  <c r="T206" i="13"/>
  <c r="R206" i="13"/>
  <c r="P206" i="13"/>
  <c r="BK206" i="13"/>
  <c r="J206" i="13"/>
  <c r="BE206" i="13"/>
  <c r="BI205" i="13"/>
  <c r="BH205" i="13"/>
  <c r="BG205" i="13"/>
  <c r="BF205" i="13"/>
  <c r="T205" i="13"/>
  <c r="R205" i="13"/>
  <c r="P205" i="13"/>
  <c r="BK205" i="13"/>
  <c r="J205" i="13"/>
  <c r="BE205" i="13"/>
  <c r="BI204" i="13"/>
  <c r="BH204" i="13"/>
  <c r="BG204" i="13"/>
  <c r="BF204" i="13"/>
  <c r="T204" i="13"/>
  <c r="R204" i="13"/>
  <c r="R201" i="13" s="1"/>
  <c r="P204" i="13"/>
  <c r="BK204" i="13"/>
  <c r="J204" i="13"/>
  <c r="BE204" i="13"/>
  <c r="BI203" i="13"/>
  <c r="BH203" i="13"/>
  <c r="BG203" i="13"/>
  <c r="BF203" i="13"/>
  <c r="T203" i="13"/>
  <c r="R203" i="13"/>
  <c r="P203" i="13"/>
  <c r="BK203" i="13"/>
  <c r="BK201" i="13" s="1"/>
  <c r="J201" i="13" s="1"/>
  <c r="J76" i="13" s="1"/>
  <c r="J203" i="13"/>
  <c r="BE203" i="13"/>
  <c r="BI202" i="13"/>
  <c r="BH202" i="13"/>
  <c r="BG202" i="13"/>
  <c r="BF202" i="13"/>
  <c r="T202" i="13"/>
  <c r="T201" i="13"/>
  <c r="R202" i="13"/>
  <c r="P202" i="13"/>
  <c r="P201" i="13"/>
  <c r="BK202" i="13"/>
  <c r="J202" i="13"/>
  <c r="BE202" i="13" s="1"/>
  <c r="BI200" i="13"/>
  <c r="BH200" i="13"/>
  <c r="BG200" i="13"/>
  <c r="BF200" i="13"/>
  <c r="T200" i="13"/>
  <c r="R200" i="13"/>
  <c r="P200" i="13"/>
  <c r="BK200" i="13"/>
  <c r="J200" i="13"/>
  <c r="BE200" i="13"/>
  <c r="BI199" i="13"/>
  <c r="BH199" i="13"/>
  <c r="BG199" i="13"/>
  <c r="BF199" i="13"/>
  <c r="T199" i="13"/>
  <c r="T198" i="13"/>
  <c r="R199" i="13"/>
  <c r="R198" i="13"/>
  <c r="P199" i="13"/>
  <c r="P198" i="13"/>
  <c r="BK199" i="13"/>
  <c r="BK198" i="13"/>
  <c r="J198" i="13" s="1"/>
  <c r="J75" i="13" s="1"/>
  <c r="J199" i="13"/>
  <c r="BE199" i="13" s="1"/>
  <c r="BI197" i="13"/>
  <c r="BH197" i="13"/>
  <c r="BG197" i="13"/>
  <c r="BF197" i="13"/>
  <c r="T197" i="13"/>
  <c r="R197" i="13"/>
  <c r="P197" i="13"/>
  <c r="BK197" i="13"/>
  <c r="J197" i="13"/>
  <c r="BE197" i="13"/>
  <c r="BI196" i="13"/>
  <c r="BH196" i="13"/>
  <c r="BG196" i="13"/>
  <c r="BF196" i="13"/>
  <c r="T196" i="13"/>
  <c r="R196" i="13"/>
  <c r="P196" i="13"/>
  <c r="BK196" i="13"/>
  <c r="J196" i="13"/>
  <c r="BE196" i="13"/>
  <c r="BI195" i="13"/>
  <c r="BH195" i="13"/>
  <c r="BG195" i="13"/>
  <c r="BF195" i="13"/>
  <c r="T195" i="13"/>
  <c r="R195" i="13"/>
  <c r="P195" i="13"/>
  <c r="BK195" i="13"/>
  <c r="J195" i="13"/>
  <c r="BE195" i="13"/>
  <c r="BI194" i="13"/>
  <c r="BH194" i="13"/>
  <c r="BG194" i="13"/>
  <c r="BF194" i="13"/>
  <c r="T194" i="13"/>
  <c r="R194" i="13"/>
  <c r="R191" i="13" s="1"/>
  <c r="P194" i="13"/>
  <c r="BK194" i="13"/>
  <c r="J194" i="13"/>
  <c r="BE194" i="13"/>
  <c r="BI193" i="13"/>
  <c r="BH193" i="13"/>
  <c r="BG193" i="13"/>
  <c r="BF193" i="13"/>
  <c r="T193" i="13"/>
  <c r="R193" i="13"/>
  <c r="P193" i="13"/>
  <c r="BK193" i="13"/>
  <c r="BK191" i="13" s="1"/>
  <c r="J191" i="13" s="1"/>
  <c r="J74" i="13" s="1"/>
  <c r="J193" i="13"/>
  <c r="BE193" i="13"/>
  <c r="BI192" i="13"/>
  <c r="BH192" i="13"/>
  <c r="BG192" i="13"/>
  <c r="BF192" i="13"/>
  <c r="T192" i="13"/>
  <c r="T191" i="13"/>
  <c r="R192" i="13"/>
  <c r="P192" i="13"/>
  <c r="P191" i="13"/>
  <c r="BK192" i="13"/>
  <c r="J192" i="13"/>
  <c r="BE192" i="13" s="1"/>
  <c r="BI190" i="13"/>
  <c r="BH190" i="13"/>
  <c r="BG190" i="13"/>
  <c r="BF190" i="13"/>
  <c r="T190" i="13"/>
  <c r="R190" i="13"/>
  <c r="R187" i="13" s="1"/>
  <c r="P190" i="13"/>
  <c r="BK190" i="13"/>
  <c r="J190" i="13"/>
  <c r="BE190" i="13"/>
  <c r="BI189" i="13"/>
  <c r="BH189" i="13"/>
  <c r="BG189" i="13"/>
  <c r="BF189" i="13"/>
  <c r="T189" i="13"/>
  <c r="R189" i="13"/>
  <c r="P189" i="13"/>
  <c r="BK189" i="13"/>
  <c r="BK187" i="13" s="1"/>
  <c r="J187" i="13" s="1"/>
  <c r="J73" i="13" s="1"/>
  <c r="J189" i="13"/>
  <c r="BE189" i="13"/>
  <c r="BI188" i="13"/>
  <c r="BH188" i="13"/>
  <c r="BG188" i="13"/>
  <c r="BF188" i="13"/>
  <c r="T188" i="13"/>
  <c r="T187" i="13"/>
  <c r="R188" i="13"/>
  <c r="P188" i="13"/>
  <c r="P187" i="13"/>
  <c r="BK188" i="13"/>
  <c r="J188" i="13"/>
  <c r="BE188" i="13" s="1"/>
  <c r="BI186" i="13"/>
  <c r="BH186" i="13"/>
  <c r="BG186" i="13"/>
  <c r="BF186" i="13"/>
  <c r="T186" i="13"/>
  <c r="R186" i="13"/>
  <c r="P186" i="13"/>
  <c r="BK186" i="13"/>
  <c r="J186" i="13"/>
  <c r="BE186" i="13"/>
  <c r="BI185" i="13"/>
  <c r="BH185" i="13"/>
  <c r="BG185" i="13"/>
  <c r="BF185" i="13"/>
  <c r="T185" i="13"/>
  <c r="R185" i="13"/>
  <c r="P185" i="13"/>
  <c r="BK185" i="13"/>
  <c r="J185" i="13"/>
  <c r="BE185" i="13"/>
  <c r="BI184" i="13"/>
  <c r="BH184" i="13"/>
  <c r="BG184" i="13"/>
  <c r="BF184" i="13"/>
  <c r="T184" i="13"/>
  <c r="R184" i="13"/>
  <c r="P184" i="13"/>
  <c r="BK184" i="13"/>
  <c r="J184" i="13"/>
  <c r="BE184" i="13"/>
  <c r="BI183" i="13"/>
  <c r="BH183" i="13"/>
  <c r="BG183" i="13"/>
  <c r="BF183" i="13"/>
  <c r="T183" i="13"/>
  <c r="R183" i="13"/>
  <c r="P183" i="13"/>
  <c r="BK183" i="13"/>
  <c r="J183" i="13"/>
  <c r="BE183" i="13"/>
  <c r="BI182" i="13"/>
  <c r="BH182" i="13"/>
  <c r="BG182" i="13"/>
  <c r="BF182" i="13"/>
  <c r="T182" i="13"/>
  <c r="R182" i="13"/>
  <c r="R179" i="13" s="1"/>
  <c r="P182" i="13"/>
  <c r="BK182" i="13"/>
  <c r="J182" i="13"/>
  <c r="BE182" i="13"/>
  <c r="BI181" i="13"/>
  <c r="BH181" i="13"/>
  <c r="BG181" i="13"/>
  <c r="BF181" i="13"/>
  <c r="T181" i="13"/>
  <c r="R181" i="13"/>
  <c r="P181" i="13"/>
  <c r="BK181" i="13"/>
  <c r="BK179" i="13" s="1"/>
  <c r="J179" i="13" s="1"/>
  <c r="J72" i="13" s="1"/>
  <c r="J181" i="13"/>
  <c r="BE181" i="13"/>
  <c r="BI180" i="13"/>
  <c r="BH180" i="13"/>
  <c r="BG180" i="13"/>
  <c r="BF180" i="13"/>
  <c r="T180" i="13"/>
  <c r="T179" i="13"/>
  <c r="R180" i="13"/>
  <c r="P180" i="13"/>
  <c r="P179" i="13"/>
  <c r="BK180" i="13"/>
  <c r="J180" i="13"/>
  <c r="BE180" i="13" s="1"/>
  <c r="BI178" i="13"/>
  <c r="BH178" i="13"/>
  <c r="BG178" i="13"/>
  <c r="BF178" i="13"/>
  <c r="T178" i="13"/>
  <c r="R178" i="13"/>
  <c r="P178" i="13"/>
  <c r="BK178" i="13"/>
  <c r="J178" i="13"/>
  <c r="BE178" i="13"/>
  <c r="BI177" i="13"/>
  <c r="BH177" i="13"/>
  <c r="BG177" i="13"/>
  <c r="BF177" i="13"/>
  <c r="T177" i="13"/>
  <c r="R177" i="13"/>
  <c r="P177" i="13"/>
  <c r="BK177" i="13"/>
  <c r="J177" i="13"/>
  <c r="BE177" i="13"/>
  <c r="BI176" i="13"/>
  <c r="BH176" i="13"/>
  <c r="BG176" i="13"/>
  <c r="BF176" i="13"/>
  <c r="T176" i="13"/>
  <c r="R176" i="13"/>
  <c r="P176" i="13"/>
  <c r="BK176" i="13"/>
  <c r="J176" i="13"/>
  <c r="BE176" i="13"/>
  <c r="BI175" i="13"/>
  <c r="BH175" i="13"/>
  <c r="BG175" i="13"/>
  <c r="BF175" i="13"/>
  <c r="T175" i="13"/>
  <c r="R175" i="13"/>
  <c r="P175" i="13"/>
  <c r="BK175" i="13"/>
  <c r="J175" i="13"/>
  <c r="BE175" i="13"/>
  <c r="BI174" i="13"/>
  <c r="BH174" i="13"/>
  <c r="BG174" i="13"/>
  <c r="BF174" i="13"/>
  <c r="T174" i="13"/>
  <c r="R174" i="13"/>
  <c r="P174" i="13"/>
  <c r="BK174" i="13"/>
  <c r="J174" i="13"/>
  <c r="BE174" i="13"/>
  <c r="BI173" i="13"/>
  <c r="BH173" i="13"/>
  <c r="BG173" i="13"/>
  <c r="BF173" i="13"/>
  <c r="T173" i="13"/>
  <c r="R173" i="13"/>
  <c r="P173" i="13"/>
  <c r="BK173" i="13"/>
  <c r="J173" i="13"/>
  <c r="BE173" i="13"/>
  <c r="BI172" i="13"/>
  <c r="BH172" i="13"/>
  <c r="BG172" i="13"/>
  <c r="BF172" i="13"/>
  <c r="T172" i="13"/>
  <c r="R172" i="13"/>
  <c r="P172" i="13"/>
  <c r="BK172" i="13"/>
  <c r="J172" i="13"/>
  <c r="BE172" i="13"/>
  <c r="BI171" i="13"/>
  <c r="BH171" i="13"/>
  <c r="BG171" i="13"/>
  <c r="BF171" i="13"/>
  <c r="T171" i="13"/>
  <c r="T170" i="13"/>
  <c r="R171" i="13"/>
  <c r="R170" i="13"/>
  <c r="P171" i="13"/>
  <c r="P170" i="13"/>
  <c r="BK171" i="13"/>
  <c r="BK170" i="13"/>
  <c r="J170" i="13" s="1"/>
  <c r="J71" i="13" s="1"/>
  <c r="J171" i="13"/>
  <c r="BE171" i="13" s="1"/>
  <c r="BI169" i="13"/>
  <c r="BH169" i="13"/>
  <c r="BG169" i="13"/>
  <c r="BF169" i="13"/>
  <c r="T169" i="13"/>
  <c r="R169" i="13"/>
  <c r="P169" i="13"/>
  <c r="BK169" i="13"/>
  <c r="J169" i="13"/>
  <c r="BE169" i="13"/>
  <c r="BI168" i="13"/>
  <c r="BH168" i="13"/>
  <c r="BG168" i="13"/>
  <c r="BF168" i="13"/>
  <c r="T168" i="13"/>
  <c r="R168" i="13"/>
  <c r="P168" i="13"/>
  <c r="BK168" i="13"/>
  <c r="J168" i="13"/>
  <c r="BE168" i="13"/>
  <c r="BI167" i="13"/>
  <c r="BH167" i="13"/>
  <c r="BG167" i="13"/>
  <c r="BF167" i="13"/>
  <c r="T167" i="13"/>
  <c r="R167" i="13"/>
  <c r="P167" i="13"/>
  <c r="BK167" i="13"/>
  <c r="J167" i="13"/>
  <c r="BE167" i="13"/>
  <c r="BI166" i="13"/>
  <c r="BH166" i="13"/>
  <c r="BG166" i="13"/>
  <c r="BF166" i="13"/>
  <c r="T166" i="13"/>
  <c r="R166" i="13"/>
  <c r="P166" i="13"/>
  <c r="BK166" i="13"/>
  <c r="J166" i="13"/>
  <c r="BE166" i="13"/>
  <c r="BI165" i="13"/>
  <c r="BH165" i="13"/>
  <c r="BG165" i="13"/>
  <c r="BF165" i="13"/>
  <c r="T165" i="13"/>
  <c r="R165" i="13"/>
  <c r="P165" i="13"/>
  <c r="BK165" i="13"/>
  <c r="J165" i="13"/>
  <c r="BE165" i="13"/>
  <c r="BI164" i="13"/>
  <c r="BH164" i="13"/>
  <c r="BG164" i="13"/>
  <c r="BF164" i="13"/>
  <c r="T164" i="13"/>
  <c r="R164" i="13"/>
  <c r="P164" i="13"/>
  <c r="BK164" i="13"/>
  <c r="J164" i="13"/>
  <c r="BE164" i="13"/>
  <c r="BI163" i="13"/>
  <c r="BH163" i="13"/>
  <c r="BG163" i="13"/>
  <c r="BF163" i="13"/>
  <c r="T163" i="13"/>
  <c r="R163" i="13"/>
  <c r="P163" i="13"/>
  <c r="BK163" i="13"/>
  <c r="J163" i="13"/>
  <c r="BE163" i="13"/>
  <c r="BI162" i="13"/>
  <c r="BH162" i="13"/>
  <c r="BG162" i="13"/>
  <c r="BF162" i="13"/>
  <c r="T162" i="13"/>
  <c r="R162" i="13"/>
  <c r="P162" i="13"/>
  <c r="BK162" i="13"/>
  <c r="J162" i="13"/>
  <c r="BE162" i="13"/>
  <c r="BI161" i="13"/>
  <c r="BH161" i="13"/>
  <c r="BG161" i="13"/>
  <c r="BF161" i="13"/>
  <c r="T161" i="13"/>
  <c r="R161" i="13"/>
  <c r="P161" i="13"/>
  <c r="BK161" i="13"/>
  <c r="J161" i="13"/>
  <c r="BE161" i="13"/>
  <c r="BI160" i="13"/>
  <c r="BH160" i="13"/>
  <c r="BG160" i="13"/>
  <c r="BF160" i="13"/>
  <c r="T160" i="13"/>
  <c r="R160" i="13"/>
  <c r="P160" i="13"/>
  <c r="BK160" i="13"/>
  <c r="J160" i="13"/>
  <c r="BE160" i="13"/>
  <c r="BI159" i="13"/>
  <c r="BH159" i="13"/>
  <c r="BG159" i="13"/>
  <c r="BF159" i="13"/>
  <c r="T159" i="13"/>
  <c r="T158" i="13"/>
  <c r="R159" i="13"/>
  <c r="R158" i="13"/>
  <c r="P159" i="13"/>
  <c r="P158" i="13"/>
  <c r="BK159" i="13"/>
  <c r="BK158" i="13"/>
  <c r="J158" i="13" s="1"/>
  <c r="J159" i="13"/>
  <c r="BE159" i="13" s="1"/>
  <c r="J70" i="13"/>
  <c r="BI157" i="13"/>
  <c r="BH157" i="13"/>
  <c r="BG157" i="13"/>
  <c r="BF157" i="13"/>
  <c r="T157" i="13"/>
  <c r="R157" i="13"/>
  <c r="P157" i="13"/>
  <c r="BK157" i="13"/>
  <c r="J157" i="13"/>
  <c r="BE157" i="13"/>
  <c r="BI156" i="13"/>
  <c r="BH156" i="13"/>
  <c r="BG156" i="13"/>
  <c r="BF156" i="13"/>
  <c r="T156" i="13"/>
  <c r="R156" i="13"/>
  <c r="P156" i="13"/>
  <c r="BK156" i="13"/>
  <c r="J156" i="13"/>
  <c r="BE156" i="13"/>
  <c r="BI155" i="13"/>
  <c r="BH155" i="13"/>
  <c r="BG155" i="13"/>
  <c r="BF155" i="13"/>
  <c r="T155" i="13"/>
  <c r="R155" i="13"/>
  <c r="P155" i="13"/>
  <c r="BK155" i="13"/>
  <c r="J155" i="13"/>
  <c r="BE155" i="13"/>
  <c r="BI154" i="13"/>
  <c r="BH154" i="13"/>
  <c r="BG154" i="13"/>
  <c r="BF154" i="13"/>
  <c r="T154" i="13"/>
  <c r="R154" i="13"/>
  <c r="P154" i="13"/>
  <c r="BK154" i="13"/>
  <c r="J154" i="13"/>
  <c r="BE154" i="13"/>
  <c r="BI153" i="13"/>
  <c r="BH153" i="13"/>
  <c r="BG153" i="13"/>
  <c r="BF153" i="13"/>
  <c r="T153" i="13"/>
  <c r="R153" i="13"/>
  <c r="P153" i="13"/>
  <c r="BK153" i="13"/>
  <c r="J153" i="13"/>
  <c r="BE153" i="13"/>
  <c r="BI152" i="13"/>
  <c r="BH152" i="13"/>
  <c r="BG152" i="13"/>
  <c r="BF152" i="13"/>
  <c r="T152" i="13"/>
  <c r="R152" i="13"/>
  <c r="P152" i="13"/>
  <c r="BK152" i="13"/>
  <c r="J152" i="13"/>
  <c r="BE152" i="13"/>
  <c r="BI151" i="13"/>
  <c r="BH151" i="13"/>
  <c r="BG151" i="13"/>
  <c r="BF151" i="13"/>
  <c r="T151" i="13"/>
  <c r="R151" i="13"/>
  <c r="P151" i="13"/>
  <c r="BK151" i="13"/>
  <c r="J151" i="13"/>
  <c r="BE151" i="13"/>
  <c r="BI150" i="13"/>
  <c r="BH150" i="13"/>
  <c r="BG150" i="13"/>
  <c r="BF150" i="13"/>
  <c r="T150" i="13"/>
  <c r="R150" i="13"/>
  <c r="P150" i="13"/>
  <c r="BK150" i="13"/>
  <c r="J150" i="13"/>
  <c r="BE150" i="13"/>
  <c r="BI149" i="13"/>
  <c r="BH149" i="13"/>
  <c r="BG149" i="13"/>
  <c r="BF149" i="13"/>
  <c r="T149" i="13"/>
  <c r="R149" i="13"/>
  <c r="P149" i="13"/>
  <c r="BK149" i="13"/>
  <c r="J149" i="13"/>
  <c r="BE149" i="13"/>
  <c r="BI148" i="13"/>
  <c r="BH148" i="13"/>
  <c r="BG148" i="13"/>
  <c r="BF148" i="13"/>
  <c r="T148" i="13"/>
  <c r="R148" i="13"/>
  <c r="P148" i="13"/>
  <c r="BK148" i="13"/>
  <c r="J148" i="13"/>
  <c r="BE148" i="13"/>
  <c r="BI147" i="13"/>
  <c r="BH147" i="13"/>
  <c r="BG147" i="13"/>
  <c r="BF147" i="13"/>
  <c r="T147" i="13"/>
  <c r="R147" i="13"/>
  <c r="P147" i="13"/>
  <c r="BK147" i="13"/>
  <c r="J147" i="13"/>
  <c r="BE147" i="13"/>
  <c r="BI146" i="13"/>
  <c r="BH146" i="13"/>
  <c r="BG146" i="13"/>
  <c r="BF146" i="13"/>
  <c r="T146" i="13"/>
  <c r="R146" i="13"/>
  <c r="P146" i="13"/>
  <c r="BK146" i="13"/>
  <c r="J146" i="13"/>
  <c r="BE146" i="13"/>
  <c r="BI145" i="13"/>
  <c r="BH145" i="13"/>
  <c r="BG145" i="13"/>
  <c r="BF145" i="13"/>
  <c r="T145" i="13"/>
  <c r="R145" i="13"/>
  <c r="P145" i="13"/>
  <c r="BK145" i="13"/>
  <c r="J145" i="13"/>
  <c r="BE145" i="13"/>
  <c r="BI144" i="13"/>
  <c r="BH144" i="13"/>
  <c r="BG144" i="13"/>
  <c r="BF144" i="13"/>
  <c r="T144" i="13"/>
  <c r="T143" i="13"/>
  <c r="T142" i="13" s="1"/>
  <c r="R144" i="13"/>
  <c r="P144" i="13"/>
  <c r="P143" i="13"/>
  <c r="P142" i="13" s="1"/>
  <c r="BK144" i="13"/>
  <c r="J144" i="13"/>
  <c r="BE144" i="13"/>
  <c r="BI141" i="13"/>
  <c r="BH141" i="13"/>
  <c r="BG141" i="13"/>
  <c r="BF141" i="13"/>
  <c r="T141" i="13"/>
  <c r="T140" i="13"/>
  <c r="R141" i="13"/>
  <c r="R140" i="13"/>
  <c r="P141" i="13"/>
  <c r="P140" i="13"/>
  <c r="BK141" i="13"/>
  <c r="BK140" i="13"/>
  <c r="J140" i="13" s="1"/>
  <c r="J67" i="13" s="1"/>
  <c r="J141" i="13"/>
  <c r="BE141" i="13" s="1"/>
  <c r="BI139" i="13"/>
  <c r="BH139" i="13"/>
  <c r="BG139" i="13"/>
  <c r="BF139" i="13"/>
  <c r="T139" i="13"/>
  <c r="R139" i="13"/>
  <c r="P139" i="13"/>
  <c r="BK139" i="13"/>
  <c r="J139" i="13"/>
  <c r="BE139" i="13"/>
  <c r="BI137" i="13"/>
  <c r="BH137" i="13"/>
  <c r="BG137" i="13"/>
  <c r="BF137" i="13"/>
  <c r="T137" i="13"/>
  <c r="R137" i="13"/>
  <c r="R134" i="13" s="1"/>
  <c r="P137" i="13"/>
  <c r="BK137" i="13"/>
  <c r="J137" i="13"/>
  <c r="BE137" i="13"/>
  <c r="BI136" i="13"/>
  <c r="BH136" i="13"/>
  <c r="BG136" i="13"/>
  <c r="BF136" i="13"/>
  <c r="T136" i="13"/>
  <c r="R136" i="13"/>
  <c r="P136" i="13"/>
  <c r="BK136" i="13"/>
  <c r="BK134" i="13" s="1"/>
  <c r="J134" i="13" s="1"/>
  <c r="J66" i="13" s="1"/>
  <c r="J136" i="13"/>
  <c r="BE136" i="13"/>
  <c r="BI135" i="13"/>
  <c r="BH135" i="13"/>
  <c r="BG135" i="13"/>
  <c r="BF135" i="13"/>
  <c r="T135" i="13"/>
  <c r="T134" i="13"/>
  <c r="R135" i="13"/>
  <c r="P135" i="13"/>
  <c r="P134" i="13"/>
  <c r="BK135" i="13"/>
  <c r="J135" i="13"/>
  <c r="BE135" i="13" s="1"/>
  <c r="BI133" i="13"/>
  <c r="BH133" i="13"/>
  <c r="BG133" i="13"/>
  <c r="BF133" i="13"/>
  <c r="T133" i="13"/>
  <c r="R133" i="13"/>
  <c r="R130" i="13" s="1"/>
  <c r="P133" i="13"/>
  <c r="BK133" i="13"/>
  <c r="J133" i="13"/>
  <c r="BE133" i="13"/>
  <c r="BI132" i="13"/>
  <c r="BH132" i="13"/>
  <c r="BG132" i="13"/>
  <c r="BF132" i="13"/>
  <c r="T132" i="13"/>
  <c r="R132" i="13"/>
  <c r="P132" i="13"/>
  <c r="BK132" i="13"/>
  <c r="BK130" i="13" s="1"/>
  <c r="J130" i="13" s="1"/>
  <c r="J65" i="13" s="1"/>
  <c r="J132" i="13"/>
  <c r="BE132" i="13"/>
  <c r="BI131" i="13"/>
  <c r="BH131" i="13"/>
  <c r="BG131" i="13"/>
  <c r="BF131" i="13"/>
  <c r="T131" i="13"/>
  <c r="T130" i="13"/>
  <c r="R131" i="13"/>
  <c r="P131" i="13"/>
  <c r="P130" i="13"/>
  <c r="BK131" i="13"/>
  <c r="J131" i="13"/>
  <c r="BE131" i="13" s="1"/>
  <c r="BI129" i="13"/>
  <c r="BH129" i="13"/>
  <c r="BG129" i="13"/>
  <c r="BF129" i="13"/>
  <c r="T129" i="13"/>
  <c r="R129" i="13"/>
  <c r="P129" i="13"/>
  <c r="BK129" i="13"/>
  <c r="J129" i="13"/>
  <c r="BE129" i="13"/>
  <c r="BI128" i="13"/>
  <c r="BH128" i="13"/>
  <c r="BG128" i="13"/>
  <c r="BF128" i="13"/>
  <c r="T128" i="13"/>
  <c r="R128" i="13"/>
  <c r="P128" i="13"/>
  <c r="BK128" i="13"/>
  <c r="J128" i="13"/>
  <c r="BE128" i="13"/>
  <c r="BI127" i="13"/>
  <c r="BH127" i="13"/>
  <c r="BG127" i="13"/>
  <c r="BF127" i="13"/>
  <c r="T127" i="13"/>
  <c r="R127" i="13"/>
  <c r="P127" i="13"/>
  <c r="BK127" i="13"/>
  <c r="J127" i="13"/>
  <c r="BE127" i="13"/>
  <c r="BI126" i="13"/>
  <c r="BH126" i="13"/>
  <c r="BG126" i="13"/>
  <c r="BF126" i="13"/>
  <c r="T126" i="13"/>
  <c r="R126" i="13"/>
  <c r="P126" i="13"/>
  <c r="BK126" i="13"/>
  <c r="J126" i="13"/>
  <c r="BE126" i="13"/>
  <c r="BI125" i="13"/>
  <c r="BH125" i="13"/>
  <c r="BG125" i="13"/>
  <c r="BF125" i="13"/>
  <c r="T125" i="13"/>
  <c r="R125" i="13"/>
  <c r="P125" i="13"/>
  <c r="BK125" i="13"/>
  <c r="J125" i="13"/>
  <c r="BE125" i="13"/>
  <c r="BI124" i="13"/>
  <c r="BH124" i="13"/>
  <c r="BG124" i="13"/>
  <c r="BF124" i="13"/>
  <c r="T124" i="13"/>
  <c r="R124" i="13"/>
  <c r="P124" i="13"/>
  <c r="BK124" i="13"/>
  <c r="J124" i="13"/>
  <c r="BE124" i="13"/>
  <c r="BI123" i="13"/>
  <c r="BH123" i="13"/>
  <c r="BG123" i="13"/>
  <c r="BF123" i="13"/>
  <c r="T123" i="13"/>
  <c r="R123" i="13"/>
  <c r="P123" i="13"/>
  <c r="BK123" i="13"/>
  <c r="J123" i="13"/>
  <c r="BE123" i="13"/>
  <c r="BI122" i="13"/>
  <c r="BH122" i="13"/>
  <c r="BG122" i="13"/>
  <c r="BF122" i="13"/>
  <c r="T122" i="13"/>
  <c r="R122" i="13"/>
  <c r="P122" i="13"/>
  <c r="BK122" i="13"/>
  <c r="J122" i="13"/>
  <c r="BE122" i="13"/>
  <c r="BI121" i="13"/>
  <c r="BH121" i="13"/>
  <c r="BG121" i="13"/>
  <c r="BF121" i="13"/>
  <c r="T121" i="13"/>
  <c r="R121" i="13"/>
  <c r="R118" i="13" s="1"/>
  <c r="P121" i="13"/>
  <c r="BK121" i="13"/>
  <c r="J121" i="13"/>
  <c r="BE121" i="13"/>
  <c r="BI120" i="13"/>
  <c r="BH120" i="13"/>
  <c r="BG120" i="13"/>
  <c r="BF120" i="13"/>
  <c r="T120" i="13"/>
  <c r="R120" i="13"/>
  <c r="P120" i="13"/>
  <c r="BK120" i="13"/>
  <c r="BK118" i="13" s="1"/>
  <c r="J118" i="13" s="1"/>
  <c r="J64" i="13" s="1"/>
  <c r="J120" i="13"/>
  <c r="BE120" i="13"/>
  <c r="BI119" i="13"/>
  <c r="BH119" i="13"/>
  <c r="BG119" i="13"/>
  <c r="BF119" i="13"/>
  <c r="T119" i="13"/>
  <c r="T118" i="13"/>
  <c r="R119" i="13"/>
  <c r="P119" i="13"/>
  <c r="P118" i="13"/>
  <c r="BK119" i="13"/>
  <c r="J119" i="13"/>
  <c r="BE119" i="13" s="1"/>
  <c r="BI117" i="13"/>
  <c r="BH117" i="13"/>
  <c r="BG117" i="13"/>
  <c r="BF117" i="13"/>
  <c r="T117" i="13"/>
  <c r="T116" i="13"/>
  <c r="R117" i="13"/>
  <c r="R116" i="13"/>
  <c r="P117" i="13"/>
  <c r="P116" i="13"/>
  <c r="BK117" i="13"/>
  <c r="BK116" i="13"/>
  <c r="J116" i="13" s="1"/>
  <c r="J63" i="13" s="1"/>
  <c r="J117" i="13"/>
  <c r="BE117" i="13" s="1"/>
  <c r="BI115" i="13"/>
  <c r="BH115" i="13"/>
  <c r="BG115" i="13"/>
  <c r="BF115" i="13"/>
  <c r="T115" i="13"/>
  <c r="R115" i="13"/>
  <c r="P115" i="13"/>
  <c r="BK115" i="13"/>
  <c r="J115" i="13"/>
  <c r="BE115" i="13"/>
  <c r="BI114" i="13"/>
  <c r="BH114" i="13"/>
  <c r="BG114" i="13"/>
  <c r="BF114" i="13"/>
  <c r="T114" i="13"/>
  <c r="R114" i="13"/>
  <c r="P114" i="13"/>
  <c r="BK114" i="13"/>
  <c r="J114" i="13"/>
  <c r="BE114" i="13"/>
  <c r="BI113" i="13"/>
  <c r="BH113" i="13"/>
  <c r="BG113" i="13"/>
  <c r="BF113" i="13"/>
  <c r="T113" i="13"/>
  <c r="R113" i="13"/>
  <c r="P113" i="13"/>
  <c r="BK113" i="13"/>
  <c r="J113" i="13"/>
  <c r="BE113" i="13"/>
  <c r="BI112" i="13"/>
  <c r="BH112" i="13"/>
  <c r="BG112" i="13"/>
  <c r="BF112" i="13"/>
  <c r="T112" i="13"/>
  <c r="R112" i="13"/>
  <c r="P112" i="13"/>
  <c r="BK112" i="13"/>
  <c r="J112" i="13"/>
  <c r="BE112" i="13"/>
  <c r="BI111" i="13"/>
  <c r="BH111" i="13"/>
  <c r="BG111" i="13"/>
  <c r="BF111" i="13"/>
  <c r="T111" i="13"/>
  <c r="R111" i="13"/>
  <c r="P111" i="13"/>
  <c r="BK111" i="13"/>
  <c r="J111" i="13"/>
  <c r="BE111" i="13"/>
  <c r="BI110" i="13"/>
  <c r="BH110" i="13"/>
  <c r="BG110" i="13"/>
  <c r="BF110" i="13"/>
  <c r="T110" i="13"/>
  <c r="R110" i="13"/>
  <c r="P110" i="13"/>
  <c r="BK110" i="13"/>
  <c r="J110" i="13"/>
  <c r="BE110" i="13"/>
  <c r="BI109" i="13"/>
  <c r="BH109" i="13"/>
  <c r="BG109" i="13"/>
  <c r="BF109" i="13"/>
  <c r="T109" i="13"/>
  <c r="R109" i="13"/>
  <c r="P109" i="13"/>
  <c r="BK109" i="13"/>
  <c r="J109" i="13"/>
  <c r="BE109" i="13"/>
  <c r="BI108" i="13"/>
  <c r="BH108" i="13"/>
  <c r="BG108" i="13"/>
  <c r="BF108" i="13"/>
  <c r="T108" i="13"/>
  <c r="R108" i="13"/>
  <c r="P108" i="13"/>
  <c r="BK108" i="13"/>
  <c r="J108" i="13"/>
  <c r="BE108" i="13"/>
  <c r="BI107" i="13"/>
  <c r="BH107" i="13"/>
  <c r="BG107" i="13"/>
  <c r="BF107" i="13"/>
  <c r="T107" i="13"/>
  <c r="R107" i="13"/>
  <c r="R104" i="13" s="1"/>
  <c r="R103" i="13" s="1"/>
  <c r="P107" i="13"/>
  <c r="BK107" i="13"/>
  <c r="J107" i="13"/>
  <c r="BE107" i="13"/>
  <c r="J32" i="13" s="1"/>
  <c r="AV65" i="1" s="1"/>
  <c r="BI106" i="13"/>
  <c r="BH106" i="13"/>
  <c r="BG106" i="13"/>
  <c r="BF106" i="13"/>
  <c r="T106" i="13"/>
  <c r="R106" i="13"/>
  <c r="P106" i="13"/>
  <c r="BK106" i="13"/>
  <c r="J106" i="13"/>
  <c r="BE106" i="13"/>
  <c r="BI105" i="13"/>
  <c r="F36" i="13"/>
  <c r="BD65" i="1" s="1"/>
  <c r="BH105" i="13"/>
  <c r="BG105" i="13"/>
  <c r="F34" i="13"/>
  <c r="BB65" i="1" s="1"/>
  <c r="BF105" i="13"/>
  <c r="T105" i="13"/>
  <c r="T104" i="13"/>
  <c r="T103" i="13" s="1"/>
  <c r="T102" i="13" s="1"/>
  <c r="R105" i="13"/>
  <c r="P105" i="13"/>
  <c r="P104" i="13"/>
  <c r="BK105" i="13"/>
  <c r="BK104" i="13" s="1"/>
  <c r="BK103" i="13" s="1"/>
  <c r="J105" i="13"/>
  <c r="BE105" i="13" s="1"/>
  <c r="J98" i="13"/>
  <c r="F98" i="13"/>
  <c r="F96" i="13"/>
  <c r="E94" i="13"/>
  <c r="J55" i="13"/>
  <c r="F55" i="13"/>
  <c r="F53" i="13"/>
  <c r="E51" i="13"/>
  <c r="J20" i="13"/>
  <c r="E20" i="13"/>
  <c r="F99" i="13" s="1"/>
  <c r="F56" i="13"/>
  <c r="J19" i="13"/>
  <c r="J14" i="13"/>
  <c r="J96" i="13" s="1"/>
  <c r="J53" i="13"/>
  <c r="E7" i="13"/>
  <c r="E47" i="13" s="1"/>
  <c r="E90" i="13"/>
  <c r="AY64" i="1"/>
  <c r="AX64" i="1"/>
  <c r="BI418" i="12"/>
  <c r="BH418" i="12"/>
  <c r="BG418" i="12"/>
  <c r="BF418" i="12"/>
  <c r="T418" i="12"/>
  <c r="R418" i="12"/>
  <c r="P418" i="12"/>
  <c r="BK418" i="12"/>
  <c r="J418" i="12"/>
  <c r="BE418" i="12" s="1"/>
  <c r="BI416" i="12"/>
  <c r="BH416" i="12"/>
  <c r="BG416" i="12"/>
  <c r="BF416" i="12"/>
  <c r="T416" i="12"/>
  <c r="R416" i="12"/>
  <c r="P416" i="12"/>
  <c r="BK416" i="12"/>
  <c r="J416" i="12"/>
  <c r="BE416" i="12" s="1"/>
  <c r="BI414" i="12"/>
  <c r="BH414" i="12"/>
  <c r="BG414" i="12"/>
  <c r="BF414" i="12"/>
  <c r="T414" i="12"/>
  <c r="R414" i="12"/>
  <c r="P414" i="12"/>
  <c r="BK414" i="12"/>
  <c r="J414" i="12"/>
  <c r="BE414" i="12" s="1"/>
  <c r="BI412" i="12"/>
  <c r="BH412" i="12"/>
  <c r="BG412" i="12"/>
  <c r="BF412" i="12"/>
  <c r="T412" i="12"/>
  <c r="R412" i="12"/>
  <c r="P412" i="12"/>
  <c r="BK412" i="12"/>
  <c r="J412" i="12"/>
  <c r="BE412" i="12" s="1"/>
  <c r="BI410" i="12"/>
  <c r="BH410" i="12"/>
  <c r="BG410" i="12"/>
  <c r="BF410" i="12"/>
  <c r="T410" i="12"/>
  <c r="R410" i="12"/>
  <c r="P410" i="12"/>
  <c r="BK410" i="12"/>
  <c r="J410" i="12"/>
  <c r="BE410" i="12" s="1"/>
  <c r="BI408" i="12"/>
  <c r="BH408" i="12"/>
  <c r="BG408" i="12"/>
  <c r="BF408" i="12"/>
  <c r="T408" i="12"/>
  <c r="R408" i="12"/>
  <c r="P408" i="12"/>
  <c r="BK408" i="12"/>
  <c r="J408" i="12"/>
  <c r="BE408" i="12" s="1"/>
  <c r="BI406" i="12"/>
  <c r="BH406" i="12"/>
  <c r="BG406" i="12"/>
  <c r="BF406" i="12"/>
  <c r="T406" i="12"/>
  <c r="R406" i="12"/>
  <c r="R405" i="12" s="1"/>
  <c r="P406" i="12"/>
  <c r="P405" i="12" s="1"/>
  <c r="BK406" i="12"/>
  <c r="BK405" i="12" s="1"/>
  <c r="J405" i="12"/>
  <c r="J82" i="12" s="1"/>
  <c r="J406" i="12"/>
  <c r="BE406" i="12"/>
  <c r="BI404" i="12"/>
  <c r="BH404" i="12"/>
  <c r="BG404" i="12"/>
  <c r="BF404" i="12"/>
  <c r="T404" i="12"/>
  <c r="R404" i="12"/>
  <c r="P404" i="12"/>
  <c r="BK404" i="12"/>
  <c r="J404" i="12"/>
  <c r="BE404" i="12" s="1"/>
  <c r="BI402" i="12"/>
  <c r="BH402" i="12"/>
  <c r="BG402" i="12"/>
  <c r="BF402" i="12"/>
  <c r="T402" i="12"/>
  <c r="R402" i="12"/>
  <c r="P402" i="12"/>
  <c r="BK402" i="12"/>
  <c r="J402" i="12"/>
  <c r="BE402" i="12" s="1"/>
  <c r="BI390" i="12"/>
  <c r="BH390" i="12"/>
  <c r="BG390" i="12"/>
  <c r="BF390" i="12"/>
  <c r="T390" i="12"/>
  <c r="T389" i="12" s="1"/>
  <c r="R390" i="12"/>
  <c r="R389" i="12" s="1"/>
  <c r="P390" i="12"/>
  <c r="BK390" i="12"/>
  <c r="BK389" i="12" s="1"/>
  <c r="J389" i="12"/>
  <c r="J81" i="12" s="1"/>
  <c r="J390" i="12"/>
  <c r="BE390" i="12"/>
  <c r="BI388" i="12"/>
  <c r="BH388" i="12"/>
  <c r="BG388" i="12"/>
  <c r="BF388" i="12"/>
  <c r="T388" i="12"/>
  <c r="R388" i="12"/>
  <c r="P388" i="12"/>
  <c r="BK388" i="12"/>
  <c r="J388" i="12"/>
  <c r="BE388" i="12" s="1"/>
  <c r="BI387" i="12"/>
  <c r="BH387" i="12"/>
  <c r="BG387" i="12"/>
  <c r="BF387" i="12"/>
  <c r="T387" i="12"/>
  <c r="R387" i="12"/>
  <c r="P387" i="12"/>
  <c r="BK387" i="12"/>
  <c r="J387" i="12"/>
  <c r="BE387" i="12" s="1"/>
  <c r="BI386" i="12"/>
  <c r="BH386" i="12"/>
  <c r="BG386" i="12"/>
  <c r="BF386" i="12"/>
  <c r="T386" i="12"/>
  <c r="R386" i="12"/>
  <c r="P386" i="12"/>
  <c r="BK386" i="12"/>
  <c r="J386" i="12"/>
  <c r="BE386" i="12" s="1"/>
  <c r="BI385" i="12"/>
  <c r="BH385" i="12"/>
  <c r="BG385" i="12"/>
  <c r="BF385" i="12"/>
  <c r="T385" i="12"/>
  <c r="R385" i="12"/>
  <c r="P385" i="12"/>
  <c r="BK385" i="12"/>
  <c r="BK383" i="12" s="1"/>
  <c r="J383" i="12" s="1"/>
  <c r="J80" i="12" s="1"/>
  <c r="J385" i="12"/>
  <c r="BE385" i="12"/>
  <c r="BI384" i="12"/>
  <c r="BH384" i="12"/>
  <c r="BG384" i="12"/>
  <c r="BF384" i="12"/>
  <c r="T384" i="12"/>
  <c r="T383" i="12"/>
  <c r="R384" i="12"/>
  <c r="R383" i="12"/>
  <c r="P384" i="12"/>
  <c r="P383" i="12"/>
  <c r="BK384" i="12"/>
  <c r="J384" i="12"/>
  <c r="BE384" i="12" s="1"/>
  <c r="BI382" i="12"/>
  <c r="BH382" i="12"/>
  <c r="BG382" i="12"/>
  <c r="BF382" i="12"/>
  <c r="T382" i="12"/>
  <c r="R382" i="12"/>
  <c r="P382" i="12"/>
  <c r="BK382" i="12"/>
  <c r="J382" i="12"/>
  <c r="BE382" i="12"/>
  <c r="BI381" i="12"/>
  <c r="BH381" i="12"/>
  <c r="BG381" i="12"/>
  <c r="BF381" i="12"/>
  <c r="T381" i="12"/>
  <c r="R381" i="12"/>
  <c r="P381" i="12"/>
  <c r="BK381" i="12"/>
  <c r="J381" i="12"/>
  <c r="BE381" i="12"/>
  <c r="BI380" i="12"/>
  <c r="BH380" i="12"/>
  <c r="BG380" i="12"/>
  <c r="BF380" i="12"/>
  <c r="T380" i="12"/>
  <c r="R380" i="12"/>
  <c r="P380" i="12"/>
  <c r="BK380" i="12"/>
  <c r="J380" i="12"/>
  <c r="BE380" i="12"/>
  <c r="BI379" i="12"/>
  <c r="BH379" i="12"/>
  <c r="BG379" i="12"/>
  <c r="BF379" i="12"/>
  <c r="T379" i="12"/>
  <c r="R379" i="12"/>
  <c r="P379" i="12"/>
  <c r="P374" i="12" s="1"/>
  <c r="BK379" i="12"/>
  <c r="J379" i="12"/>
  <c r="BE379" i="12"/>
  <c r="BI377" i="12"/>
  <c r="BH377" i="12"/>
  <c r="BG377" i="12"/>
  <c r="BF377" i="12"/>
  <c r="T377" i="12"/>
  <c r="T374" i="12" s="1"/>
  <c r="R377" i="12"/>
  <c r="P377" i="12"/>
  <c r="BK377" i="12"/>
  <c r="J377" i="12"/>
  <c r="BE377" i="12"/>
  <c r="BI375" i="12"/>
  <c r="BH375" i="12"/>
  <c r="BG375" i="12"/>
  <c r="BF375" i="12"/>
  <c r="T375" i="12"/>
  <c r="R375" i="12"/>
  <c r="R374" i="12"/>
  <c r="P375" i="12"/>
  <c r="BK375" i="12"/>
  <c r="BK374" i="12"/>
  <c r="J374" i="12" s="1"/>
  <c r="J79" i="12" s="1"/>
  <c r="J375" i="12"/>
  <c r="BE375" i="12"/>
  <c r="BI373" i="12"/>
  <c r="BH373" i="12"/>
  <c r="BG373" i="12"/>
  <c r="BF373" i="12"/>
  <c r="T373" i="12"/>
  <c r="R373" i="12"/>
  <c r="P373" i="12"/>
  <c r="BK373" i="12"/>
  <c r="BK369" i="12" s="1"/>
  <c r="J373" i="12"/>
  <c r="BE373" i="12"/>
  <c r="BI372" i="12"/>
  <c r="BH372" i="12"/>
  <c r="BG372" i="12"/>
  <c r="BF372" i="12"/>
  <c r="T372" i="12"/>
  <c r="T369" i="12" s="1"/>
  <c r="R372" i="12"/>
  <c r="P372" i="12"/>
  <c r="BK372" i="12"/>
  <c r="J372" i="12"/>
  <c r="BE372" i="12"/>
  <c r="BI370" i="12"/>
  <c r="BH370" i="12"/>
  <c r="BG370" i="12"/>
  <c r="BF370" i="12"/>
  <c r="T370" i="12"/>
  <c r="R370" i="12"/>
  <c r="R369" i="12" s="1"/>
  <c r="R368" i="12" s="1"/>
  <c r="P370" i="12"/>
  <c r="P369" i="12"/>
  <c r="BK370" i="12"/>
  <c r="J370" i="12"/>
  <c r="BE370" i="12"/>
  <c r="BI367" i="12"/>
  <c r="BH367" i="12"/>
  <c r="BG367" i="12"/>
  <c r="BF367" i="12"/>
  <c r="T367" i="12"/>
  <c r="T366" i="12"/>
  <c r="R367" i="12"/>
  <c r="R366" i="12"/>
  <c r="P367" i="12"/>
  <c r="P366" i="12"/>
  <c r="BK367" i="12"/>
  <c r="BK366" i="12"/>
  <c r="J366" i="12"/>
  <c r="J76" i="12" s="1"/>
  <c r="J367" i="12"/>
  <c r="BE367" i="12" s="1"/>
  <c r="BI362" i="12"/>
  <c r="BH362" i="12"/>
  <c r="BG362" i="12"/>
  <c r="BF362" i="12"/>
  <c r="T362" i="12"/>
  <c r="R362" i="12"/>
  <c r="P362" i="12"/>
  <c r="BK362" i="12"/>
  <c r="J362" i="12"/>
  <c r="BE362" i="12"/>
  <c r="BI361" i="12"/>
  <c r="BH361" i="12"/>
  <c r="BG361" i="12"/>
  <c r="BF361" i="12"/>
  <c r="T361" i="12"/>
  <c r="R361" i="12"/>
  <c r="P361" i="12"/>
  <c r="P357" i="12" s="1"/>
  <c r="BK361" i="12"/>
  <c r="J361" i="12"/>
  <c r="BE361" i="12"/>
  <c r="BI359" i="12"/>
  <c r="BH359" i="12"/>
  <c r="BG359" i="12"/>
  <c r="BF359" i="12"/>
  <c r="T359" i="12"/>
  <c r="T357" i="12" s="1"/>
  <c r="R359" i="12"/>
  <c r="P359" i="12"/>
  <c r="BK359" i="12"/>
  <c r="J359" i="12"/>
  <c r="BE359" i="12"/>
  <c r="BI358" i="12"/>
  <c r="BH358" i="12"/>
  <c r="BG358" i="12"/>
  <c r="BF358" i="12"/>
  <c r="T358" i="12"/>
  <c r="R358" i="12"/>
  <c r="R357" i="12"/>
  <c r="P358" i="12"/>
  <c r="BK358" i="12"/>
  <c r="BK357" i="12"/>
  <c r="J357" i="12" s="1"/>
  <c r="J75" i="12" s="1"/>
  <c r="J358" i="12"/>
  <c r="BE358" i="12"/>
  <c r="BI355" i="12"/>
  <c r="BH355" i="12"/>
  <c r="BG355" i="12"/>
  <c r="BF355" i="12"/>
  <c r="T355" i="12"/>
  <c r="R355" i="12"/>
  <c r="P355" i="12"/>
  <c r="BK355" i="12"/>
  <c r="J355" i="12"/>
  <c r="BE355" i="12"/>
  <c r="BI346" i="12"/>
  <c r="BH346" i="12"/>
  <c r="BG346" i="12"/>
  <c r="BF346" i="12"/>
  <c r="T346" i="12"/>
  <c r="R346" i="12"/>
  <c r="P346" i="12"/>
  <c r="BK346" i="12"/>
  <c r="J346" i="12"/>
  <c r="BE346" i="12"/>
  <c r="BI339" i="12"/>
  <c r="BH339" i="12"/>
  <c r="BG339" i="12"/>
  <c r="BF339" i="12"/>
  <c r="T339" i="12"/>
  <c r="R339" i="12"/>
  <c r="P339" i="12"/>
  <c r="BK339" i="12"/>
  <c r="J339" i="12"/>
  <c r="BE339" i="12"/>
  <c r="BI337" i="12"/>
  <c r="BH337" i="12"/>
  <c r="BG337" i="12"/>
  <c r="BF337" i="12"/>
  <c r="T337" i="12"/>
  <c r="R337" i="12"/>
  <c r="P337" i="12"/>
  <c r="BK337" i="12"/>
  <c r="J337" i="12"/>
  <c r="BE337" i="12"/>
  <c r="BI335" i="12"/>
  <c r="BH335" i="12"/>
  <c r="BG335" i="12"/>
  <c r="BF335" i="12"/>
  <c r="T335" i="12"/>
  <c r="R335" i="12"/>
  <c r="P335" i="12"/>
  <c r="BK335" i="12"/>
  <c r="J335" i="12"/>
  <c r="BE335" i="12"/>
  <c r="BI330" i="12"/>
  <c r="BH330" i="12"/>
  <c r="BG330" i="12"/>
  <c r="BF330" i="12"/>
  <c r="T330" i="12"/>
  <c r="R330" i="12"/>
  <c r="P330" i="12"/>
  <c r="BK330" i="12"/>
  <c r="J330" i="12"/>
  <c r="BE330" i="12"/>
  <c r="BI321" i="12"/>
  <c r="BH321" i="12"/>
  <c r="BG321" i="12"/>
  <c r="BF321" i="12"/>
  <c r="T321" i="12"/>
  <c r="R321" i="12"/>
  <c r="P321" i="12"/>
  <c r="BK321" i="12"/>
  <c r="J321" i="12"/>
  <c r="BE321" i="12"/>
  <c r="BI310" i="12"/>
  <c r="BH310" i="12"/>
  <c r="BG310" i="12"/>
  <c r="BF310" i="12"/>
  <c r="T310" i="12"/>
  <c r="R310" i="12"/>
  <c r="R306" i="12" s="1"/>
  <c r="P310" i="12"/>
  <c r="BK310" i="12"/>
  <c r="J310" i="12"/>
  <c r="BE310" i="12"/>
  <c r="BI309" i="12"/>
  <c r="BH309" i="12"/>
  <c r="BG309" i="12"/>
  <c r="BF309" i="12"/>
  <c r="T309" i="12"/>
  <c r="R309" i="12"/>
  <c r="P309" i="12"/>
  <c r="BK309" i="12"/>
  <c r="BK306" i="12" s="1"/>
  <c r="J306" i="12" s="1"/>
  <c r="J74" i="12" s="1"/>
  <c r="J309" i="12"/>
  <c r="BE309" i="12"/>
  <c r="BI307" i="12"/>
  <c r="BH307" i="12"/>
  <c r="BG307" i="12"/>
  <c r="BF307" i="12"/>
  <c r="T307" i="12"/>
  <c r="T306" i="12"/>
  <c r="R307" i="12"/>
  <c r="P307" i="12"/>
  <c r="P306" i="12"/>
  <c r="BK307" i="12"/>
  <c r="J307" i="12"/>
  <c r="BE307" i="12" s="1"/>
  <c r="BI305" i="12"/>
  <c r="BH305" i="12"/>
  <c r="BG305" i="12"/>
  <c r="BF305" i="12"/>
  <c r="T305" i="12"/>
  <c r="T304" i="12"/>
  <c r="R305" i="12"/>
  <c r="R304" i="12"/>
  <c r="P305" i="12"/>
  <c r="P304" i="12"/>
  <c r="BK305" i="12"/>
  <c r="BK304" i="12"/>
  <c r="J304" i="12"/>
  <c r="J73" i="12" s="1"/>
  <c r="J305" i="12"/>
  <c r="BE305" i="12" s="1"/>
  <c r="BI303" i="12"/>
  <c r="BH303" i="12"/>
  <c r="BG303" i="12"/>
  <c r="BF303" i="12"/>
  <c r="T303" i="12"/>
  <c r="R303" i="12"/>
  <c r="P303" i="12"/>
  <c r="BK303" i="12"/>
  <c r="J303" i="12"/>
  <c r="BE303" i="12"/>
  <c r="BI301" i="12"/>
  <c r="BH301" i="12"/>
  <c r="BG301" i="12"/>
  <c r="BF301" i="12"/>
  <c r="T301" i="12"/>
  <c r="R301" i="12"/>
  <c r="P301" i="12"/>
  <c r="BK301" i="12"/>
  <c r="J301" i="12"/>
  <c r="BE301" i="12"/>
  <c r="BI300" i="12"/>
  <c r="BH300" i="12"/>
  <c r="BG300" i="12"/>
  <c r="BF300" i="12"/>
  <c r="T300" i="12"/>
  <c r="R300" i="12"/>
  <c r="P300" i="12"/>
  <c r="BK300" i="12"/>
  <c r="J300" i="12"/>
  <c r="BE300" i="12"/>
  <c r="BI299" i="12"/>
  <c r="BH299" i="12"/>
  <c r="BG299" i="12"/>
  <c r="BF299" i="12"/>
  <c r="T299" i="12"/>
  <c r="R299" i="12"/>
  <c r="P299" i="12"/>
  <c r="BK299" i="12"/>
  <c r="BK292" i="12" s="1"/>
  <c r="J299" i="12"/>
  <c r="BE299" i="12"/>
  <c r="BI297" i="12"/>
  <c r="BH297" i="12"/>
  <c r="BG297" i="12"/>
  <c r="BF297" i="12"/>
  <c r="T297" i="12"/>
  <c r="T292" i="12" s="1"/>
  <c r="T291" i="12" s="1"/>
  <c r="R297" i="12"/>
  <c r="P297" i="12"/>
  <c r="BK297" i="12"/>
  <c r="J297" i="12"/>
  <c r="BE297" i="12"/>
  <c r="BI293" i="12"/>
  <c r="BH293" i="12"/>
  <c r="BG293" i="12"/>
  <c r="BF293" i="12"/>
  <c r="T293" i="12"/>
  <c r="R293" i="12"/>
  <c r="R292" i="12" s="1"/>
  <c r="R291" i="12" s="1"/>
  <c r="P293" i="12"/>
  <c r="P292" i="12"/>
  <c r="P291" i="12" s="1"/>
  <c r="BK293" i="12"/>
  <c r="J293" i="12"/>
  <c r="BE293" i="12"/>
  <c r="BI290" i="12"/>
  <c r="BH290" i="12"/>
  <c r="BG290" i="12"/>
  <c r="BF290" i="12"/>
  <c r="T290" i="12"/>
  <c r="R290" i="12"/>
  <c r="P290" i="12"/>
  <c r="BK290" i="12"/>
  <c r="J290" i="12"/>
  <c r="BE290" i="12"/>
  <c r="BI288" i="12"/>
  <c r="BH288" i="12"/>
  <c r="BG288" i="12"/>
  <c r="BF288" i="12"/>
  <c r="T288" i="12"/>
  <c r="R288" i="12"/>
  <c r="P288" i="12"/>
  <c r="BK288" i="12"/>
  <c r="J288" i="12"/>
  <c r="BE288" i="12"/>
  <c r="BI284" i="12"/>
  <c r="BH284" i="12"/>
  <c r="BG284" i="12"/>
  <c r="BF284" i="12"/>
  <c r="T284" i="12"/>
  <c r="R284" i="12"/>
  <c r="P284" i="12"/>
  <c r="BK284" i="12"/>
  <c r="J284" i="12"/>
  <c r="BE284" i="12"/>
  <c r="BI283" i="12"/>
  <c r="BH283" i="12"/>
  <c r="BG283" i="12"/>
  <c r="BF283" i="12"/>
  <c r="T283" i="12"/>
  <c r="R283" i="12"/>
  <c r="P283" i="12"/>
  <c r="BK283" i="12"/>
  <c r="J283" i="12"/>
  <c r="BE283" i="12"/>
  <c r="BI282" i="12"/>
  <c r="BH282" i="12"/>
  <c r="BG282" i="12"/>
  <c r="BF282" i="12"/>
  <c r="T282" i="12"/>
  <c r="R282" i="12"/>
  <c r="P282" i="12"/>
  <c r="BK282" i="12"/>
  <c r="J282" i="12"/>
  <c r="BE282" i="12"/>
  <c r="BI281" i="12"/>
  <c r="BH281" i="12"/>
  <c r="BG281" i="12"/>
  <c r="BF281" i="12"/>
  <c r="T281" i="12"/>
  <c r="R281" i="12"/>
  <c r="P281" i="12"/>
  <c r="P274" i="12" s="1"/>
  <c r="BK281" i="12"/>
  <c r="J281" i="12"/>
  <c r="BE281" i="12"/>
  <c r="BI279" i="12"/>
  <c r="BH279" i="12"/>
  <c r="BG279" i="12"/>
  <c r="BF279" i="12"/>
  <c r="T279" i="12"/>
  <c r="T274" i="12" s="1"/>
  <c r="R279" i="12"/>
  <c r="P279" i="12"/>
  <c r="BK279" i="12"/>
  <c r="J279" i="12"/>
  <c r="BE279" i="12"/>
  <c r="BI275" i="12"/>
  <c r="BH275" i="12"/>
  <c r="BG275" i="12"/>
  <c r="BF275" i="12"/>
  <c r="T275" i="12"/>
  <c r="R275" i="12"/>
  <c r="R274" i="12"/>
  <c r="P275" i="12"/>
  <c r="BK275" i="12"/>
  <c r="BK274" i="12"/>
  <c r="J274" i="12" s="1"/>
  <c r="J70" i="12" s="1"/>
  <c r="J275" i="12"/>
  <c r="BE275" i="12"/>
  <c r="BI272" i="12"/>
  <c r="BH272" i="12"/>
  <c r="BG272" i="12"/>
  <c r="BF272" i="12"/>
  <c r="T272" i="12"/>
  <c r="R272" i="12"/>
  <c r="P272" i="12"/>
  <c r="BK272" i="12"/>
  <c r="J272" i="12"/>
  <c r="BE272" i="12"/>
  <c r="BI267" i="12"/>
  <c r="BH267" i="12"/>
  <c r="BG267" i="12"/>
  <c r="BF267" i="12"/>
  <c r="T267" i="12"/>
  <c r="R267" i="12"/>
  <c r="R252" i="12" s="1"/>
  <c r="P267" i="12"/>
  <c r="BK267" i="12"/>
  <c r="J267" i="12"/>
  <c r="BE267" i="12"/>
  <c r="BI262" i="12"/>
  <c r="BH262" i="12"/>
  <c r="BG262" i="12"/>
  <c r="BF262" i="12"/>
  <c r="T262" i="12"/>
  <c r="R262" i="12"/>
  <c r="P262" i="12"/>
  <c r="BK262" i="12"/>
  <c r="BK252" i="12" s="1"/>
  <c r="J252" i="12" s="1"/>
  <c r="J69" i="12" s="1"/>
  <c r="J262" i="12"/>
  <c r="BE262" i="12"/>
  <c r="BI253" i="12"/>
  <c r="BH253" i="12"/>
  <c r="BG253" i="12"/>
  <c r="BF253" i="12"/>
  <c r="T253" i="12"/>
  <c r="T252" i="12"/>
  <c r="R253" i="12"/>
  <c r="P253" i="12"/>
  <c r="P252" i="12"/>
  <c r="BK253" i="12"/>
  <c r="J253" i="12"/>
  <c r="BE253" i="12" s="1"/>
  <c r="BI239" i="12"/>
  <c r="BH239" i="12"/>
  <c r="BG239" i="12"/>
  <c r="BF239" i="12"/>
  <c r="T239" i="12"/>
  <c r="R239" i="12"/>
  <c r="P239" i="12"/>
  <c r="BK239" i="12"/>
  <c r="J239" i="12"/>
  <c r="BE239" i="12"/>
  <c r="BI237" i="12"/>
  <c r="BH237" i="12"/>
  <c r="BG237" i="12"/>
  <c r="BF237" i="12"/>
  <c r="T237" i="12"/>
  <c r="R237" i="12"/>
  <c r="P237" i="12"/>
  <c r="BK237" i="12"/>
  <c r="J237" i="12"/>
  <c r="BE237" i="12"/>
  <c r="BI235" i="12"/>
  <c r="BH235" i="12"/>
  <c r="BG235" i="12"/>
  <c r="BF235" i="12"/>
  <c r="T235" i="12"/>
  <c r="R235" i="12"/>
  <c r="P235" i="12"/>
  <c r="BK235" i="12"/>
  <c r="J235" i="12"/>
  <c r="BE235" i="12"/>
  <c r="BI233" i="12"/>
  <c r="BH233" i="12"/>
  <c r="BG233" i="12"/>
  <c r="BF233" i="12"/>
  <c r="T233" i="12"/>
  <c r="R233" i="12"/>
  <c r="P233" i="12"/>
  <c r="BK233" i="12"/>
  <c r="J233" i="12"/>
  <c r="BE233" i="12"/>
  <c r="BI231" i="12"/>
  <c r="BH231" i="12"/>
  <c r="BG231" i="12"/>
  <c r="BF231" i="12"/>
  <c r="T231" i="12"/>
  <c r="R231" i="12"/>
  <c r="P231" i="12"/>
  <c r="BK231" i="12"/>
  <c r="J231" i="12"/>
  <c r="BE231" i="12"/>
  <c r="BI229" i="12"/>
  <c r="BH229" i="12"/>
  <c r="BG229" i="12"/>
  <c r="BF229" i="12"/>
  <c r="T229" i="12"/>
  <c r="R229" i="12"/>
  <c r="P229" i="12"/>
  <c r="BK229" i="12"/>
  <c r="J229" i="12"/>
  <c r="BE229" i="12"/>
  <c r="BI223" i="12"/>
  <c r="BH223" i="12"/>
  <c r="BG223" i="12"/>
  <c r="BF223" i="12"/>
  <c r="T223" i="12"/>
  <c r="R223" i="12"/>
  <c r="P223" i="12"/>
  <c r="BK223" i="12"/>
  <c r="J223" i="12"/>
  <c r="BE223" i="12"/>
  <c r="BI221" i="12"/>
  <c r="BH221" i="12"/>
  <c r="BG221" i="12"/>
  <c r="BF221" i="12"/>
  <c r="T221" i="12"/>
  <c r="R221" i="12"/>
  <c r="P221" i="12"/>
  <c r="BK221" i="12"/>
  <c r="J221" i="12"/>
  <c r="BE221" i="12"/>
  <c r="BI211" i="12"/>
  <c r="BH211" i="12"/>
  <c r="BG211" i="12"/>
  <c r="BF211" i="12"/>
  <c r="T211" i="12"/>
  <c r="R211" i="12"/>
  <c r="P211" i="12"/>
  <c r="BK211" i="12"/>
  <c r="J211" i="12"/>
  <c r="BE211" i="12"/>
  <c r="BI209" i="12"/>
  <c r="BH209" i="12"/>
  <c r="BG209" i="12"/>
  <c r="BF209" i="12"/>
  <c r="T209" i="12"/>
  <c r="R209" i="12"/>
  <c r="P209" i="12"/>
  <c r="BK209" i="12"/>
  <c r="J209" i="12"/>
  <c r="BE209" i="12"/>
  <c r="BI204" i="12"/>
  <c r="BH204" i="12"/>
  <c r="BG204" i="12"/>
  <c r="BF204" i="12"/>
  <c r="T204" i="12"/>
  <c r="R204" i="12"/>
  <c r="P204" i="12"/>
  <c r="BK204" i="12"/>
  <c r="J204" i="12"/>
  <c r="BE204" i="12"/>
  <c r="BI198" i="12"/>
  <c r="BH198" i="12"/>
  <c r="BG198" i="12"/>
  <c r="BF198" i="12"/>
  <c r="T198" i="12"/>
  <c r="R198" i="12"/>
  <c r="P198" i="12"/>
  <c r="BK198" i="12"/>
  <c r="J198" i="12"/>
  <c r="BE198" i="12"/>
  <c r="BI192" i="12"/>
  <c r="BH192" i="12"/>
  <c r="BG192" i="12"/>
  <c r="BF192" i="12"/>
  <c r="T192" i="12"/>
  <c r="R192" i="12"/>
  <c r="P192" i="12"/>
  <c r="BK192" i="12"/>
  <c r="J192" i="12"/>
  <c r="BE192" i="12"/>
  <c r="BI190" i="12"/>
  <c r="BH190" i="12"/>
  <c r="BG190" i="12"/>
  <c r="BF190" i="12"/>
  <c r="T190" i="12"/>
  <c r="R190" i="12"/>
  <c r="P190" i="12"/>
  <c r="BK190" i="12"/>
  <c r="J190" i="12"/>
  <c r="BE190" i="12"/>
  <c r="BI183" i="12"/>
  <c r="BH183" i="12"/>
  <c r="BG183" i="12"/>
  <c r="BF183" i="12"/>
  <c r="T183" i="12"/>
  <c r="R183" i="12"/>
  <c r="P183" i="12"/>
  <c r="BK183" i="12"/>
  <c r="J183" i="12"/>
  <c r="BE183" i="12"/>
  <c r="BI182" i="12"/>
  <c r="BH182" i="12"/>
  <c r="BG182" i="12"/>
  <c r="BF182" i="12"/>
  <c r="T182" i="12"/>
  <c r="R182" i="12"/>
  <c r="P182" i="12"/>
  <c r="BK182" i="12"/>
  <c r="BK160" i="12" s="1"/>
  <c r="J182" i="12"/>
  <c r="BE182" i="12"/>
  <c r="BI172" i="12"/>
  <c r="BH172" i="12"/>
  <c r="BG172" i="12"/>
  <c r="BF172" i="12"/>
  <c r="T172" i="12"/>
  <c r="T160" i="12" s="1"/>
  <c r="T159" i="12" s="1"/>
  <c r="R172" i="12"/>
  <c r="P172" i="12"/>
  <c r="BK172" i="12"/>
  <c r="J172" i="12"/>
  <c r="BE172" i="12"/>
  <c r="BI161" i="12"/>
  <c r="BH161" i="12"/>
  <c r="BG161" i="12"/>
  <c r="BF161" i="12"/>
  <c r="T161" i="12"/>
  <c r="R161" i="12"/>
  <c r="R160" i="12" s="1"/>
  <c r="R159" i="12" s="1"/>
  <c r="P161" i="12"/>
  <c r="P160" i="12"/>
  <c r="P159" i="12" s="1"/>
  <c r="BK161" i="12"/>
  <c r="J161" i="12"/>
  <c r="BE161" i="12"/>
  <c r="BI157" i="12"/>
  <c r="BH157" i="12"/>
  <c r="BG157" i="12"/>
  <c r="BF157" i="12"/>
  <c r="T157" i="12"/>
  <c r="R157" i="12"/>
  <c r="P157" i="12"/>
  <c r="BK157" i="12"/>
  <c r="J157" i="12"/>
  <c r="BE157" i="12"/>
  <c r="BI156" i="12"/>
  <c r="BH156" i="12"/>
  <c r="BG156" i="12"/>
  <c r="BF156" i="12"/>
  <c r="T156" i="12"/>
  <c r="R156" i="12"/>
  <c r="P156" i="12"/>
  <c r="BK156" i="12"/>
  <c r="J156" i="12"/>
  <c r="BE156" i="12"/>
  <c r="BI154" i="12"/>
  <c r="BH154" i="12"/>
  <c r="BG154" i="12"/>
  <c r="BF154" i="12"/>
  <c r="T154" i="12"/>
  <c r="R154" i="12"/>
  <c r="P154" i="12"/>
  <c r="BK154" i="12"/>
  <c r="J154" i="12"/>
  <c r="BE154" i="12"/>
  <c r="BI152" i="12"/>
  <c r="BH152" i="12"/>
  <c r="BG152" i="12"/>
  <c r="BF152" i="12"/>
  <c r="T152" i="12"/>
  <c r="R152" i="12"/>
  <c r="P152" i="12"/>
  <c r="BK152" i="12"/>
  <c r="J152" i="12"/>
  <c r="BE152" i="12"/>
  <c r="BI150" i="12"/>
  <c r="BH150" i="12"/>
  <c r="BG150" i="12"/>
  <c r="BF150" i="12"/>
  <c r="T150" i="12"/>
  <c r="R150" i="12"/>
  <c r="P150" i="12"/>
  <c r="BK150" i="12"/>
  <c r="J150" i="12"/>
  <c r="BE150" i="12"/>
  <c r="BI148" i="12"/>
  <c r="BH148" i="12"/>
  <c r="BG148" i="12"/>
  <c r="BF148" i="12"/>
  <c r="T148" i="12"/>
  <c r="R148" i="12"/>
  <c r="P148" i="12"/>
  <c r="BK148" i="12"/>
  <c r="J148" i="12"/>
  <c r="BE148" i="12"/>
  <c r="BI146" i="12"/>
  <c r="BH146" i="12"/>
  <c r="BG146" i="12"/>
  <c r="BF146" i="12"/>
  <c r="T146" i="12"/>
  <c r="R146" i="12"/>
  <c r="R137" i="12" s="1"/>
  <c r="P146" i="12"/>
  <c r="BK146" i="12"/>
  <c r="J146" i="12"/>
  <c r="BE146" i="12"/>
  <c r="BI142" i="12"/>
  <c r="BH142" i="12"/>
  <c r="BG142" i="12"/>
  <c r="BF142" i="12"/>
  <c r="T142" i="12"/>
  <c r="R142" i="12"/>
  <c r="P142" i="12"/>
  <c r="BK142" i="12"/>
  <c r="BK137" i="12" s="1"/>
  <c r="J137" i="12" s="1"/>
  <c r="J66" i="12" s="1"/>
  <c r="J142" i="12"/>
  <c r="BE142" i="12"/>
  <c r="BI138" i="12"/>
  <c r="BH138" i="12"/>
  <c r="BG138" i="12"/>
  <c r="BF138" i="12"/>
  <c r="T138" i="12"/>
  <c r="T137" i="12"/>
  <c r="R138" i="12"/>
  <c r="P138" i="12"/>
  <c r="P137" i="12"/>
  <c r="BK138" i="12"/>
  <c r="J138" i="12"/>
  <c r="BE138" i="12" s="1"/>
  <c r="BI136" i="12"/>
  <c r="BH136" i="12"/>
  <c r="BG136" i="12"/>
  <c r="BF136" i="12"/>
  <c r="T136" i="12"/>
  <c r="R136" i="12"/>
  <c r="P136" i="12"/>
  <c r="BK136" i="12"/>
  <c r="J136" i="12"/>
  <c r="BE136" i="12"/>
  <c r="BI135" i="12"/>
  <c r="BH135" i="12"/>
  <c r="BG135" i="12"/>
  <c r="BF135" i="12"/>
  <c r="T135" i="12"/>
  <c r="R135" i="12"/>
  <c r="P135" i="12"/>
  <c r="BK135" i="12"/>
  <c r="J135" i="12"/>
  <c r="BE135" i="12"/>
  <c r="BI133" i="12"/>
  <c r="BH133" i="12"/>
  <c r="BG133" i="12"/>
  <c r="BF133" i="12"/>
  <c r="T133" i="12"/>
  <c r="R133" i="12"/>
  <c r="P133" i="12"/>
  <c r="BK133" i="12"/>
  <c r="J133" i="12"/>
  <c r="BE133" i="12"/>
  <c r="BI132" i="12"/>
  <c r="BH132" i="12"/>
  <c r="BG132" i="12"/>
  <c r="BF132" i="12"/>
  <c r="T132" i="12"/>
  <c r="R132" i="12"/>
  <c r="P132" i="12"/>
  <c r="BK132" i="12"/>
  <c r="J132" i="12"/>
  <c r="BE132" i="12"/>
  <c r="BI130" i="12"/>
  <c r="BH130" i="12"/>
  <c r="BG130" i="12"/>
  <c r="BF130" i="12"/>
  <c r="T130" i="12"/>
  <c r="R130" i="12"/>
  <c r="P130" i="12"/>
  <c r="BK130" i="12"/>
  <c r="J130" i="12"/>
  <c r="BE130" i="12"/>
  <c r="BI128" i="12"/>
  <c r="BH128" i="12"/>
  <c r="BG128" i="12"/>
  <c r="BF128" i="12"/>
  <c r="T128" i="12"/>
  <c r="R128" i="12"/>
  <c r="P128" i="12"/>
  <c r="BK128" i="12"/>
  <c r="J128" i="12"/>
  <c r="BE128" i="12"/>
  <c r="BI127" i="12"/>
  <c r="BH127" i="12"/>
  <c r="BG127" i="12"/>
  <c r="BF127" i="12"/>
  <c r="T127" i="12"/>
  <c r="R127" i="12"/>
  <c r="R123" i="12" s="1"/>
  <c r="P127" i="12"/>
  <c r="BK127" i="12"/>
  <c r="J127" i="12"/>
  <c r="BE127" i="12"/>
  <c r="BI125" i="12"/>
  <c r="BH125" i="12"/>
  <c r="BG125" i="12"/>
  <c r="BF125" i="12"/>
  <c r="T125" i="12"/>
  <c r="R125" i="12"/>
  <c r="P125" i="12"/>
  <c r="BK125" i="12"/>
  <c r="BK123" i="12" s="1"/>
  <c r="J123" i="12" s="1"/>
  <c r="J65" i="12" s="1"/>
  <c r="J125" i="12"/>
  <c r="BE125" i="12"/>
  <c r="BI124" i="12"/>
  <c r="BH124" i="12"/>
  <c r="BG124" i="12"/>
  <c r="BF124" i="12"/>
  <c r="T124" i="12"/>
  <c r="T123" i="12"/>
  <c r="R124" i="12"/>
  <c r="P124" i="12"/>
  <c r="P123" i="12"/>
  <c r="BK124" i="12"/>
  <c r="J124" i="12"/>
  <c r="BE124" i="12" s="1"/>
  <c r="BI121" i="12"/>
  <c r="BH121" i="12"/>
  <c r="BG121" i="12"/>
  <c r="BF121" i="12"/>
  <c r="T121" i="12"/>
  <c r="R121" i="12"/>
  <c r="R116" i="12" s="1"/>
  <c r="R115" i="12" s="1"/>
  <c r="P121" i="12"/>
  <c r="BK121" i="12"/>
  <c r="J121" i="12"/>
  <c r="BE121" i="12"/>
  <c r="BI119" i="12"/>
  <c r="BH119" i="12"/>
  <c r="BG119" i="12"/>
  <c r="BF119" i="12"/>
  <c r="T119" i="12"/>
  <c r="R119" i="12"/>
  <c r="P119" i="12"/>
  <c r="P116" i="12" s="1"/>
  <c r="P115" i="12" s="1"/>
  <c r="BK119" i="12"/>
  <c r="J119" i="12"/>
  <c r="BE119" i="12"/>
  <c r="BI117" i="12"/>
  <c r="BH117" i="12"/>
  <c r="BG117" i="12"/>
  <c r="BF117" i="12"/>
  <c r="T117" i="12"/>
  <c r="T116" i="12"/>
  <c r="T115" i="12" s="1"/>
  <c r="R117" i="12"/>
  <c r="P117" i="12"/>
  <c r="BK117" i="12"/>
  <c r="BK116" i="12" s="1"/>
  <c r="J117" i="12"/>
  <c r="BE117" i="12"/>
  <c r="BI113" i="12"/>
  <c r="BH113" i="12"/>
  <c r="BG113" i="12"/>
  <c r="BF113" i="12"/>
  <c r="J33" i="12" s="1"/>
  <c r="AW64" i="1" s="1"/>
  <c r="T113" i="12"/>
  <c r="R113" i="12"/>
  <c r="P113" i="12"/>
  <c r="BK113" i="12"/>
  <c r="J113" i="12"/>
  <c r="BE113" i="12"/>
  <c r="BI111" i="12"/>
  <c r="F36" i="12" s="1"/>
  <c r="BD64" i="1" s="1"/>
  <c r="BH111" i="12"/>
  <c r="BG111" i="12"/>
  <c r="BF111" i="12"/>
  <c r="T111" i="12"/>
  <c r="R111" i="12"/>
  <c r="P111" i="12"/>
  <c r="BK111" i="12"/>
  <c r="J111" i="12"/>
  <c r="BE111" i="12"/>
  <c r="BI107" i="12"/>
  <c r="BH107" i="12"/>
  <c r="F35" i="12" s="1"/>
  <c r="BC64" i="1" s="1"/>
  <c r="BG107" i="12"/>
  <c r="F34" i="12"/>
  <c r="BB64" i="1" s="1"/>
  <c r="BF107" i="12"/>
  <c r="F33" i="12" s="1"/>
  <c r="BA64" i="1" s="1"/>
  <c r="T107" i="12"/>
  <c r="T106" i="12"/>
  <c r="T105" i="12" s="1"/>
  <c r="R107" i="12"/>
  <c r="R106" i="12"/>
  <c r="R105" i="12" s="1"/>
  <c r="R104" i="12" s="1"/>
  <c r="P107" i="12"/>
  <c r="P106" i="12"/>
  <c r="BK107" i="12"/>
  <c r="BK106" i="12" s="1"/>
  <c r="J107" i="12"/>
  <c r="BE107" i="12"/>
  <c r="F32" i="12" s="1"/>
  <c r="AZ64" i="1" s="1"/>
  <c r="J100" i="12"/>
  <c r="F100" i="12"/>
  <c r="F98" i="12"/>
  <c r="E96" i="12"/>
  <c r="J55" i="12"/>
  <c r="F55" i="12"/>
  <c r="F53" i="12"/>
  <c r="E51" i="12"/>
  <c r="J20" i="12"/>
  <c r="E20" i="12"/>
  <c r="F101" i="12" s="1"/>
  <c r="J19" i="12"/>
  <c r="J14" i="12"/>
  <c r="J98" i="12" s="1"/>
  <c r="E7" i="12"/>
  <c r="E47" i="12" s="1"/>
  <c r="E92" i="12"/>
  <c r="AY63" i="1"/>
  <c r="AX63" i="1"/>
  <c r="BI649" i="11"/>
  <c r="BH649" i="11"/>
  <c r="BG649" i="11"/>
  <c r="BF649" i="11"/>
  <c r="T649" i="11"/>
  <c r="R649" i="11"/>
  <c r="P649" i="11"/>
  <c r="BK649" i="11"/>
  <c r="J649" i="11"/>
  <c r="BE649" i="11" s="1"/>
  <c r="BI635" i="11"/>
  <c r="BH635" i="11"/>
  <c r="BG635" i="11"/>
  <c r="BF635" i="11"/>
  <c r="T635" i="11"/>
  <c r="R635" i="11"/>
  <c r="P635" i="11"/>
  <c r="BK635" i="11"/>
  <c r="J635" i="11"/>
  <c r="BE635" i="11"/>
  <c r="BI623" i="11"/>
  <c r="BH623" i="11"/>
  <c r="BG623" i="11"/>
  <c r="BF623" i="11"/>
  <c r="T623" i="11"/>
  <c r="T622" i="11" s="1"/>
  <c r="R623" i="11"/>
  <c r="R622" i="11"/>
  <c r="P623" i="11"/>
  <c r="P622" i="11" s="1"/>
  <c r="BK623" i="11"/>
  <c r="BK622" i="11"/>
  <c r="J622" i="11"/>
  <c r="J85" i="11" s="1"/>
  <c r="J623" i="11"/>
  <c r="BE623" i="11"/>
  <c r="BI615" i="11"/>
  <c r="BH615" i="11"/>
  <c r="BG615" i="11"/>
  <c r="BF615" i="11"/>
  <c r="T615" i="11"/>
  <c r="R615" i="11"/>
  <c r="P615" i="11"/>
  <c r="BK615" i="11"/>
  <c r="J615" i="11"/>
  <c r="BE615" i="11" s="1"/>
  <c r="BI608" i="11"/>
  <c r="BH608" i="11"/>
  <c r="BG608" i="11"/>
  <c r="BF608" i="11"/>
  <c r="T608" i="11"/>
  <c r="R608" i="11"/>
  <c r="P608" i="11"/>
  <c r="BK608" i="11"/>
  <c r="J608" i="11"/>
  <c r="BE608" i="11"/>
  <c r="BI601" i="11"/>
  <c r="BH601" i="11"/>
  <c r="BG601" i="11"/>
  <c r="BF601" i="11"/>
  <c r="T601" i="11"/>
  <c r="R601" i="11"/>
  <c r="P601" i="11"/>
  <c r="BK601" i="11"/>
  <c r="J601" i="11"/>
  <c r="BE601" i="11" s="1"/>
  <c r="BI594" i="11"/>
  <c r="BH594" i="11"/>
  <c r="BG594" i="11"/>
  <c r="BF594" i="11"/>
  <c r="T594" i="11"/>
  <c r="R594" i="11"/>
  <c r="P594" i="11"/>
  <c r="BK594" i="11"/>
  <c r="J594" i="11"/>
  <c r="BE594" i="11"/>
  <c r="BI592" i="11"/>
  <c r="BH592" i="11"/>
  <c r="BG592" i="11"/>
  <c r="BF592" i="11"/>
  <c r="T592" i="11"/>
  <c r="R592" i="11"/>
  <c r="P592" i="11"/>
  <c r="BK592" i="11"/>
  <c r="J592" i="11"/>
  <c r="BE592" i="11" s="1"/>
  <c r="BI590" i="11"/>
  <c r="BH590" i="11"/>
  <c r="BG590" i="11"/>
  <c r="BF590" i="11"/>
  <c r="T590" i="11"/>
  <c r="R590" i="11"/>
  <c r="P590" i="11"/>
  <c r="BK590" i="11"/>
  <c r="J590" i="11"/>
  <c r="BE590" i="11"/>
  <c r="BI588" i="11"/>
  <c r="BH588" i="11"/>
  <c r="BG588" i="11"/>
  <c r="BF588" i="11"/>
  <c r="T588" i="11"/>
  <c r="R588" i="11"/>
  <c r="P588" i="11"/>
  <c r="BK588" i="11"/>
  <c r="J588" i="11"/>
  <c r="BE588" i="11" s="1"/>
  <c r="BI582" i="11"/>
  <c r="BH582" i="11"/>
  <c r="BG582" i="11"/>
  <c r="BF582" i="11"/>
  <c r="T582" i="11"/>
  <c r="R582" i="11"/>
  <c r="P582" i="11"/>
  <c r="BK582" i="11"/>
  <c r="J582" i="11"/>
  <c r="BE582" i="11"/>
  <c r="BI576" i="11"/>
  <c r="BH576" i="11"/>
  <c r="BG576" i="11"/>
  <c r="BF576" i="11"/>
  <c r="T576" i="11"/>
  <c r="R576" i="11"/>
  <c r="P576" i="11"/>
  <c r="BK576" i="11"/>
  <c r="J576" i="11"/>
  <c r="BE576" i="11" s="1"/>
  <c r="BI572" i="11"/>
  <c r="BH572" i="11"/>
  <c r="BG572" i="11"/>
  <c r="BF572" i="11"/>
  <c r="T572" i="11"/>
  <c r="R572" i="11"/>
  <c r="P572" i="11"/>
  <c r="BK572" i="11"/>
  <c r="J572" i="11"/>
  <c r="BE572" i="11"/>
  <c r="BI566" i="11"/>
  <c r="BH566" i="11"/>
  <c r="BG566" i="11"/>
  <c r="BF566" i="11"/>
  <c r="T566" i="11"/>
  <c r="T565" i="11" s="1"/>
  <c r="R566" i="11"/>
  <c r="R565" i="11"/>
  <c r="P566" i="11"/>
  <c r="P565" i="11" s="1"/>
  <c r="BK566" i="11"/>
  <c r="BK565" i="11"/>
  <c r="J565" i="11"/>
  <c r="J84" i="11" s="1"/>
  <c r="J566" i="11"/>
  <c r="BE566" i="11"/>
  <c r="BI564" i="11"/>
  <c r="BH564" i="11"/>
  <c r="BG564" i="11"/>
  <c r="BF564" i="11"/>
  <c r="T564" i="11"/>
  <c r="R564" i="11"/>
  <c r="P564" i="11"/>
  <c r="BK564" i="11"/>
  <c r="J564" i="11"/>
  <c r="BE564" i="11" s="1"/>
  <c r="BI562" i="11"/>
  <c r="BH562" i="11"/>
  <c r="BG562" i="11"/>
  <c r="BF562" i="11"/>
  <c r="T562" i="11"/>
  <c r="R562" i="11"/>
  <c r="P562" i="11"/>
  <c r="BK562" i="11"/>
  <c r="J562" i="11"/>
  <c r="BE562" i="11"/>
  <c r="BI561" i="11"/>
  <c r="BH561" i="11"/>
  <c r="BG561" i="11"/>
  <c r="BF561" i="11"/>
  <c r="T561" i="11"/>
  <c r="R561" i="11"/>
  <c r="P561" i="11"/>
  <c r="BK561" i="11"/>
  <c r="J561" i="11"/>
  <c r="BE561" i="11" s="1"/>
  <c r="BI560" i="11"/>
  <c r="BH560" i="11"/>
  <c r="BG560" i="11"/>
  <c r="BF560" i="11"/>
  <c r="T560" i="11"/>
  <c r="R560" i="11"/>
  <c r="P560" i="11"/>
  <c r="BK560" i="11"/>
  <c r="J560" i="11"/>
  <c r="BE560" i="11"/>
  <c r="BI554" i="11"/>
  <c r="BH554" i="11"/>
  <c r="BG554" i="11"/>
  <c r="BF554" i="11"/>
  <c r="T554" i="11"/>
  <c r="T553" i="11" s="1"/>
  <c r="R554" i="11"/>
  <c r="R553" i="11"/>
  <c r="P554" i="11"/>
  <c r="P553" i="11" s="1"/>
  <c r="BK554" i="11"/>
  <c r="BK553" i="11"/>
  <c r="J553" i="11"/>
  <c r="J83" i="11" s="1"/>
  <c r="J554" i="11"/>
  <c r="BE554" i="11"/>
  <c r="BI552" i="11"/>
  <c r="BH552" i="11"/>
  <c r="BG552" i="11"/>
  <c r="BF552" i="11"/>
  <c r="T552" i="11"/>
  <c r="R552" i="11"/>
  <c r="P552" i="11"/>
  <c r="BK552" i="11"/>
  <c r="J552" i="11"/>
  <c r="BE552" i="11" s="1"/>
  <c r="BI550" i="11"/>
  <c r="BH550" i="11"/>
  <c r="BG550" i="11"/>
  <c r="BF550" i="11"/>
  <c r="T550" i="11"/>
  <c r="R550" i="11"/>
  <c r="P550" i="11"/>
  <c r="BK550" i="11"/>
  <c r="J550" i="11"/>
  <c r="BE550" i="11"/>
  <c r="BI549" i="11"/>
  <c r="BH549" i="11"/>
  <c r="BG549" i="11"/>
  <c r="BF549" i="11"/>
  <c r="T549" i="11"/>
  <c r="R549" i="11"/>
  <c r="P549" i="11"/>
  <c r="BK549" i="11"/>
  <c r="J549" i="11"/>
  <c r="BE549" i="11" s="1"/>
  <c r="BI547" i="11"/>
  <c r="BH547" i="11"/>
  <c r="BG547" i="11"/>
  <c r="BF547" i="11"/>
  <c r="T547" i="11"/>
  <c r="R547" i="11"/>
  <c r="P547" i="11"/>
  <c r="BK547" i="11"/>
  <c r="J547" i="11"/>
  <c r="BE547" i="11"/>
  <c r="BI539" i="11"/>
  <c r="BH539" i="11"/>
  <c r="BG539" i="11"/>
  <c r="BF539" i="11"/>
  <c r="T539" i="11"/>
  <c r="R539" i="11"/>
  <c r="P539" i="11"/>
  <c r="BK539" i="11"/>
  <c r="J539" i="11"/>
  <c r="BE539" i="11" s="1"/>
  <c r="BI537" i="11"/>
  <c r="BH537" i="11"/>
  <c r="BG537" i="11"/>
  <c r="BF537" i="11"/>
  <c r="T537" i="11"/>
  <c r="R537" i="11"/>
  <c r="P537" i="11"/>
  <c r="BK537" i="11"/>
  <c r="J537" i="11"/>
  <c r="BE537" i="11"/>
  <c r="BI536" i="11"/>
  <c r="BH536" i="11"/>
  <c r="BG536" i="11"/>
  <c r="BF536" i="11"/>
  <c r="T536" i="11"/>
  <c r="R536" i="11"/>
  <c r="P536" i="11"/>
  <c r="BK536" i="11"/>
  <c r="J536" i="11"/>
  <c r="BE536" i="11" s="1"/>
  <c r="BI535" i="11"/>
  <c r="BH535" i="11"/>
  <c r="BG535" i="11"/>
  <c r="BF535" i="11"/>
  <c r="T535" i="11"/>
  <c r="R535" i="11"/>
  <c r="P535" i="11"/>
  <c r="P531" i="11" s="1"/>
  <c r="BK535" i="11"/>
  <c r="J535" i="11"/>
  <c r="BE535" i="11"/>
  <c r="BI534" i="11"/>
  <c r="BH534" i="11"/>
  <c r="BG534" i="11"/>
  <c r="BF534" i="11"/>
  <c r="T534" i="11"/>
  <c r="T531" i="11" s="1"/>
  <c r="R534" i="11"/>
  <c r="P534" i="11"/>
  <c r="BK534" i="11"/>
  <c r="J534" i="11"/>
  <c r="BE534" i="11" s="1"/>
  <c r="BI532" i="11"/>
  <c r="BH532" i="11"/>
  <c r="BG532" i="11"/>
  <c r="BF532" i="11"/>
  <c r="T532" i="11"/>
  <c r="R532" i="11"/>
  <c r="R531" i="11" s="1"/>
  <c r="P532" i="11"/>
  <c r="BK532" i="11"/>
  <c r="BK531" i="11" s="1"/>
  <c r="J531" i="11" s="1"/>
  <c r="J82" i="11" s="1"/>
  <c r="J532" i="11"/>
  <c r="BE532" i="11"/>
  <c r="BI530" i="11"/>
  <c r="BH530" i="11"/>
  <c r="BG530" i="11"/>
  <c r="BF530" i="11"/>
  <c r="T530" i="11"/>
  <c r="R530" i="11"/>
  <c r="P530" i="11"/>
  <c r="BK530" i="11"/>
  <c r="J530" i="11"/>
  <c r="BE530" i="11"/>
  <c r="BI528" i="11"/>
  <c r="BH528" i="11"/>
  <c r="BG528" i="11"/>
  <c r="BF528" i="11"/>
  <c r="T528" i="11"/>
  <c r="R528" i="11"/>
  <c r="P528" i="11"/>
  <c r="BK528" i="11"/>
  <c r="J528" i="11"/>
  <c r="BE528" i="11" s="1"/>
  <c r="BI526" i="11"/>
  <c r="BH526" i="11"/>
  <c r="BG526" i="11"/>
  <c r="BF526" i="11"/>
  <c r="T526" i="11"/>
  <c r="R526" i="11"/>
  <c r="P526" i="11"/>
  <c r="BK526" i="11"/>
  <c r="J526" i="11"/>
  <c r="BE526" i="11"/>
  <c r="BI525" i="11"/>
  <c r="BH525" i="11"/>
  <c r="BG525" i="11"/>
  <c r="BF525" i="11"/>
  <c r="T525" i="11"/>
  <c r="R525" i="11"/>
  <c r="P525" i="11"/>
  <c r="BK525" i="11"/>
  <c r="J525" i="11"/>
  <c r="BE525" i="11" s="1"/>
  <c r="BI524" i="11"/>
  <c r="BH524" i="11"/>
  <c r="BG524" i="11"/>
  <c r="BF524" i="11"/>
  <c r="T524" i="11"/>
  <c r="R524" i="11"/>
  <c r="P524" i="11"/>
  <c r="BK524" i="11"/>
  <c r="J524" i="11"/>
  <c r="BE524" i="11"/>
  <c r="BI523" i="11"/>
  <c r="BH523" i="11"/>
  <c r="BG523" i="11"/>
  <c r="BF523" i="11"/>
  <c r="T523" i="11"/>
  <c r="R523" i="11"/>
  <c r="P523" i="11"/>
  <c r="BK523" i="11"/>
  <c r="J523" i="11"/>
  <c r="BE523" i="11" s="1"/>
  <c r="BI522" i="11"/>
  <c r="BH522" i="11"/>
  <c r="BG522" i="11"/>
  <c r="BF522" i="11"/>
  <c r="T522" i="11"/>
  <c r="R522" i="11"/>
  <c r="P522" i="11"/>
  <c r="BK522" i="11"/>
  <c r="J522" i="11"/>
  <c r="BE522" i="11"/>
  <c r="BI521" i="11"/>
  <c r="BH521" i="11"/>
  <c r="BG521" i="11"/>
  <c r="BF521" i="11"/>
  <c r="T521" i="11"/>
  <c r="R521" i="11"/>
  <c r="P521" i="11"/>
  <c r="BK521" i="11"/>
  <c r="J521" i="11"/>
  <c r="BE521" i="11" s="1"/>
  <c r="BI520" i="11"/>
  <c r="BH520" i="11"/>
  <c r="BG520" i="11"/>
  <c r="BF520" i="11"/>
  <c r="T520" i="11"/>
  <c r="R520" i="11"/>
  <c r="P520" i="11"/>
  <c r="BK520" i="11"/>
  <c r="J520" i="11"/>
  <c r="BE520" i="11"/>
  <c r="BI518" i="11"/>
  <c r="BH518" i="11"/>
  <c r="BG518" i="11"/>
  <c r="BF518" i="11"/>
  <c r="T518" i="11"/>
  <c r="R518" i="11"/>
  <c r="P518" i="11"/>
  <c r="BK518" i="11"/>
  <c r="J518" i="11"/>
  <c r="BE518" i="11" s="1"/>
  <c r="BI517" i="11"/>
  <c r="BH517" i="11"/>
  <c r="BG517" i="11"/>
  <c r="BF517" i="11"/>
  <c r="T517" i="11"/>
  <c r="R517" i="11"/>
  <c r="P517" i="11"/>
  <c r="BK517" i="11"/>
  <c r="J517" i="11"/>
  <c r="BE517" i="11"/>
  <c r="BI516" i="11"/>
  <c r="BH516" i="11"/>
  <c r="BG516" i="11"/>
  <c r="BF516" i="11"/>
  <c r="T516" i="11"/>
  <c r="R516" i="11"/>
  <c r="P516" i="11"/>
  <c r="BK516" i="11"/>
  <c r="J516" i="11"/>
  <c r="BE516" i="11" s="1"/>
  <c r="BI515" i="11"/>
  <c r="BH515" i="11"/>
  <c r="BG515" i="11"/>
  <c r="BF515" i="11"/>
  <c r="T515" i="11"/>
  <c r="R515" i="11"/>
  <c r="P515" i="11"/>
  <c r="BK515" i="11"/>
  <c r="J515" i="11"/>
  <c r="BE515" i="11"/>
  <c r="BI514" i="11"/>
  <c r="BH514" i="11"/>
  <c r="BG514" i="11"/>
  <c r="BF514" i="11"/>
  <c r="T514" i="11"/>
  <c r="R514" i="11"/>
  <c r="P514" i="11"/>
  <c r="BK514" i="11"/>
  <c r="J514" i="11"/>
  <c r="BE514" i="11" s="1"/>
  <c r="BI513" i="11"/>
  <c r="BH513" i="11"/>
  <c r="BG513" i="11"/>
  <c r="BF513" i="11"/>
  <c r="T513" i="11"/>
  <c r="R513" i="11"/>
  <c r="P513" i="11"/>
  <c r="BK513" i="11"/>
  <c r="J513" i="11"/>
  <c r="BE513" i="11"/>
  <c r="BI512" i="11"/>
  <c r="BH512" i="11"/>
  <c r="BG512" i="11"/>
  <c r="BF512" i="11"/>
  <c r="T512" i="11"/>
  <c r="R512" i="11"/>
  <c r="P512" i="11"/>
  <c r="BK512" i="11"/>
  <c r="J512" i="11"/>
  <c r="BE512" i="11" s="1"/>
  <c r="BI511" i="11"/>
  <c r="BH511" i="11"/>
  <c r="BG511" i="11"/>
  <c r="BF511" i="11"/>
  <c r="T511" i="11"/>
  <c r="R511" i="11"/>
  <c r="P511" i="11"/>
  <c r="BK511" i="11"/>
  <c r="J511" i="11"/>
  <c r="BE511" i="11"/>
  <c r="BI509" i="11"/>
  <c r="BH509" i="11"/>
  <c r="BG509" i="11"/>
  <c r="BF509" i="11"/>
  <c r="T509" i="11"/>
  <c r="R509" i="11"/>
  <c r="P509" i="11"/>
  <c r="BK509" i="11"/>
  <c r="J509" i="11"/>
  <c r="BE509" i="11" s="1"/>
  <c r="BI507" i="11"/>
  <c r="BH507" i="11"/>
  <c r="BG507" i="11"/>
  <c r="BF507" i="11"/>
  <c r="T507" i="11"/>
  <c r="R507" i="11"/>
  <c r="P507" i="11"/>
  <c r="BK507" i="11"/>
  <c r="J507" i="11"/>
  <c r="BE507" i="11"/>
  <c r="BI506" i="11"/>
  <c r="BH506" i="11"/>
  <c r="BG506" i="11"/>
  <c r="BF506" i="11"/>
  <c r="T506" i="11"/>
  <c r="R506" i="11"/>
  <c r="P506" i="11"/>
  <c r="BK506" i="11"/>
  <c r="J506" i="11"/>
  <c r="BE506" i="11" s="1"/>
  <c r="BI505" i="11"/>
  <c r="BH505" i="11"/>
  <c r="BG505" i="11"/>
  <c r="BF505" i="11"/>
  <c r="T505" i="11"/>
  <c r="R505" i="11"/>
  <c r="P505" i="11"/>
  <c r="BK505" i="11"/>
  <c r="J505" i="11"/>
  <c r="BE505" i="11"/>
  <c r="BI504" i="11"/>
  <c r="BH504" i="11"/>
  <c r="BG504" i="11"/>
  <c r="BF504" i="11"/>
  <c r="T504" i="11"/>
  <c r="R504" i="11"/>
  <c r="P504" i="11"/>
  <c r="BK504" i="11"/>
  <c r="J504" i="11"/>
  <c r="BE504" i="11" s="1"/>
  <c r="BI503" i="11"/>
  <c r="BH503" i="11"/>
  <c r="BG503" i="11"/>
  <c r="BF503" i="11"/>
  <c r="T503" i="11"/>
  <c r="R503" i="11"/>
  <c r="P503" i="11"/>
  <c r="BK503" i="11"/>
  <c r="J503" i="11"/>
  <c r="BE503" i="11"/>
  <c r="BI502" i="11"/>
  <c r="BH502" i="11"/>
  <c r="BG502" i="11"/>
  <c r="BF502" i="11"/>
  <c r="T502" i="11"/>
  <c r="R502" i="11"/>
  <c r="P502" i="11"/>
  <c r="BK502" i="11"/>
  <c r="J502" i="11"/>
  <c r="BE502" i="11" s="1"/>
  <c r="BI501" i="11"/>
  <c r="BH501" i="11"/>
  <c r="BG501" i="11"/>
  <c r="BF501" i="11"/>
  <c r="T501" i="11"/>
  <c r="R501" i="11"/>
  <c r="P501" i="11"/>
  <c r="BK501" i="11"/>
  <c r="J501" i="11"/>
  <c r="BE501" i="11"/>
  <c r="BI499" i="11"/>
  <c r="BH499" i="11"/>
  <c r="BG499" i="11"/>
  <c r="BF499" i="11"/>
  <c r="T499" i="11"/>
  <c r="T498" i="11" s="1"/>
  <c r="R499" i="11"/>
  <c r="R498" i="11"/>
  <c r="P499" i="11"/>
  <c r="P498" i="11" s="1"/>
  <c r="BK499" i="11"/>
  <c r="BK498" i="11"/>
  <c r="J498" i="11"/>
  <c r="J81" i="11" s="1"/>
  <c r="J499" i="11"/>
  <c r="BE499" i="11"/>
  <c r="BI497" i="11"/>
  <c r="BH497" i="11"/>
  <c r="BG497" i="11"/>
  <c r="BF497" i="11"/>
  <c r="T497" i="11"/>
  <c r="R497" i="11"/>
  <c r="P497" i="11"/>
  <c r="BK497" i="11"/>
  <c r="J497" i="11"/>
  <c r="BE497" i="11" s="1"/>
  <c r="BI495" i="11"/>
  <c r="BH495" i="11"/>
  <c r="BG495" i="11"/>
  <c r="BF495" i="11"/>
  <c r="T495" i="11"/>
  <c r="R495" i="11"/>
  <c r="P495" i="11"/>
  <c r="BK495" i="11"/>
  <c r="J495" i="11"/>
  <c r="BE495" i="11"/>
  <c r="BI491" i="11"/>
  <c r="BH491" i="11"/>
  <c r="BG491" i="11"/>
  <c r="BF491" i="11"/>
  <c r="T491" i="11"/>
  <c r="R491" i="11"/>
  <c r="P491" i="11"/>
  <c r="BK491" i="11"/>
  <c r="J491" i="11"/>
  <c r="BE491" i="11" s="1"/>
  <c r="BI489" i="11"/>
  <c r="BH489" i="11"/>
  <c r="BG489" i="11"/>
  <c r="BF489" i="11"/>
  <c r="T489" i="11"/>
  <c r="R489" i="11"/>
  <c r="P489" i="11"/>
  <c r="BK489" i="11"/>
  <c r="J489" i="11"/>
  <c r="BE489" i="11"/>
  <c r="BI487" i="11"/>
  <c r="BH487" i="11"/>
  <c r="BG487" i="11"/>
  <c r="BF487" i="11"/>
  <c r="T487" i="11"/>
  <c r="R487" i="11"/>
  <c r="P487" i="11"/>
  <c r="BK487" i="11"/>
  <c r="J487" i="11"/>
  <c r="BE487" i="11" s="1"/>
  <c r="BI485" i="11"/>
  <c r="BH485" i="11"/>
  <c r="BG485" i="11"/>
  <c r="BF485" i="11"/>
  <c r="T485" i="11"/>
  <c r="R485" i="11"/>
  <c r="P485" i="11"/>
  <c r="BK485" i="11"/>
  <c r="J485" i="11"/>
  <c r="BE485" i="11"/>
  <c r="BI483" i="11"/>
  <c r="BH483" i="11"/>
  <c r="BG483" i="11"/>
  <c r="BF483" i="11"/>
  <c r="T483" i="11"/>
  <c r="T482" i="11" s="1"/>
  <c r="R483" i="11"/>
  <c r="R482" i="11"/>
  <c r="P483" i="11"/>
  <c r="P482" i="11" s="1"/>
  <c r="BK483" i="11"/>
  <c r="BK482" i="11"/>
  <c r="J482" i="11"/>
  <c r="J80" i="11" s="1"/>
  <c r="J483" i="11"/>
  <c r="BE483" i="11"/>
  <c r="BI481" i="11"/>
  <c r="BH481" i="11"/>
  <c r="BG481" i="11"/>
  <c r="BF481" i="11"/>
  <c r="T481" i="11"/>
  <c r="R481" i="11"/>
  <c r="P481" i="11"/>
  <c r="BK481" i="11"/>
  <c r="J481" i="11"/>
  <c r="BE481" i="11" s="1"/>
  <c r="BI479" i="11"/>
  <c r="BH479" i="11"/>
  <c r="BG479" i="11"/>
  <c r="BF479" i="11"/>
  <c r="T479" i="11"/>
  <c r="R479" i="11"/>
  <c r="P479" i="11"/>
  <c r="BK479" i="11"/>
  <c r="J479" i="11"/>
  <c r="BE479" i="11"/>
  <c r="BI477" i="11"/>
  <c r="BH477" i="11"/>
  <c r="BG477" i="11"/>
  <c r="BF477" i="11"/>
  <c r="T477" i="11"/>
  <c r="R477" i="11"/>
  <c r="P477" i="11"/>
  <c r="BK477" i="11"/>
  <c r="J477" i="11"/>
  <c r="BE477" i="11" s="1"/>
  <c r="BI476" i="11"/>
  <c r="BH476" i="11"/>
  <c r="BG476" i="11"/>
  <c r="BF476" i="11"/>
  <c r="T476" i="11"/>
  <c r="R476" i="11"/>
  <c r="P476" i="11"/>
  <c r="BK476" i="11"/>
  <c r="J476" i="11"/>
  <c r="BE476" i="11"/>
  <c r="BI475" i="11"/>
  <c r="BH475" i="11"/>
  <c r="BG475" i="11"/>
  <c r="BF475" i="11"/>
  <c r="T475" i="11"/>
  <c r="R475" i="11"/>
  <c r="P475" i="11"/>
  <c r="BK475" i="11"/>
  <c r="J475" i="11"/>
  <c r="BE475" i="11" s="1"/>
  <c r="BI473" i="11"/>
  <c r="BH473" i="11"/>
  <c r="BG473" i="11"/>
  <c r="BF473" i="11"/>
  <c r="T473" i="11"/>
  <c r="R473" i="11"/>
  <c r="P473" i="11"/>
  <c r="P469" i="11" s="1"/>
  <c r="BK473" i="11"/>
  <c r="J473" i="11"/>
  <c r="BE473" i="11"/>
  <c r="BI472" i="11"/>
  <c r="BH472" i="11"/>
  <c r="BG472" i="11"/>
  <c r="BF472" i="11"/>
  <c r="T472" i="11"/>
  <c r="T469" i="11" s="1"/>
  <c r="R472" i="11"/>
  <c r="P472" i="11"/>
  <c r="BK472" i="11"/>
  <c r="J472" i="11"/>
  <c r="BE472" i="11" s="1"/>
  <c r="BI470" i="11"/>
  <c r="BH470" i="11"/>
  <c r="BG470" i="11"/>
  <c r="BF470" i="11"/>
  <c r="T470" i="11"/>
  <c r="R470" i="11"/>
  <c r="R469" i="11" s="1"/>
  <c r="P470" i="11"/>
  <c r="BK470" i="11"/>
  <c r="BK469" i="11" s="1"/>
  <c r="J469" i="11" s="1"/>
  <c r="J79" i="11" s="1"/>
  <c r="J470" i="11"/>
  <c r="BE470" i="11"/>
  <c r="BI468" i="11"/>
  <c r="BH468" i="11"/>
  <c r="BG468" i="11"/>
  <c r="BF468" i="11"/>
  <c r="T468" i="11"/>
  <c r="R468" i="11"/>
  <c r="P468" i="11"/>
  <c r="BK468" i="11"/>
  <c r="J468" i="11"/>
  <c r="BE468" i="11"/>
  <c r="BI466" i="11"/>
  <c r="BH466" i="11"/>
  <c r="BG466" i="11"/>
  <c r="BF466" i="11"/>
  <c r="T466" i="11"/>
  <c r="R466" i="11"/>
  <c r="P466" i="11"/>
  <c r="BK466" i="11"/>
  <c r="J466" i="11"/>
  <c r="BE466" i="11" s="1"/>
  <c r="BI464" i="11"/>
  <c r="BH464" i="11"/>
  <c r="BG464" i="11"/>
  <c r="BF464" i="11"/>
  <c r="T464" i="11"/>
  <c r="R464" i="11"/>
  <c r="P464" i="11"/>
  <c r="BK464" i="11"/>
  <c r="J464" i="11"/>
  <c r="BE464" i="11"/>
  <c r="BI462" i="11"/>
  <c r="BH462" i="11"/>
  <c r="BG462" i="11"/>
  <c r="BF462" i="11"/>
  <c r="T462" i="11"/>
  <c r="R462" i="11"/>
  <c r="P462" i="11"/>
  <c r="BK462" i="11"/>
  <c r="J462" i="11"/>
  <c r="BE462" i="11" s="1"/>
  <c r="BI456" i="11"/>
  <c r="BH456" i="11"/>
  <c r="BG456" i="11"/>
  <c r="BF456" i="11"/>
  <c r="T456" i="11"/>
  <c r="R456" i="11"/>
  <c r="P456" i="11"/>
  <c r="P447" i="11" s="1"/>
  <c r="BK456" i="11"/>
  <c r="J456" i="11"/>
  <c r="BE456" i="11"/>
  <c r="BI454" i="11"/>
  <c r="BH454" i="11"/>
  <c r="BG454" i="11"/>
  <c r="BF454" i="11"/>
  <c r="T454" i="11"/>
  <c r="T447" i="11" s="1"/>
  <c r="R454" i="11"/>
  <c r="P454" i="11"/>
  <c r="BK454" i="11"/>
  <c r="J454" i="11"/>
  <c r="BE454" i="11" s="1"/>
  <c r="BI448" i="11"/>
  <c r="BH448" i="11"/>
  <c r="BG448" i="11"/>
  <c r="BF448" i="11"/>
  <c r="T448" i="11"/>
  <c r="R448" i="11"/>
  <c r="R447" i="11" s="1"/>
  <c r="P448" i="11"/>
  <c r="BK448" i="11"/>
  <c r="BK447" i="11" s="1"/>
  <c r="J447" i="11" s="1"/>
  <c r="J78" i="11" s="1"/>
  <c r="J448" i="11"/>
  <c r="BE448" i="11"/>
  <c r="BI446" i="11"/>
  <c r="BH446" i="11"/>
  <c r="BG446" i="11"/>
  <c r="BF446" i="11"/>
  <c r="T446" i="11"/>
  <c r="R446" i="11"/>
  <c r="P446" i="11"/>
  <c r="BK446" i="11"/>
  <c r="J446" i="11"/>
  <c r="BE446" i="11"/>
  <c r="BI444" i="11"/>
  <c r="BH444" i="11"/>
  <c r="BG444" i="11"/>
  <c r="BF444" i="11"/>
  <c r="T444" i="11"/>
  <c r="R444" i="11"/>
  <c r="P444" i="11"/>
  <c r="BK444" i="11"/>
  <c r="J444" i="11"/>
  <c r="BE444" i="11" s="1"/>
  <c r="BI440" i="11"/>
  <c r="BH440" i="11"/>
  <c r="BG440" i="11"/>
  <c r="BF440" i="11"/>
  <c r="T440" i="11"/>
  <c r="R440" i="11"/>
  <c r="P440" i="11"/>
  <c r="BK440" i="11"/>
  <c r="J440" i="11"/>
  <c r="BE440" i="11"/>
  <c r="BI436" i="11"/>
  <c r="BH436" i="11"/>
  <c r="BG436" i="11"/>
  <c r="BF436" i="11"/>
  <c r="T436" i="11"/>
  <c r="R436" i="11"/>
  <c r="P436" i="11"/>
  <c r="BK436" i="11"/>
  <c r="J436" i="11"/>
  <c r="BE436" i="11" s="1"/>
  <c r="BI434" i="11"/>
  <c r="BH434" i="11"/>
  <c r="BG434" i="11"/>
  <c r="BF434" i="11"/>
  <c r="T434" i="11"/>
  <c r="R434" i="11"/>
  <c r="R421" i="11" s="1"/>
  <c r="R420" i="11" s="1"/>
  <c r="P434" i="11"/>
  <c r="BK434" i="11"/>
  <c r="J434" i="11"/>
  <c r="BE434" i="11"/>
  <c r="BI428" i="11"/>
  <c r="BH428" i="11"/>
  <c r="BG428" i="11"/>
  <c r="BF428" i="11"/>
  <c r="T428" i="11"/>
  <c r="R428" i="11"/>
  <c r="P428" i="11"/>
  <c r="BK428" i="11"/>
  <c r="J428" i="11"/>
  <c r="BE428" i="11" s="1"/>
  <c r="BI422" i="11"/>
  <c r="BH422" i="11"/>
  <c r="BG422" i="11"/>
  <c r="BF422" i="11"/>
  <c r="T422" i="11"/>
  <c r="R422" i="11"/>
  <c r="P422" i="11"/>
  <c r="BK422" i="11"/>
  <c r="BK421" i="11"/>
  <c r="J422" i="11"/>
  <c r="BE422" i="11" s="1"/>
  <c r="BI419" i="11"/>
  <c r="BH419" i="11"/>
  <c r="BG419" i="11"/>
  <c r="BF419" i="11"/>
  <c r="T419" i="11"/>
  <c r="T418" i="11" s="1"/>
  <c r="R419" i="11"/>
  <c r="R418" i="11"/>
  <c r="P419" i="11"/>
  <c r="P418" i="11" s="1"/>
  <c r="BK419" i="11"/>
  <c r="BK418" i="11"/>
  <c r="J418" i="11"/>
  <c r="J75" i="11" s="1"/>
  <c r="J419" i="11"/>
  <c r="BE419" i="11"/>
  <c r="BI414" i="11"/>
  <c r="BH414" i="11"/>
  <c r="BG414" i="11"/>
  <c r="BF414" i="11"/>
  <c r="T414" i="11"/>
  <c r="R414" i="11"/>
  <c r="P414" i="11"/>
  <c r="BK414" i="11"/>
  <c r="J414" i="11"/>
  <c r="BE414" i="11" s="1"/>
  <c r="BI413" i="11"/>
  <c r="BH413" i="11"/>
  <c r="BG413" i="11"/>
  <c r="BF413" i="11"/>
  <c r="T413" i="11"/>
  <c r="R413" i="11"/>
  <c r="P413" i="11"/>
  <c r="BK413" i="11"/>
  <c r="J413" i="11"/>
  <c r="BE413" i="11"/>
  <c r="BI412" i="11"/>
  <c r="BH412" i="11"/>
  <c r="BG412" i="11"/>
  <c r="BF412" i="11"/>
  <c r="T412" i="11"/>
  <c r="R412" i="11"/>
  <c r="P412" i="11"/>
  <c r="BK412" i="11"/>
  <c r="J412" i="11"/>
  <c r="BE412" i="11" s="1"/>
  <c r="BI411" i="11"/>
  <c r="BH411" i="11"/>
  <c r="BG411" i="11"/>
  <c r="BF411" i="11"/>
  <c r="T411" i="11"/>
  <c r="R411" i="11"/>
  <c r="P411" i="11"/>
  <c r="BK411" i="11"/>
  <c r="J411" i="11"/>
  <c r="BE411" i="11"/>
  <c r="BI410" i="11"/>
  <c r="BH410" i="11"/>
  <c r="BG410" i="11"/>
  <c r="BF410" i="11"/>
  <c r="T410" i="11"/>
  <c r="R410" i="11"/>
  <c r="P410" i="11"/>
  <c r="BK410" i="11"/>
  <c r="J410" i="11"/>
  <c r="BE410" i="11" s="1"/>
  <c r="BI409" i="11"/>
  <c r="BH409" i="11"/>
  <c r="BG409" i="11"/>
  <c r="BF409" i="11"/>
  <c r="T409" i="11"/>
  <c r="R409" i="11"/>
  <c r="P409" i="11"/>
  <c r="P405" i="11" s="1"/>
  <c r="BK409" i="11"/>
  <c r="J409" i="11"/>
  <c r="BE409" i="11"/>
  <c r="BI407" i="11"/>
  <c r="BH407" i="11"/>
  <c r="BG407" i="11"/>
  <c r="BF407" i="11"/>
  <c r="T407" i="11"/>
  <c r="R407" i="11"/>
  <c r="P407" i="11"/>
  <c r="BK407" i="11"/>
  <c r="J407" i="11"/>
  <c r="BE407" i="11" s="1"/>
  <c r="BI406" i="11"/>
  <c r="BH406" i="11"/>
  <c r="BG406" i="11"/>
  <c r="BF406" i="11"/>
  <c r="T406" i="11"/>
  <c r="R406" i="11"/>
  <c r="R405" i="11" s="1"/>
  <c r="P406" i="11"/>
  <c r="BK406" i="11"/>
  <c r="BK405" i="11" s="1"/>
  <c r="J405" i="11" s="1"/>
  <c r="J74" i="11" s="1"/>
  <c r="J406" i="11"/>
  <c r="BE406" i="11"/>
  <c r="BI403" i="11"/>
  <c r="BH403" i="11"/>
  <c r="BG403" i="11"/>
  <c r="BF403" i="11"/>
  <c r="T403" i="11"/>
  <c r="R403" i="11"/>
  <c r="P403" i="11"/>
  <c r="BK403" i="11"/>
  <c r="J403" i="11"/>
  <c r="BE403" i="11"/>
  <c r="BI401" i="11"/>
  <c r="BH401" i="11"/>
  <c r="BG401" i="11"/>
  <c r="BF401" i="11"/>
  <c r="T401" i="11"/>
  <c r="R401" i="11"/>
  <c r="P401" i="11"/>
  <c r="BK401" i="11"/>
  <c r="J401" i="11"/>
  <c r="BE401" i="11" s="1"/>
  <c r="BI399" i="11"/>
  <c r="BH399" i="11"/>
  <c r="BG399" i="11"/>
  <c r="BF399" i="11"/>
  <c r="T399" i="11"/>
  <c r="R399" i="11"/>
  <c r="P399" i="11"/>
  <c r="BK399" i="11"/>
  <c r="J399" i="11"/>
  <c r="BE399" i="11"/>
  <c r="BI397" i="11"/>
  <c r="BH397" i="11"/>
  <c r="BG397" i="11"/>
  <c r="BF397" i="11"/>
  <c r="T397" i="11"/>
  <c r="R397" i="11"/>
  <c r="P397" i="11"/>
  <c r="BK397" i="11"/>
  <c r="J397" i="11"/>
  <c r="BE397" i="11" s="1"/>
  <c r="BI395" i="11"/>
  <c r="BH395" i="11"/>
  <c r="BG395" i="11"/>
  <c r="BF395" i="11"/>
  <c r="T395" i="11"/>
  <c r="R395" i="11"/>
  <c r="P395" i="11"/>
  <c r="BK395" i="11"/>
  <c r="J395" i="11"/>
  <c r="BE395" i="11"/>
  <c r="BI393" i="11"/>
  <c r="BH393" i="11"/>
  <c r="BG393" i="11"/>
  <c r="BF393" i="11"/>
  <c r="T393" i="11"/>
  <c r="R393" i="11"/>
  <c r="P393" i="11"/>
  <c r="BK393" i="11"/>
  <c r="J393" i="11"/>
  <c r="BE393" i="11" s="1"/>
  <c r="BI391" i="11"/>
  <c r="BH391" i="11"/>
  <c r="BG391" i="11"/>
  <c r="BF391" i="11"/>
  <c r="T391" i="11"/>
  <c r="R391" i="11"/>
  <c r="P391" i="11"/>
  <c r="BK391" i="11"/>
  <c r="J391" i="11"/>
  <c r="BE391" i="11"/>
  <c r="BI390" i="11"/>
  <c r="BH390" i="11"/>
  <c r="BG390" i="11"/>
  <c r="BF390" i="11"/>
  <c r="T390" i="11"/>
  <c r="R390" i="11"/>
  <c r="P390" i="11"/>
  <c r="BK390" i="11"/>
  <c r="J390" i="11"/>
  <c r="BE390" i="11" s="1"/>
  <c r="BI388" i="11"/>
  <c r="BH388" i="11"/>
  <c r="BG388" i="11"/>
  <c r="BF388" i="11"/>
  <c r="T388" i="11"/>
  <c r="R388" i="11"/>
  <c r="P388" i="11"/>
  <c r="BK388" i="11"/>
  <c r="J388" i="11"/>
  <c r="BE388" i="11"/>
  <c r="BI386" i="11"/>
  <c r="BH386" i="11"/>
  <c r="BG386" i="11"/>
  <c r="BF386" i="11"/>
  <c r="T386" i="11"/>
  <c r="R386" i="11"/>
  <c r="P386" i="11"/>
  <c r="BK386" i="11"/>
  <c r="J386" i="11"/>
  <c r="BE386" i="11" s="1"/>
  <c r="BI384" i="11"/>
  <c r="BH384" i="11"/>
  <c r="BG384" i="11"/>
  <c r="BF384" i="11"/>
  <c r="T384" i="11"/>
  <c r="R384" i="11"/>
  <c r="P384" i="11"/>
  <c r="BK384" i="11"/>
  <c r="J384" i="11"/>
  <c r="BE384" i="11"/>
  <c r="BI375" i="11"/>
  <c r="BH375" i="11"/>
  <c r="BG375" i="11"/>
  <c r="BF375" i="11"/>
  <c r="T375" i="11"/>
  <c r="R375" i="11"/>
  <c r="P375" i="11"/>
  <c r="BK375" i="11"/>
  <c r="J375" i="11"/>
  <c r="BE375" i="11" s="1"/>
  <c r="BI374" i="11"/>
  <c r="BH374" i="11"/>
  <c r="BG374" i="11"/>
  <c r="BF374" i="11"/>
  <c r="T374" i="11"/>
  <c r="R374" i="11"/>
  <c r="P374" i="11"/>
  <c r="BK374" i="11"/>
  <c r="J374" i="11"/>
  <c r="BE374" i="11"/>
  <c r="BI368" i="11"/>
  <c r="BH368" i="11"/>
  <c r="BG368" i="11"/>
  <c r="BF368" i="11"/>
  <c r="T368" i="11"/>
  <c r="R368" i="11"/>
  <c r="P368" i="11"/>
  <c r="BK368" i="11"/>
  <c r="J368" i="11"/>
  <c r="BE368" i="11" s="1"/>
  <c r="BI366" i="11"/>
  <c r="BH366" i="11"/>
  <c r="BG366" i="11"/>
  <c r="BF366" i="11"/>
  <c r="T366" i="11"/>
  <c r="R366" i="11"/>
  <c r="P366" i="11"/>
  <c r="BK366" i="11"/>
  <c r="J366" i="11"/>
  <c r="BE366" i="11"/>
  <c r="BI362" i="11"/>
  <c r="BH362" i="11"/>
  <c r="BG362" i="11"/>
  <c r="BF362" i="11"/>
  <c r="T362" i="11"/>
  <c r="R362" i="11"/>
  <c r="P362" i="11"/>
  <c r="BK362" i="11"/>
  <c r="J362" i="11"/>
  <c r="BE362" i="11" s="1"/>
  <c r="BI357" i="11"/>
  <c r="BH357" i="11"/>
  <c r="BG357" i="11"/>
  <c r="BF357" i="11"/>
  <c r="T357" i="11"/>
  <c r="R357" i="11"/>
  <c r="P357" i="11"/>
  <c r="BK357" i="11"/>
  <c r="J357" i="11"/>
  <c r="BE357" i="11"/>
  <c r="BI353" i="11"/>
  <c r="BH353" i="11"/>
  <c r="BG353" i="11"/>
  <c r="BF353" i="11"/>
  <c r="T353" i="11"/>
  <c r="R353" i="11"/>
  <c r="P353" i="11"/>
  <c r="BK353" i="11"/>
  <c r="J353" i="11"/>
  <c r="BE353" i="11" s="1"/>
  <c r="BI351" i="11"/>
  <c r="BH351" i="11"/>
  <c r="BG351" i="11"/>
  <c r="BF351" i="11"/>
  <c r="T351" i="11"/>
  <c r="R351" i="11"/>
  <c r="P351" i="11"/>
  <c r="BK351" i="11"/>
  <c r="J351" i="11"/>
  <c r="BE351" i="11"/>
  <c r="BI347" i="11"/>
  <c r="BH347" i="11"/>
  <c r="BG347" i="11"/>
  <c r="BF347" i="11"/>
  <c r="T347" i="11"/>
  <c r="R347" i="11"/>
  <c r="P347" i="11"/>
  <c r="BK347" i="11"/>
  <c r="BK324" i="11" s="1"/>
  <c r="J324" i="11" s="1"/>
  <c r="J73" i="11" s="1"/>
  <c r="J347" i="11"/>
  <c r="BE347" i="11" s="1"/>
  <c r="BI345" i="11"/>
  <c r="BH345" i="11"/>
  <c r="BG345" i="11"/>
  <c r="BF345" i="11"/>
  <c r="T345" i="11"/>
  <c r="R345" i="11"/>
  <c r="P345" i="11"/>
  <c r="BK345" i="11"/>
  <c r="J345" i="11"/>
  <c r="BE345" i="11"/>
  <c r="BI343" i="11"/>
  <c r="BH343" i="11"/>
  <c r="BG343" i="11"/>
  <c r="BF343" i="11"/>
  <c r="T343" i="11"/>
  <c r="R343" i="11"/>
  <c r="P343" i="11"/>
  <c r="BK343" i="11"/>
  <c r="J343" i="11"/>
  <c r="BE343" i="11" s="1"/>
  <c r="BI341" i="11"/>
  <c r="BH341" i="11"/>
  <c r="BG341" i="11"/>
  <c r="BF341" i="11"/>
  <c r="T341" i="11"/>
  <c r="R341" i="11"/>
  <c r="P341" i="11"/>
  <c r="BK341" i="11"/>
  <c r="J341" i="11"/>
  <c r="BE341" i="11"/>
  <c r="BI339" i="11"/>
  <c r="BH339" i="11"/>
  <c r="BG339" i="11"/>
  <c r="BF339" i="11"/>
  <c r="T339" i="11"/>
  <c r="R339" i="11"/>
  <c r="P339" i="11"/>
  <c r="BK339" i="11"/>
  <c r="J339" i="11"/>
  <c r="BE339" i="11" s="1"/>
  <c r="BI335" i="11"/>
  <c r="BH335" i="11"/>
  <c r="BG335" i="11"/>
  <c r="BF335" i="11"/>
  <c r="T335" i="11"/>
  <c r="R335" i="11"/>
  <c r="P335" i="11"/>
  <c r="BK335" i="11"/>
  <c r="J335" i="11"/>
  <c r="BE335" i="11"/>
  <c r="BI333" i="11"/>
  <c r="BH333" i="11"/>
  <c r="BG333" i="11"/>
  <c r="BF333" i="11"/>
  <c r="T333" i="11"/>
  <c r="R333" i="11"/>
  <c r="P333" i="11"/>
  <c r="BK333" i="11"/>
  <c r="J333" i="11"/>
  <c r="BE333" i="11" s="1"/>
  <c r="BI329" i="11"/>
  <c r="BH329" i="11"/>
  <c r="BG329" i="11"/>
  <c r="BF329" i="11"/>
  <c r="T329" i="11"/>
  <c r="R329" i="11"/>
  <c r="R324" i="11" s="1"/>
  <c r="P329" i="11"/>
  <c r="BK329" i="11"/>
  <c r="J329" i="11"/>
  <c r="BE329" i="11"/>
  <c r="BI325" i="11"/>
  <c r="BH325" i="11"/>
  <c r="BG325" i="11"/>
  <c r="BF325" i="11"/>
  <c r="T325" i="11"/>
  <c r="R325" i="11"/>
  <c r="P325" i="11"/>
  <c r="P324" i="11" s="1"/>
  <c r="BK325" i="11"/>
  <c r="J325" i="11"/>
  <c r="BE325" i="11"/>
  <c r="BI320" i="11"/>
  <c r="BH320" i="11"/>
  <c r="BG320" i="11"/>
  <c r="BF320" i="11"/>
  <c r="T320" i="11"/>
  <c r="T319" i="11" s="1"/>
  <c r="R320" i="11"/>
  <c r="R319" i="11"/>
  <c r="P320" i="11"/>
  <c r="P319" i="11" s="1"/>
  <c r="BK320" i="11"/>
  <c r="BK319" i="11"/>
  <c r="J319" i="11" s="1"/>
  <c r="J72" i="11" s="1"/>
  <c r="J320" i="11"/>
  <c r="BE320" i="11"/>
  <c r="BI316" i="11"/>
  <c r="BH316" i="11"/>
  <c r="BG316" i="11"/>
  <c r="BF316" i="11"/>
  <c r="T316" i="11"/>
  <c r="T313" i="11" s="1"/>
  <c r="R316" i="11"/>
  <c r="P316" i="11"/>
  <c r="BK316" i="11"/>
  <c r="J316" i="11"/>
  <c r="BE316" i="11" s="1"/>
  <c r="BI314" i="11"/>
  <c r="BH314" i="11"/>
  <c r="BG314" i="11"/>
  <c r="BF314" i="11"/>
  <c r="T314" i="11"/>
  <c r="R314" i="11"/>
  <c r="R313" i="11"/>
  <c r="P314" i="11"/>
  <c r="P313" i="11" s="1"/>
  <c r="P312" i="11" s="1"/>
  <c r="BK314" i="11"/>
  <c r="BK313" i="11" s="1"/>
  <c r="J314" i="11"/>
  <c r="BE314" i="11" s="1"/>
  <c r="BI311" i="11"/>
  <c r="BH311" i="11"/>
  <c r="BG311" i="11"/>
  <c r="BF311" i="11"/>
  <c r="T311" i="11"/>
  <c r="R311" i="11"/>
  <c r="P311" i="11"/>
  <c r="BK311" i="11"/>
  <c r="J311" i="11"/>
  <c r="BE311" i="11" s="1"/>
  <c r="BI310" i="11"/>
  <c r="BH310" i="11"/>
  <c r="BG310" i="11"/>
  <c r="BF310" i="11"/>
  <c r="T310" i="11"/>
  <c r="R310" i="11"/>
  <c r="P310" i="11"/>
  <c r="BK310" i="11"/>
  <c r="J310" i="11"/>
  <c r="BE310" i="11"/>
  <c r="BI309" i="11"/>
  <c r="BH309" i="11"/>
  <c r="BG309" i="11"/>
  <c r="BF309" i="11"/>
  <c r="T309" i="11"/>
  <c r="R309" i="11"/>
  <c r="P309" i="11"/>
  <c r="BK309" i="11"/>
  <c r="J309" i="11"/>
  <c r="BE309" i="11" s="1"/>
  <c r="BI308" i="11"/>
  <c r="BH308" i="11"/>
  <c r="BG308" i="11"/>
  <c r="BF308" i="11"/>
  <c r="T308" i="11"/>
  <c r="R308" i="11"/>
  <c r="P308" i="11"/>
  <c r="P305" i="11" s="1"/>
  <c r="BK308" i="11"/>
  <c r="J308" i="11"/>
  <c r="BE308" i="11"/>
  <c r="BI307" i="11"/>
  <c r="BH307" i="11"/>
  <c r="BG307" i="11"/>
  <c r="BF307" i="11"/>
  <c r="T307" i="11"/>
  <c r="T305" i="11" s="1"/>
  <c r="R307" i="11"/>
  <c r="P307" i="11"/>
  <c r="BK307" i="11"/>
  <c r="J307" i="11"/>
  <c r="BE307" i="11" s="1"/>
  <c r="BI306" i="11"/>
  <c r="BH306" i="11"/>
  <c r="BG306" i="11"/>
  <c r="BF306" i="11"/>
  <c r="T306" i="11"/>
  <c r="R306" i="11"/>
  <c r="P306" i="11"/>
  <c r="BK306" i="11"/>
  <c r="J306" i="11"/>
  <c r="BE306" i="11"/>
  <c r="BI300" i="11"/>
  <c r="BH300" i="11"/>
  <c r="BG300" i="11"/>
  <c r="BF300" i="11"/>
  <c r="T300" i="11"/>
  <c r="R300" i="11"/>
  <c r="P300" i="11"/>
  <c r="BK300" i="11"/>
  <c r="J300" i="11"/>
  <c r="BE300" i="11"/>
  <c r="BI292" i="11"/>
  <c r="BH292" i="11"/>
  <c r="BG292" i="11"/>
  <c r="BF292" i="11"/>
  <c r="T292" i="11"/>
  <c r="R292" i="11"/>
  <c r="P292" i="11"/>
  <c r="BK292" i="11"/>
  <c r="BK282" i="11" s="1"/>
  <c r="J282" i="11" s="1"/>
  <c r="J68" i="11" s="1"/>
  <c r="J292" i="11"/>
  <c r="BE292" i="11" s="1"/>
  <c r="BI291" i="11"/>
  <c r="BH291" i="11"/>
  <c r="BG291" i="11"/>
  <c r="BF291" i="11"/>
  <c r="T291" i="11"/>
  <c r="R291" i="11"/>
  <c r="P291" i="11"/>
  <c r="BK291" i="11"/>
  <c r="J291" i="11"/>
  <c r="BE291" i="11"/>
  <c r="BI283" i="11"/>
  <c r="BH283" i="11"/>
  <c r="BG283" i="11"/>
  <c r="BF283" i="11"/>
  <c r="T283" i="11"/>
  <c r="T282" i="11" s="1"/>
  <c r="R283" i="11"/>
  <c r="R282" i="11"/>
  <c r="P283" i="11"/>
  <c r="P282" i="11" s="1"/>
  <c r="BK283" i="11"/>
  <c r="J283" i="11"/>
  <c r="BE283" i="11"/>
  <c r="BI278" i="11"/>
  <c r="BH278" i="11"/>
  <c r="BG278" i="11"/>
  <c r="BF278" i="11"/>
  <c r="T278" i="11"/>
  <c r="R278" i="11"/>
  <c r="P278" i="11"/>
  <c r="BK278" i="11"/>
  <c r="J278" i="11"/>
  <c r="BE278" i="11" s="1"/>
  <c r="BI276" i="11"/>
  <c r="BH276" i="11"/>
  <c r="BG276" i="11"/>
  <c r="BF276" i="11"/>
  <c r="T276" i="11"/>
  <c r="R276" i="11"/>
  <c r="P276" i="11"/>
  <c r="BK276" i="11"/>
  <c r="J276" i="11"/>
  <c r="BE276" i="11"/>
  <c r="BI274" i="11"/>
  <c r="BH274" i="11"/>
  <c r="BG274" i="11"/>
  <c r="BF274" i="11"/>
  <c r="T274" i="11"/>
  <c r="R274" i="11"/>
  <c r="P274" i="11"/>
  <c r="BK274" i="11"/>
  <c r="J274" i="11"/>
  <c r="BE274" i="11" s="1"/>
  <c r="BI272" i="11"/>
  <c r="BH272" i="11"/>
  <c r="BG272" i="11"/>
  <c r="BF272" i="11"/>
  <c r="T272" i="11"/>
  <c r="R272" i="11"/>
  <c r="P272" i="11"/>
  <c r="BK272" i="11"/>
  <c r="J272" i="11"/>
  <c r="BE272" i="11"/>
  <c r="BI253" i="11"/>
  <c r="BH253" i="11"/>
  <c r="BG253" i="11"/>
  <c r="BF253" i="11"/>
  <c r="T253" i="11"/>
  <c r="R253" i="11"/>
  <c r="P253" i="11"/>
  <c r="BK253" i="11"/>
  <c r="J253" i="11"/>
  <c r="BE253" i="11" s="1"/>
  <c r="BI234" i="11"/>
  <c r="BH234" i="11"/>
  <c r="BG234" i="11"/>
  <c r="BF234" i="11"/>
  <c r="T234" i="11"/>
  <c r="R234" i="11"/>
  <c r="R197" i="11" s="1"/>
  <c r="P234" i="11"/>
  <c r="BK234" i="11"/>
  <c r="J234" i="11"/>
  <c r="BE234" i="11"/>
  <c r="BI232" i="11"/>
  <c r="BH232" i="11"/>
  <c r="BG232" i="11"/>
  <c r="BF232" i="11"/>
  <c r="T232" i="11"/>
  <c r="R232" i="11"/>
  <c r="P232" i="11"/>
  <c r="BK232" i="11"/>
  <c r="J232" i="11"/>
  <c r="BE232" i="11" s="1"/>
  <c r="BI223" i="11"/>
  <c r="BH223" i="11"/>
  <c r="BG223" i="11"/>
  <c r="BF223" i="11"/>
  <c r="T223" i="11"/>
  <c r="R223" i="11"/>
  <c r="P223" i="11"/>
  <c r="BK223" i="11"/>
  <c r="J223" i="11"/>
  <c r="BE223" i="11"/>
  <c r="BI216" i="11"/>
  <c r="BH216" i="11"/>
  <c r="BG216" i="11"/>
  <c r="BF216" i="11"/>
  <c r="T216" i="11"/>
  <c r="R216" i="11"/>
  <c r="P216" i="11"/>
  <c r="BK216" i="11"/>
  <c r="J216" i="11"/>
  <c r="BE216" i="11" s="1"/>
  <c r="BI214" i="11"/>
  <c r="BH214" i="11"/>
  <c r="BG214" i="11"/>
  <c r="BF214" i="11"/>
  <c r="T214" i="11"/>
  <c r="R214" i="11"/>
  <c r="P214" i="11"/>
  <c r="BK214" i="11"/>
  <c r="J214" i="11"/>
  <c r="BE214" i="11"/>
  <c r="BI198" i="11"/>
  <c r="BH198" i="11"/>
  <c r="BG198" i="11"/>
  <c r="BF198" i="11"/>
  <c r="T198" i="11"/>
  <c r="R198" i="11"/>
  <c r="P198" i="11"/>
  <c r="BK198" i="11"/>
  <c r="BK197" i="11"/>
  <c r="J197" i="11" s="1"/>
  <c r="J67" i="11" s="1"/>
  <c r="J198" i="11"/>
  <c r="BE198" i="11" s="1"/>
  <c r="BI189" i="11"/>
  <c r="BH189" i="11"/>
  <c r="BG189" i="11"/>
  <c r="BF189" i="11"/>
  <c r="T189" i="11"/>
  <c r="T164" i="11" s="1"/>
  <c r="R189" i="11"/>
  <c r="P189" i="11"/>
  <c r="BK189" i="11"/>
  <c r="J189" i="11"/>
  <c r="BE189" i="11" s="1"/>
  <c r="BI181" i="11"/>
  <c r="BH181" i="11"/>
  <c r="BG181" i="11"/>
  <c r="BF181" i="11"/>
  <c r="T181" i="11"/>
  <c r="R181" i="11"/>
  <c r="P181" i="11"/>
  <c r="BK181" i="11"/>
  <c r="J181" i="11"/>
  <c r="BE181" i="11"/>
  <c r="BI173" i="11"/>
  <c r="BH173" i="11"/>
  <c r="BG173" i="11"/>
  <c r="BF173" i="11"/>
  <c r="T173" i="11"/>
  <c r="R173" i="11"/>
  <c r="P173" i="11"/>
  <c r="BK173" i="11"/>
  <c r="J173" i="11"/>
  <c r="BE173" i="11" s="1"/>
  <c r="BI165" i="11"/>
  <c r="BH165" i="11"/>
  <c r="BG165" i="11"/>
  <c r="BF165" i="11"/>
  <c r="T165" i="11"/>
  <c r="R165" i="11"/>
  <c r="P165" i="11"/>
  <c r="P164" i="11" s="1"/>
  <c r="BK165" i="11"/>
  <c r="BK164" i="11" s="1"/>
  <c r="J165" i="11"/>
  <c r="BE165" i="11" s="1"/>
  <c r="BI161" i="11"/>
  <c r="BH161" i="11"/>
  <c r="BG161" i="11"/>
  <c r="BF161" i="11"/>
  <c r="T161" i="11"/>
  <c r="R161" i="11"/>
  <c r="P161" i="11"/>
  <c r="BK161" i="11"/>
  <c r="J161" i="11"/>
  <c r="BE161" i="11" s="1"/>
  <c r="BI159" i="11"/>
  <c r="BH159" i="11"/>
  <c r="BG159" i="11"/>
  <c r="BF159" i="11"/>
  <c r="T159" i="11"/>
  <c r="R159" i="11"/>
  <c r="P159" i="11"/>
  <c r="BK159" i="11"/>
  <c r="J159" i="11"/>
  <c r="BE159" i="11"/>
  <c r="BI157" i="11"/>
  <c r="BH157" i="11"/>
  <c r="BG157" i="11"/>
  <c r="BF157" i="11"/>
  <c r="T157" i="11"/>
  <c r="R157" i="11"/>
  <c r="P157" i="11"/>
  <c r="BK157" i="11"/>
  <c r="J157" i="11"/>
  <c r="BE157" i="11" s="1"/>
  <c r="BI155" i="11"/>
  <c r="BH155" i="11"/>
  <c r="BG155" i="11"/>
  <c r="BF155" i="11"/>
  <c r="T155" i="11"/>
  <c r="R155" i="11"/>
  <c r="P155" i="11"/>
  <c r="BK155" i="11"/>
  <c r="J155" i="11"/>
  <c r="BE155" i="11"/>
  <c r="BI153" i="11"/>
  <c r="BH153" i="11"/>
  <c r="BG153" i="11"/>
  <c r="BF153" i="11"/>
  <c r="T153" i="11"/>
  <c r="R153" i="11"/>
  <c r="P153" i="11"/>
  <c r="BK153" i="11"/>
  <c r="J153" i="11"/>
  <c r="BE153" i="11" s="1"/>
  <c r="BI149" i="11"/>
  <c r="BH149" i="11"/>
  <c r="BG149" i="11"/>
  <c r="BF149" i="11"/>
  <c r="T149" i="11"/>
  <c r="R149" i="11"/>
  <c r="P149" i="11"/>
  <c r="BK149" i="11"/>
  <c r="J149" i="11"/>
  <c r="BE149" i="11"/>
  <c r="BI145" i="11"/>
  <c r="BH145" i="11"/>
  <c r="BG145" i="11"/>
  <c r="BF145" i="11"/>
  <c r="T145" i="11"/>
  <c r="R145" i="11"/>
  <c r="P145" i="11"/>
  <c r="BK145" i="11"/>
  <c r="J145" i="11"/>
  <c r="BE145" i="11" s="1"/>
  <c r="BI141" i="11"/>
  <c r="BH141" i="11"/>
  <c r="BG141" i="11"/>
  <c r="BF141" i="11"/>
  <c r="T141" i="11"/>
  <c r="R141" i="11"/>
  <c r="P141" i="11"/>
  <c r="BK141" i="11"/>
  <c r="J141" i="11"/>
  <c r="BE141" i="11"/>
  <c r="BI139" i="11"/>
  <c r="BH139" i="11"/>
  <c r="BG139" i="11"/>
  <c r="BF139" i="11"/>
  <c r="T139" i="11"/>
  <c r="R139" i="11"/>
  <c r="P139" i="11"/>
  <c r="BK139" i="11"/>
  <c r="J139" i="11"/>
  <c r="BE139" i="11" s="1"/>
  <c r="BI137" i="11"/>
  <c r="BH137" i="11"/>
  <c r="BG137" i="11"/>
  <c r="BF137" i="11"/>
  <c r="T137" i="11"/>
  <c r="R137" i="11"/>
  <c r="P137" i="11"/>
  <c r="BK137" i="11"/>
  <c r="J137" i="11"/>
  <c r="BE137" i="11"/>
  <c r="BI135" i="11"/>
  <c r="BH135" i="11"/>
  <c r="BG135" i="11"/>
  <c r="BF135" i="11"/>
  <c r="T135" i="11"/>
  <c r="R135" i="11"/>
  <c r="P135" i="11"/>
  <c r="BK135" i="11"/>
  <c r="J135" i="11"/>
  <c r="BE135" i="11" s="1"/>
  <c r="BI133" i="11"/>
  <c r="BH133" i="11"/>
  <c r="BG133" i="11"/>
  <c r="BF133" i="11"/>
  <c r="T133" i="11"/>
  <c r="R133" i="11"/>
  <c r="R115" i="11" s="1"/>
  <c r="P133" i="11"/>
  <c r="BK133" i="11"/>
  <c r="J133" i="11"/>
  <c r="BE133" i="11"/>
  <c r="BI128" i="11"/>
  <c r="BH128" i="11"/>
  <c r="BG128" i="11"/>
  <c r="BF128" i="11"/>
  <c r="T128" i="11"/>
  <c r="R128" i="11"/>
  <c r="P128" i="11"/>
  <c r="BK128" i="11"/>
  <c r="J128" i="11"/>
  <c r="BE128" i="11" s="1"/>
  <c r="BI126" i="11"/>
  <c r="BH126" i="11"/>
  <c r="BG126" i="11"/>
  <c r="F34" i="11" s="1"/>
  <c r="BB63" i="1" s="1"/>
  <c r="BF126" i="11"/>
  <c r="T126" i="11"/>
  <c r="R126" i="11"/>
  <c r="P126" i="11"/>
  <c r="BK126" i="11"/>
  <c r="J126" i="11"/>
  <c r="BE126" i="11"/>
  <c r="BI124" i="11"/>
  <c r="BH124" i="11"/>
  <c r="BG124" i="11"/>
  <c r="BF124" i="11"/>
  <c r="T124" i="11"/>
  <c r="R124" i="11"/>
  <c r="P124" i="11"/>
  <c r="BK124" i="11"/>
  <c r="J124" i="11"/>
  <c r="BE124" i="11" s="1"/>
  <c r="BI120" i="11"/>
  <c r="BH120" i="11"/>
  <c r="BG120" i="11"/>
  <c r="BF120" i="11"/>
  <c r="T120" i="11"/>
  <c r="R120" i="11"/>
  <c r="P120" i="11"/>
  <c r="BK120" i="11"/>
  <c r="BK115" i="11" s="1"/>
  <c r="J120" i="11"/>
  <c r="BE120" i="11"/>
  <c r="BI116" i="11"/>
  <c r="BH116" i="11"/>
  <c r="BG116" i="11"/>
  <c r="BF116" i="11"/>
  <c r="T116" i="11"/>
  <c r="T115" i="11"/>
  <c r="R116" i="11"/>
  <c r="P116" i="11"/>
  <c r="P115" i="11"/>
  <c r="BK116" i="11"/>
  <c r="J116" i="11"/>
  <c r="BE116" i="11" s="1"/>
  <c r="BI113" i="11"/>
  <c r="F36" i="11" s="1"/>
  <c r="BD63" i="1" s="1"/>
  <c r="BH113" i="11"/>
  <c r="BG113" i="11"/>
  <c r="BF113" i="11"/>
  <c r="T113" i="11"/>
  <c r="R113" i="11"/>
  <c r="P113" i="11"/>
  <c r="BK113" i="11"/>
  <c r="J113" i="11"/>
  <c r="BE113" i="11" s="1"/>
  <c r="BI111" i="11"/>
  <c r="BH111" i="11"/>
  <c r="BG111" i="11"/>
  <c r="BF111" i="11"/>
  <c r="J33" i="11" s="1"/>
  <c r="AW63" i="1" s="1"/>
  <c r="T111" i="11"/>
  <c r="T110" i="11"/>
  <c r="T109" i="11" s="1"/>
  <c r="R111" i="11"/>
  <c r="R110" i="11" s="1"/>
  <c r="R109" i="11" s="1"/>
  <c r="P111" i="11"/>
  <c r="P110" i="11"/>
  <c r="P109" i="11" s="1"/>
  <c r="BK111" i="11"/>
  <c r="BK110" i="11"/>
  <c r="J110" i="11" s="1"/>
  <c r="J63" i="11" s="1"/>
  <c r="J111" i="11"/>
  <c r="BE111" i="11"/>
  <c r="J103" i="11"/>
  <c r="F103" i="11"/>
  <c r="F101" i="11"/>
  <c r="E99" i="11"/>
  <c r="J55" i="11"/>
  <c r="F55" i="11"/>
  <c r="F53" i="11"/>
  <c r="E51" i="11"/>
  <c r="J20" i="11"/>
  <c r="E20" i="11"/>
  <c r="F104" i="11" s="1"/>
  <c r="J19" i="11"/>
  <c r="J14" i="11"/>
  <c r="J101" i="11" s="1"/>
  <c r="E7" i="11"/>
  <c r="E47" i="11" s="1"/>
  <c r="E95" i="11"/>
  <c r="AY61" i="1"/>
  <c r="AX61" i="1"/>
  <c r="BI87" i="10"/>
  <c r="F36" i="10" s="1"/>
  <c r="BD61" i="1" s="1"/>
  <c r="BH87" i="10"/>
  <c r="F35" i="10"/>
  <c r="BC61" i="1" s="1"/>
  <c r="BG87" i="10"/>
  <c r="F34" i="10" s="1"/>
  <c r="BB61" i="1" s="1"/>
  <c r="BF87" i="10"/>
  <c r="J33" i="10"/>
  <c r="AW61" i="1" s="1"/>
  <c r="F33" i="10"/>
  <c r="BA61" i="1" s="1"/>
  <c r="T87" i="10"/>
  <c r="T86" i="10" s="1"/>
  <c r="T85" i="10" s="1"/>
  <c r="T84" i="10" s="1"/>
  <c r="R87" i="10"/>
  <c r="R86" i="10" s="1"/>
  <c r="R85" i="10" s="1"/>
  <c r="R84" i="10" s="1"/>
  <c r="P87" i="10"/>
  <c r="P86" i="10" s="1"/>
  <c r="P85" i="10" s="1"/>
  <c r="P84" i="10" s="1"/>
  <c r="AU61" i="1" s="1"/>
  <c r="BK87" i="10"/>
  <c r="BK86" i="10"/>
  <c r="J86" i="10" s="1"/>
  <c r="J62" i="10" s="1"/>
  <c r="J87" i="10"/>
  <c r="BE87" i="10"/>
  <c r="F32" i="10" s="1"/>
  <c r="AZ61" i="1" s="1"/>
  <c r="J80" i="10"/>
  <c r="F80" i="10"/>
  <c r="F78" i="10"/>
  <c r="E76" i="10"/>
  <c r="J55" i="10"/>
  <c r="F55" i="10"/>
  <c r="F53" i="10"/>
  <c r="E51" i="10"/>
  <c r="J20" i="10"/>
  <c r="E20" i="10"/>
  <c r="F56" i="10" s="1"/>
  <c r="F81" i="10"/>
  <c r="J19" i="10"/>
  <c r="J14" i="10"/>
  <c r="J53" i="10" s="1"/>
  <c r="J78" i="10"/>
  <c r="E7" i="10"/>
  <c r="E72" i="10" s="1"/>
  <c r="E47" i="10"/>
  <c r="AY60" i="1"/>
  <c r="AX60" i="1"/>
  <c r="BI303" i="9"/>
  <c r="BH303" i="9"/>
  <c r="BG303" i="9"/>
  <c r="BF303" i="9"/>
  <c r="T303" i="9"/>
  <c r="R303" i="9"/>
  <c r="P303" i="9"/>
  <c r="BK303" i="9"/>
  <c r="J303" i="9"/>
  <c r="BE303" i="9"/>
  <c r="BI302" i="9"/>
  <c r="BH302" i="9"/>
  <c r="BG302" i="9"/>
  <c r="BF302" i="9"/>
  <c r="T302" i="9"/>
  <c r="R302" i="9"/>
  <c r="P302" i="9"/>
  <c r="BK302" i="9"/>
  <c r="J302" i="9"/>
  <c r="BE302" i="9"/>
  <c r="BI301" i="9"/>
  <c r="BH301" i="9"/>
  <c r="BG301" i="9"/>
  <c r="BF301" i="9"/>
  <c r="T301" i="9"/>
  <c r="R301" i="9"/>
  <c r="P301" i="9"/>
  <c r="BK301" i="9"/>
  <c r="J301" i="9"/>
  <c r="BE301" i="9"/>
  <c r="BI300" i="9"/>
  <c r="BH300" i="9"/>
  <c r="BG300" i="9"/>
  <c r="BF300" i="9"/>
  <c r="T300" i="9"/>
  <c r="R300" i="9"/>
  <c r="P300" i="9"/>
  <c r="BK300" i="9"/>
  <c r="J300" i="9"/>
  <c r="BE300" i="9"/>
  <c r="BI299" i="9"/>
  <c r="BH299" i="9"/>
  <c r="BG299" i="9"/>
  <c r="BF299" i="9"/>
  <c r="T299" i="9"/>
  <c r="R299" i="9"/>
  <c r="P299" i="9"/>
  <c r="BK299" i="9"/>
  <c r="J299" i="9"/>
  <c r="BE299" i="9"/>
  <c r="BI298" i="9"/>
  <c r="BH298" i="9"/>
  <c r="BG298" i="9"/>
  <c r="BF298" i="9"/>
  <c r="T298" i="9"/>
  <c r="R298" i="9"/>
  <c r="P298" i="9"/>
  <c r="BK298" i="9"/>
  <c r="J298" i="9"/>
  <c r="BE298" i="9"/>
  <c r="BI297" i="9"/>
  <c r="BH297" i="9"/>
  <c r="BG297" i="9"/>
  <c r="BF297" i="9"/>
  <c r="T297" i="9"/>
  <c r="R297" i="9"/>
  <c r="P297" i="9"/>
  <c r="BK297" i="9"/>
  <c r="J297" i="9"/>
  <c r="BE297" i="9"/>
  <c r="BI296" i="9"/>
  <c r="BH296" i="9"/>
  <c r="BG296" i="9"/>
  <c r="BF296" i="9"/>
  <c r="T296" i="9"/>
  <c r="R296" i="9"/>
  <c r="P296" i="9"/>
  <c r="BK296" i="9"/>
  <c r="J296" i="9"/>
  <c r="BE296" i="9"/>
  <c r="BI294" i="9"/>
  <c r="BH294" i="9"/>
  <c r="BG294" i="9"/>
  <c r="BF294" i="9"/>
  <c r="T294" i="9"/>
  <c r="R294" i="9"/>
  <c r="P294" i="9"/>
  <c r="BK294" i="9"/>
  <c r="J294" i="9"/>
  <c r="BE294" i="9"/>
  <c r="BI292" i="9"/>
  <c r="BH292" i="9"/>
  <c r="BG292" i="9"/>
  <c r="BF292" i="9"/>
  <c r="T292" i="9"/>
  <c r="R292" i="9"/>
  <c r="P292" i="9"/>
  <c r="BK292" i="9"/>
  <c r="J292" i="9"/>
  <c r="BE292" i="9"/>
  <c r="BI291" i="9"/>
  <c r="BH291" i="9"/>
  <c r="BG291" i="9"/>
  <c r="BF291" i="9"/>
  <c r="T291" i="9"/>
  <c r="R291" i="9"/>
  <c r="P291" i="9"/>
  <c r="BK291" i="9"/>
  <c r="J291" i="9"/>
  <c r="BE291" i="9"/>
  <c r="BI290" i="9"/>
  <c r="BH290" i="9"/>
  <c r="BG290" i="9"/>
  <c r="BF290" i="9"/>
  <c r="T290" i="9"/>
  <c r="R290" i="9"/>
  <c r="P290" i="9"/>
  <c r="BK290" i="9"/>
  <c r="J290" i="9"/>
  <c r="BE290" i="9"/>
  <c r="BI288" i="9"/>
  <c r="BH288" i="9"/>
  <c r="BG288" i="9"/>
  <c r="BF288" i="9"/>
  <c r="T288" i="9"/>
  <c r="T287" i="9"/>
  <c r="T286" i="9" s="1"/>
  <c r="R288" i="9"/>
  <c r="R287" i="9" s="1"/>
  <c r="R286" i="9" s="1"/>
  <c r="P288" i="9"/>
  <c r="P287" i="9"/>
  <c r="P286" i="9" s="1"/>
  <c r="BK288" i="9"/>
  <c r="BK287" i="9" s="1"/>
  <c r="J288" i="9"/>
  <c r="BE288" i="9"/>
  <c r="BI284" i="9"/>
  <c r="BH284" i="9"/>
  <c r="BG284" i="9"/>
  <c r="BF284" i="9"/>
  <c r="T284" i="9"/>
  <c r="R284" i="9"/>
  <c r="P284" i="9"/>
  <c r="BK284" i="9"/>
  <c r="BK281" i="9" s="1"/>
  <c r="J281" i="9" s="1"/>
  <c r="J79" i="9" s="1"/>
  <c r="J284" i="9"/>
  <c r="BE284" i="9"/>
  <c r="BI282" i="9"/>
  <c r="BH282" i="9"/>
  <c r="BG282" i="9"/>
  <c r="BF282" i="9"/>
  <c r="T282" i="9"/>
  <c r="T281" i="9"/>
  <c r="R282" i="9"/>
  <c r="R281" i="9"/>
  <c r="P282" i="9"/>
  <c r="P281" i="9"/>
  <c r="BK282" i="9"/>
  <c r="J282" i="9"/>
  <c r="BE282" i="9" s="1"/>
  <c r="BI276" i="9"/>
  <c r="BH276" i="9"/>
  <c r="BG276" i="9"/>
  <c r="BF276" i="9"/>
  <c r="T276" i="9"/>
  <c r="R276" i="9"/>
  <c r="P276" i="9"/>
  <c r="BK276" i="9"/>
  <c r="J276" i="9"/>
  <c r="BE276" i="9"/>
  <c r="BI272" i="9"/>
  <c r="BH272" i="9"/>
  <c r="BG272" i="9"/>
  <c r="BF272" i="9"/>
  <c r="T272" i="9"/>
  <c r="R272" i="9"/>
  <c r="P272" i="9"/>
  <c r="BK272" i="9"/>
  <c r="J272" i="9"/>
  <c r="BE272" i="9"/>
  <c r="BI271" i="9"/>
  <c r="BH271" i="9"/>
  <c r="BG271" i="9"/>
  <c r="BF271" i="9"/>
  <c r="T271" i="9"/>
  <c r="R271" i="9"/>
  <c r="P271" i="9"/>
  <c r="BK271" i="9"/>
  <c r="J271" i="9"/>
  <c r="BE271" i="9"/>
  <c r="BI270" i="9"/>
  <c r="BH270" i="9"/>
  <c r="BG270" i="9"/>
  <c r="BF270" i="9"/>
  <c r="T270" i="9"/>
  <c r="R270" i="9"/>
  <c r="P270" i="9"/>
  <c r="BK270" i="9"/>
  <c r="J270" i="9"/>
  <c r="BE270" i="9"/>
  <c r="BI268" i="9"/>
  <c r="BH268" i="9"/>
  <c r="BG268" i="9"/>
  <c r="BF268" i="9"/>
  <c r="T268" i="9"/>
  <c r="R268" i="9"/>
  <c r="P268" i="9"/>
  <c r="BK268" i="9"/>
  <c r="J268" i="9"/>
  <c r="BE268" i="9"/>
  <c r="BI267" i="9"/>
  <c r="BH267" i="9"/>
  <c r="BG267" i="9"/>
  <c r="BF267" i="9"/>
  <c r="T267" i="9"/>
  <c r="T266" i="9"/>
  <c r="R267" i="9"/>
  <c r="R266" i="9"/>
  <c r="P267" i="9"/>
  <c r="P266" i="9"/>
  <c r="BK267" i="9"/>
  <c r="BK266" i="9"/>
  <c r="J266" i="9" s="1"/>
  <c r="J78" i="9" s="1"/>
  <c r="J267" i="9"/>
  <c r="BE267" i="9" s="1"/>
  <c r="BI265" i="9"/>
  <c r="BH265" i="9"/>
  <c r="BG265" i="9"/>
  <c r="BF265" i="9"/>
  <c r="T265" i="9"/>
  <c r="R265" i="9"/>
  <c r="P265" i="9"/>
  <c r="BK265" i="9"/>
  <c r="J265" i="9"/>
  <c r="BE265" i="9"/>
  <c r="BI264" i="9"/>
  <c r="BH264" i="9"/>
  <c r="BG264" i="9"/>
  <c r="BF264" i="9"/>
  <c r="T264" i="9"/>
  <c r="R264" i="9"/>
  <c r="P264" i="9"/>
  <c r="BK264" i="9"/>
  <c r="J264" i="9"/>
  <c r="BE264" i="9"/>
  <c r="BI259" i="9"/>
  <c r="BH259" i="9"/>
  <c r="BG259" i="9"/>
  <c r="BF259" i="9"/>
  <c r="T259" i="9"/>
  <c r="R259" i="9"/>
  <c r="P259" i="9"/>
  <c r="BK259" i="9"/>
  <c r="J259" i="9"/>
  <c r="BE259" i="9"/>
  <c r="BI253" i="9"/>
  <c r="BH253" i="9"/>
  <c r="BG253" i="9"/>
  <c r="BF253" i="9"/>
  <c r="T253" i="9"/>
  <c r="R253" i="9"/>
  <c r="P253" i="9"/>
  <c r="BK253" i="9"/>
  <c r="J253" i="9"/>
  <c r="BE253" i="9"/>
  <c r="BI251" i="9"/>
  <c r="BH251" i="9"/>
  <c r="BG251" i="9"/>
  <c r="BF251" i="9"/>
  <c r="T251" i="9"/>
  <c r="R251" i="9"/>
  <c r="P251" i="9"/>
  <c r="BK251" i="9"/>
  <c r="J251" i="9"/>
  <c r="BE251" i="9"/>
  <c r="BI249" i="9"/>
  <c r="BH249" i="9"/>
  <c r="BG249" i="9"/>
  <c r="BF249" i="9"/>
  <c r="T249" i="9"/>
  <c r="R249" i="9"/>
  <c r="P249" i="9"/>
  <c r="BK249" i="9"/>
  <c r="J249" i="9"/>
  <c r="BE249" i="9"/>
  <c r="BI247" i="9"/>
  <c r="BH247" i="9"/>
  <c r="BG247" i="9"/>
  <c r="BF247" i="9"/>
  <c r="T247" i="9"/>
  <c r="R247" i="9"/>
  <c r="P247" i="9"/>
  <c r="BK247" i="9"/>
  <c r="J247" i="9"/>
  <c r="BE247" i="9"/>
  <c r="BI245" i="9"/>
  <c r="BH245" i="9"/>
  <c r="BG245" i="9"/>
  <c r="BF245" i="9"/>
  <c r="T245" i="9"/>
  <c r="R245" i="9"/>
  <c r="P245" i="9"/>
  <c r="BK245" i="9"/>
  <c r="J245" i="9"/>
  <c r="BE245" i="9"/>
  <c r="BI243" i="9"/>
  <c r="BH243" i="9"/>
  <c r="BG243" i="9"/>
  <c r="BF243" i="9"/>
  <c r="T243" i="9"/>
  <c r="R243" i="9"/>
  <c r="P243" i="9"/>
  <c r="BK243" i="9"/>
  <c r="J243" i="9"/>
  <c r="BE243" i="9"/>
  <c r="BI241" i="9"/>
  <c r="BH241" i="9"/>
  <c r="BG241" i="9"/>
  <c r="BF241" i="9"/>
  <c r="T241" i="9"/>
  <c r="R241" i="9"/>
  <c r="P241" i="9"/>
  <c r="BK241" i="9"/>
  <c r="J241" i="9"/>
  <c r="BE241" i="9"/>
  <c r="BI240" i="9"/>
  <c r="BH240" i="9"/>
  <c r="BG240" i="9"/>
  <c r="BF240" i="9"/>
  <c r="T240" i="9"/>
  <c r="R240" i="9"/>
  <c r="P240" i="9"/>
  <c r="BK240" i="9"/>
  <c r="J240" i="9"/>
  <c r="BE240" i="9"/>
  <c r="BI238" i="9"/>
  <c r="BH238" i="9"/>
  <c r="BG238" i="9"/>
  <c r="BF238" i="9"/>
  <c r="T238" i="9"/>
  <c r="R238" i="9"/>
  <c r="P238" i="9"/>
  <c r="BK238" i="9"/>
  <c r="J238" i="9"/>
  <c r="BE238" i="9"/>
  <c r="BI237" i="9"/>
  <c r="BH237" i="9"/>
  <c r="BG237" i="9"/>
  <c r="BF237" i="9"/>
  <c r="T237" i="9"/>
  <c r="R237" i="9"/>
  <c r="P237" i="9"/>
  <c r="BK237" i="9"/>
  <c r="J237" i="9"/>
  <c r="BE237" i="9"/>
  <c r="BI236" i="9"/>
  <c r="BH236" i="9"/>
  <c r="BG236" i="9"/>
  <c r="BF236" i="9"/>
  <c r="T236" i="9"/>
  <c r="R236" i="9"/>
  <c r="P236" i="9"/>
  <c r="BK236" i="9"/>
  <c r="J236" i="9"/>
  <c r="BE236" i="9"/>
  <c r="BI235" i="9"/>
  <c r="BH235" i="9"/>
  <c r="BG235" i="9"/>
  <c r="BF235" i="9"/>
  <c r="T235" i="9"/>
  <c r="T234" i="9"/>
  <c r="R235" i="9"/>
  <c r="R234" i="9"/>
  <c r="P235" i="9"/>
  <c r="P234" i="9"/>
  <c r="BK235" i="9"/>
  <c r="BK234" i="9"/>
  <c r="J234" i="9" s="1"/>
  <c r="J77" i="9" s="1"/>
  <c r="J235" i="9"/>
  <c r="BE235" i="9" s="1"/>
  <c r="BI232" i="9"/>
  <c r="BH232" i="9"/>
  <c r="BG232" i="9"/>
  <c r="BF232" i="9"/>
  <c r="T232" i="9"/>
  <c r="R232" i="9"/>
  <c r="P232" i="9"/>
  <c r="BK232" i="9"/>
  <c r="J232" i="9"/>
  <c r="BE232" i="9"/>
  <c r="BI230" i="9"/>
  <c r="BH230" i="9"/>
  <c r="BG230" i="9"/>
  <c r="BF230" i="9"/>
  <c r="T230" i="9"/>
  <c r="R230" i="9"/>
  <c r="P230" i="9"/>
  <c r="BK230" i="9"/>
  <c r="J230" i="9"/>
  <c r="BE230" i="9"/>
  <c r="BI226" i="9"/>
  <c r="BH226" i="9"/>
  <c r="BG226" i="9"/>
  <c r="BF226" i="9"/>
  <c r="T226" i="9"/>
  <c r="R226" i="9"/>
  <c r="P226" i="9"/>
  <c r="BK226" i="9"/>
  <c r="J226" i="9"/>
  <c r="BE226" i="9"/>
  <c r="BI224" i="9"/>
  <c r="BH224" i="9"/>
  <c r="BG224" i="9"/>
  <c r="BF224" i="9"/>
  <c r="T224" i="9"/>
  <c r="R224" i="9"/>
  <c r="P224" i="9"/>
  <c r="BK224" i="9"/>
  <c r="J224" i="9"/>
  <c r="BE224" i="9"/>
  <c r="BI218" i="9"/>
  <c r="BH218" i="9"/>
  <c r="BG218" i="9"/>
  <c r="BF218" i="9"/>
  <c r="T218" i="9"/>
  <c r="T217" i="9"/>
  <c r="R218" i="9"/>
  <c r="R217" i="9"/>
  <c r="P218" i="9"/>
  <c r="P217" i="9"/>
  <c r="BK218" i="9"/>
  <c r="BK217" i="9"/>
  <c r="J217" i="9" s="1"/>
  <c r="J76" i="9" s="1"/>
  <c r="J218" i="9"/>
  <c r="BE218" i="9" s="1"/>
  <c r="BI216" i="9"/>
  <c r="BH216" i="9"/>
  <c r="BG216" i="9"/>
  <c r="BF216" i="9"/>
  <c r="T216" i="9"/>
  <c r="T215" i="9"/>
  <c r="T214" i="9" s="1"/>
  <c r="R216" i="9"/>
  <c r="R215" i="9" s="1"/>
  <c r="R214" i="9" s="1"/>
  <c r="P216" i="9"/>
  <c r="P215" i="9"/>
  <c r="P214" i="9" s="1"/>
  <c r="BK216" i="9"/>
  <c r="BK215" i="9" s="1"/>
  <c r="J216" i="9"/>
  <c r="BE216" i="9"/>
  <c r="BI213" i="9"/>
  <c r="BH213" i="9"/>
  <c r="BG213" i="9"/>
  <c r="BF213" i="9"/>
  <c r="T213" i="9"/>
  <c r="R213" i="9"/>
  <c r="P213" i="9"/>
  <c r="BK213" i="9"/>
  <c r="J213" i="9"/>
  <c r="BE213" i="9"/>
  <c r="BI212" i="9"/>
  <c r="BH212" i="9"/>
  <c r="BG212" i="9"/>
  <c r="BF212" i="9"/>
  <c r="T212" i="9"/>
  <c r="R212" i="9"/>
  <c r="P212" i="9"/>
  <c r="BK212" i="9"/>
  <c r="J212" i="9"/>
  <c r="BE212" i="9"/>
  <c r="BI211" i="9"/>
  <c r="BH211" i="9"/>
  <c r="BG211" i="9"/>
  <c r="BF211" i="9"/>
  <c r="T211" i="9"/>
  <c r="R211" i="9"/>
  <c r="R201" i="9" s="1"/>
  <c r="P211" i="9"/>
  <c r="BK211" i="9"/>
  <c r="J211" i="9"/>
  <c r="BE211" i="9"/>
  <c r="BI210" i="9"/>
  <c r="BH210" i="9"/>
  <c r="BG210" i="9"/>
  <c r="BF210" i="9"/>
  <c r="T210" i="9"/>
  <c r="R210" i="9"/>
  <c r="P210" i="9"/>
  <c r="BK210" i="9"/>
  <c r="BK201" i="9" s="1"/>
  <c r="J201" i="9" s="1"/>
  <c r="J73" i="9" s="1"/>
  <c r="J210" i="9"/>
  <c r="BE210" i="9"/>
  <c r="BI202" i="9"/>
  <c r="BH202" i="9"/>
  <c r="BG202" i="9"/>
  <c r="BF202" i="9"/>
  <c r="T202" i="9"/>
  <c r="T201" i="9"/>
  <c r="R202" i="9"/>
  <c r="P202" i="9"/>
  <c r="P201" i="9"/>
  <c r="BK202" i="9"/>
  <c r="J202" i="9"/>
  <c r="BE202" i="9" s="1"/>
  <c r="BI199" i="9"/>
  <c r="BH199" i="9"/>
  <c r="BG199" i="9"/>
  <c r="BF199" i="9"/>
  <c r="T199" i="9"/>
  <c r="R199" i="9"/>
  <c r="P199" i="9"/>
  <c r="BK199" i="9"/>
  <c r="J199" i="9"/>
  <c r="BE199" i="9"/>
  <c r="BI198" i="9"/>
  <c r="BH198" i="9"/>
  <c r="BG198" i="9"/>
  <c r="BF198" i="9"/>
  <c r="T198" i="9"/>
  <c r="R198" i="9"/>
  <c r="P198" i="9"/>
  <c r="BK198" i="9"/>
  <c r="J198" i="9"/>
  <c r="BE198" i="9"/>
  <c r="BI190" i="9"/>
  <c r="BH190" i="9"/>
  <c r="BG190" i="9"/>
  <c r="BF190" i="9"/>
  <c r="T190" i="9"/>
  <c r="R190" i="9"/>
  <c r="R174" i="9" s="1"/>
  <c r="P190" i="9"/>
  <c r="BK190" i="9"/>
  <c r="J190" i="9"/>
  <c r="BE190" i="9"/>
  <c r="BI183" i="9"/>
  <c r="BH183" i="9"/>
  <c r="BG183" i="9"/>
  <c r="BF183" i="9"/>
  <c r="T183" i="9"/>
  <c r="R183" i="9"/>
  <c r="P183" i="9"/>
  <c r="BK183" i="9"/>
  <c r="BK174" i="9" s="1"/>
  <c r="J174" i="9" s="1"/>
  <c r="J72" i="9" s="1"/>
  <c r="J183" i="9"/>
  <c r="BE183" i="9"/>
  <c r="BI175" i="9"/>
  <c r="BH175" i="9"/>
  <c r="BG175" i="9"/>
  <c r="BF175" i="9"/>
  <c r="T175" i="9"/>
  <c r="T174" i="9"/>
  <c r="R175" i="9"/>
  <c r="P175" i="9"/>
  <c r="P174" i="9"/>
  <c r="BK175" i="9"/>
  <c r="J175" i="9"/>
  <c r="BE175" i="9" s="1"/>
  <c r="BI173" i="9"/>
  <c r="BH173" i="9"/>
  <c r="BG173" i="9"/>
  <c r="BF173" i="9"/>
  <c r="T173" i="9"/>
  <c r="R173" i="9"/>
  <c r="P173" i="9"/>
  <c r="BK173" i="9"/>
  <c r="J173" i="9"/>
  <c r="BE173" i="9"/>
  <c r="BI171" i="9"/>
  <c r="BH171" i="9"/>
  <c r="BG171" i="9"/>
  <c r="BF171" i="9"/>
  <c r="T171" i="9"/>
  <c r="R171" i="9"/>
  <c r="P171" i="9"/>
  <c r="BK171" i="9"/>
  <c r="J171" i="9"/>
  <c r="BE171" i="9"/>
  <c r="BI170" i="9"/>
  <c r="BH170" i="9"/>
  <c r="BG170" i="9"/>
  <c r="BF170" i="9"/>
  <c r="T170" i="9"/>
  <c r="R170" i="9"/>
  <c r="P170" i="9"/>
  <c r="BK170" i="9"/>
  <c r="J170" i="9"/>
  <c r="BE170" i="9"/>
  <c r="BI168" i="9"/>
  <c r="BH168" i="9"/>
  <c r="BG168" i="9"/>
  <c r="BF168" i="9"/>
  <c r="T168" i="9"/>
  <c r="R168" i="9"/>
  <c r="P168" i="9"/>
  <c r="BK168" i="9"/>
  <c r="J168" i="9"/>
  <c r="BE168" i="9"/>
  <c r="BI166" i="9"/>
  <c r="BH166" i="9"/>
  <c r="BG166" i="9"/>
  <c r="BF166" i="9"/>
  <c r="T166" i="9"/>
  <c r="R166" i="9"/>
  <c r="P166" i="9"/>
  <c r="BK166" i="9"/>
  <c r="J166" i="9"/>
  <c r="BE166" i="9"/>
  <c r="BI164" i="9"/>
  <c r="BH164" i="9"/>
  <c r="BG164" i="9"/>
  <c r="BF164" i="9"/>
  <c r="T164" i="9"/>
  <c r="T163" i="9"/>
  <c r="T162" i="9" s="1"/>
  <c r="R164" i="9"/>
  <c r="R163" i="9" s="1"/>
  <c r="P164" i="9"/>
  <c r="P163" i="9"/>
  <c r="P162" i="9" s="1"/>
  <c r="BK164" i="9"/>
  <c r="BK163" i="9" s="1"/>
  <c r="J164" i="9"/>
  <c r="BE164" i="9"/>
  <c r="BI159" i="9"/>
  <c r="BH159" i="9"/>
  <c r="BG159" i="9"/>
  <c r="BF159" i="9"/>
  <c r="T159" i="9"/>
  <c r="R159" i="9"/>
  <c r="R154" i="9" s="1"/>
  <c r="P159" i="9"/>
  <c r="BK159" i="9"/>
  <c r="J159" i="9"/>
  <c r="BE159" i="9"/>
  <c r="BI157" i="9"/>
  <c r="BH157" i="9"/>
  <c r="BG157" i="9"/>
  <c r="BF157" i="9"/>
  <c r="T157" i="9"/>
  <c r="R157" i="9"/>
  <c r="P157" i="9"/>
  <c r="BK157" i="9"/>
  <c r="BK154" i="9" s="1"/>
  <c r="J154" i="9" s="1"/>
  <c r="J69" i="9" s="1"/>
  <c r="J157" i="9"/>
  <c r="BE157" i="9"/>
  <c r="BI155" i="9"/>
  <c r="BH155" i="9"/>
  <c r="BG155" i="9"/>
  <c r="BF155" i="9"/>
  <c r="T155" i="9"/>
  <c r="T154" i="9"/>
  <c r="R155" i="9"/>
  <c r="P155" i="9"/>
  <c r="P154" i="9"/>
  <c r="BK155" i="9"/>
  <c r="J155" i="9"/>
  <c r="BE155" i="9" s="1"/>
  <c r="BI152" i="9"/>
  <c r="BH152" i="9"/>
  <c r="BG152" i="9"/>
  <c r="BF152" i="9"/>
  <c r="T152" i="9"/>
  <c r="R152" i="9"/>
  <c r="P152" i="9"/>
  <c r="BK152" i="9"/>
  <c r="J152" i="9"/>
  <c r="BE152" i="9"/>
  <c r="BI151" i="9"/>
  <c r="BH151" i="9"/>
  <c r="BG151" i="9"/>
  <c r="BF151" i="9"/>
  <c r="T151" i="9"/>
  <c r="R151" i="9"/>
  <c r="P151" i="9"/>
  <c r="BK151" i="9"/>
  <c r="J151" i="9"/>
  <c r="BE151" i="9"/>
  <c r="BI150" i="9"/>
  <c r="BH150" i="9"/>
  <c r="BG150" i="9"/>
  <c r="BF150" i="9"/>
  <c r="T150" i="9"/>
  <c r="R150" i="9"/>
  <c r="P150" i="9"/>
  <c r="BK150" i="9"/>
  <c r="J150" i="9"/>
  <c r="BE150" i="9"/>
  <c r="BI148" i="9"/>
  <c r="BH148" i="9"/>
  <c r="BG148" i="9"/>
  <c r="BF148" i="9"/>
  <c r="T148" i="9"/>
  <c r="T147" i="9"/>
  <c r="R148" i="9"/>
  <c r="R147" i="9"/>
  <c r="P148" i="9"/>
  <c r="P147" i="9"/>
  <c r="BK148" i="9"/>
  <c r="BK147" i="9"/>
  <c r="J147" i="9" s="1"/>
  <c r="J68" i="9" s="1"/>
  <c r="J148" i="9"/>
  <c r="BE148" i="9" s="1"/>
  <c r="BI146" i="9"/>
  <c r="BH146" i="9"/>
  <c r="BG146" i="9"/>
  <c r="BF146" i="9"/>
  <c r="T146" i="9"/>
  <c r="R146" i="9"/>
  <c r="P146" i="9"/>
  <c r="BK146" i="9"/>
  <c r="J146" i="9"/>
  <c r="BE146" i="9"/>
  <c r="BI145" i="9"/>
  <c r="BH145" i="9"/>
  <c r="BG145" i="9"/>
  <c r="BF145" i="9"/>
  <c r="T145" i="9"/>
  <c r="R145" i="9"/>
  <c r="P145" i="9"/>
  <c r="BK145" i="9"/>
  <c r="J145" i="9"/>
  <c r="BE145" i="9"/>
  <c r="BI143" i="9"/>
  <c r="BH143" i="9"/>
  <c r="BG143" i="9"/>
  <c r="BF143" i="9"/>
  <c r="T143" i="9"/>
  <c r="R143" i="9"/>
  <c r="P143" i="9"/>
  <c r="BK143" i="9"/>
  <c r="J143" i="9"/>
  <c r="BE143" i="9"/>
  <c r="BI141" i="9"/>
  <c r="BH141" i="9"/>
  <c r="BG141" i="9"/>
  <c r="BF141" i="9"/>
  <c r="T141" i="9"/>
  <c r="R141" i="9"/>
  <c r="P141" i="9"/>
  <c r="BK141" i="9"/>
  <c r="J141" i="9"/>
  <c r="BE141" i="9"/>
  <c r="BI139" i="9"/>
  <c r="BH139" i="9"/>
  <c r="BG139" i="9"/>
  <c r="BF139" i="9"/>
  <c r="T139" i="9"/>
  <c r="R139" i="9"/>
  <c r="P139" i="9"/>
  <c r="BK139" i="9"/>
  <c r="J139" i="9"/>
  <c r="BE139" i="9"/>
  <c r="BI138" i="9"/>
  <c r="BH138" i="9"/>
  <c r="BG138" i="9"/>
  <c r="BF138" i="9"/>
  <c r="T138" i="9"/>
  <c r="R138" i="9"/>
  <c r="P138" i="9"/>
  <c r="BK138" i="9"/>
  <c r="J138" i="9"/>
  <c r="BE138" i="9"/>
  <c r="BI136" i="9"/>
  <c r="BH136" i="9"/>
  <c r="BG136" i="9"/>
  <c r="BF136" i="9"/>
  <c r="T136" i="9"/>
  <c r="R136" i="9"/>
  <c r="P136" i="9"/>
  <c r="BK136" i="9"/>
  <c r="J136" i="9"/>
  <c r="BE136" i="9"/>
  <c r="BI134" i="9"/>
  <c r="BH134" i="9"/>
  <c r="BG134" i="9"/>
  <c r="BF134" i="9"/>
  <c r="T134" i="9"/>
  <c r="R134" i="9"/>
  <c r="P134" i="9"/>
  <c r="BK134" i="9"/>
  <c r="J134" i="9"/>
  <c r="BE134" i="9"/>
  <c r="BI132" i="9"/>
  <c r="BH132" i="9"/>
  <c r="BG132" i="9"/>
  <c r="BF132" i="9"/>
  <c r="T132" i="9"/>
  <c r="R132" i="9"/>
  <c r="P132" i="9"/>
  <c r="BK132" i="9"/>
  <c r="J132" i="9"/>
  <c r="BE132" i="9"/>
  <c r="BI130" i="9"/>
  <c r="BH130" i="9"/>
  <c r="BG130" i="9"/>
  <c r="BF130" i="9"/>
  <c r="T130" i="9"/>
  <c r="T129" i="9"/>
  <c r="T128" i="9" s="1"/>
  <c r="R130" i="9"/>
  <c r="R129" i="9" s="1"/>
  <c r="R128" i="9" s="1"/>
  <c r="P130" i="9"/>
  <c r="P129" i="9"/>
  <c r="P128" i="9" s="1"/>
  <c r="BK130" i="9"/>
  <c r="BK129" i="9" s="1"/>
  <c r="J130" i="9"/>
  <c r="BE130" i="9"/>
  <c r="BI126" i="9"/>
  <c r="BH126" i="9"/>
  <c r="BG126" i="9"/>
  <c r="BF126" i="9"/>
  <c r="T126" i="9"/>
  <c r="R126" i="9"/>
  <c r="P126" i="9"/>
  <c r="BK126" i="9"/>
  <c r="J126" i="9"/>
  <c r="BE126" i="9"/>
  <c r="BI124" i="9"/>
  <c r="BH124" i="9"/>
  <c r="BG124" i="9"/>
  <c r="BF124" i="9"/>
  <c r="T124" i="9"/>
  <c r="R124" i="9"/>
  <c r="P124" i="9"/>
  <c r="BK124" i="9"/>
  <c r="J124" i="9"/>
  <c r="BE124" i="9"/>
  <c r="BI122" i="9"/>
  <c r="BH122" i="9"/>
  <c r="BG122" i="9"/>
  <c r="BF122" i="9"/>
  <c r="T122" i="9"/>
  <c r="R122" i="9"/>
  <c r="P122" i="9"/>
  <c r="BK122" i="9"/>
  <c r="J122" i="9"/>
  <c r="BE122" i="9"/>
  <c r="BI121" i="9"/>
  <c r="BH121" i="9"/>
  <c r="BG121" i="9"/>
  <c r="BF121" i="9"/>
  <c r="T121" i="9"/>
  <c r="R121" i="9"/>
  <c r="P121" i="9"/>
  <c r="BK121" i="9"/>
  <c r="J121" i="9"/>
  <c r="BE121" i="9"/>
  <c r="BI119" i="9"/>
  <c r="BH119" i="9"/>
  <c r="BG119" i="9"/>
  <c r="BF119" i="9"/>
  <c r="T119" i="9"/>
  <c r="T118" i="9"/>
  <c r="R119" i="9"/>
  <c r="R118" i="9"/>
  <c r="P119" i="9"/>
  <c r="P118" i="9"/>
  <c r="BK119" i="9"/>
  <c r="BK118" i="9"/>
  <c r="J118" i="9" s="1"/>
  <c r="J65" i="9" s="1"/>
  <c r="J119" i="9"/>
  <c r="BE119" i="9" s="1"/>
  <c r="BI116" i="9"/>
  <c r="BH116" i="9"/>
  <c r="BG116" i="9"/>
  <c r="BF116" i="9"/>
  <c r="T116" i="9"/>
  <c r="R116" i="9"/>
  <c r="P116" i="9"/>
  <c r="BK116" i="9"/>
  <c r="BK113" i="9" s="1"/>
  <c r="J113" i="9" s="1"/>
  <c r="J64" i="9" s="1"/>
  <c r="J116" i="9"/>
  <c r="BE116" i="9"/>
  <c r="BI114" i="9"/>
  <c r="BH114" i="9"/>
  <c r="BG114" i="9"/>
  <c r="BF114" i="9"/>
  <c r="T114" i="9"/>
  <c r="T113" i="9"/>
  <c r="R114" i="9"/>
  <c r="R113" i="9"/>
  <c r="P114" i="9"/>
  <c r="P113" i="9"/>
  <c r="BK114" i="9"/>
  <c r="J114" i="9"/>
  <c r="BE114" i="9" s="1"/>
  <c r="BI109" i="9"/>
  <c r="BH109" i="9"/>
  <c r="BG109" i="9"/>
  <c r="BF109" i="9"/>
  <c r="T109" i="9"/>
  <c r="R109" i="9"/>
  <c r="P109" i="9"/>
  <c r="BK109" i="9"/>
  <c r="J109" i="9"/>
  <c r="BE109" i="9"/>
  <c r="BI107" i="9"/>
  <c r="F36" i="9"/>
  <c r="BD60" i="1" s="1"/>
  <c r="BH107" i="9"/>
  <c r="F35" i="9" s="1"/>
  <c r="BC60" i="1" s="1"/>
  <c r="BG107" i="9"/>
  <c r="F34" i="9"/>
  <c r="BB60" i="1" s="1"/>
  <c r="BF107" i="9"/>
  <c r="F33" i="9" s="1"/>
  <c r="BA60" i="1" s="1"/>
  <c r="T107" i="9"/>
  <c r="T106" i="9"/>
  <c r="T105" i="9" s="1"/>
  <c r="R107" i="9"/>
  <c r="R106" i="9" s="1"/>
  <c r="R105" i="9" s="1"/>
  <c r="P107" i="9"/>
  <c r="P106" i="9"/>
  <c r="P105" i="9" s="1"/>
  <c r="P104" i="9" s="1"/>
  <c r="P103" i="9" s="1"/>
  <c r="AU60" i="1" s="1"/>
  <c r="BK107" i="9"/>
  <c r="BK106" i="9"/>
  <c r="J106" i="9" s="1"/>
  <c r="J63" i="9" s="1"/>
  <c r="J107" i="9"/>
  <c r="BE107" i="9"/>
  <c r="J32" i="9" s="1"/>
  <c r="AV60" i="1" s="1"/>
  <c r="J99" i="9"/>
  <c r="F99" i="9"/>
  <c r="F97" i="9"/>
  <c r="E95" i="9"/>
  <c r="J55" i="9"/>
  <c r="F55" i="9"/>
  <c r="F53" i="9"/>
  <c r="E51" i="9"/>
  <c r="J20" i="9"/>
  <c r="E20" i="9"/>
  <c r="F100" i="9" s="1"/>
  <c r="F56" i="9"/>
  <c r="J19" i="9"/>
  <c r="J14" i="9"/>
  <c r="J97" i="9" s="1"/>
  <c r="J53" i="9"/>
  <c r="E7" i="9"/>
  <c r="E47" i="9" s="1"/>
  <c r="E91" i="9"/>
  <c r="AY59" i="1"/>
  <c r="AX59" i="1"/>
  <c r="BI299" i="8"/>
  <c r="BH299" i="8"/>
  <c r="BG299" i="8"/>
  <c r="BF299" i="8"/>
  <c r="T299" i="8"/>
  <c r="R299" i="8"/>
  <c r="P299" i="8"/>
  <c r="BK299" i="8"/>
  <c r="J299" i="8"/>
  <c r="BE299" i="8" s="1"/>
  <c r="BI297" i="8"/>
  <c r="BH297" i="8"/>
  <c r="BG297" i="8"/>
  <c r="BF297" i="8"/>
  <c r="T297" i="8"/>
  <c r="R297" i="8"/>
  <c r="P297" i="8"/>
  <c r="BK297" i="8"/>
  <c r="J297" i="8"/>
  <c r="BE297" i="8" s="1"/>
  <c r="BI293" i="8"/>
  <c r="BH293" i="8"/>
  <c r="BG293" i="8"/>
  <c r="BF293" i="8"/>
  <c r="T293" i="8"/>
  <c r="R293" i="8"/>
  <c r="R292" i="8" s="1"/>
  <c r="P293" i="8"/>
  <c r="BK293" i="8"/>
  <c r="BK292" i="8" s="1"/>
  <c r="J292" i="8" s="1"/>
  <c r="J75" i="8" s="1"/>
  <c r="J293" i="8"/>
  <c r="BE293" i="8"/>
  <c r="BI291" i="8"/>
  <c r="BH291" i="8"/>
  <c r="BG291" i="8"/>
  <c r="BF291" i="8"/>
  <c r="T291" i="8"/>
  <c r="R291" i="8"/>
  <c r="P291" i="8"/>
  <c r="BK291" i="8"/>
  <c r="J291" i="8"/>
  <c r="BE291" i="8" s="1"/>
  <c r="BI289" i="8"/>
  <c r="BH289" i="8"/>
  <c r="BG289" i="8"/>
  <c r="BF289" i="8"/>
  <c r="T289" i="8"/>
  <c r="R289" i="8"/>
  <c r="P289" i="8"/>
  <c r="BK289" i="8"/>
  <c r="J289" i="8"/>
  <c r="BE289" i="8" s="1"/>
  <c r="BI285" i="8"/>
  <c r="BH285" i="8"/>
  <c r="BG285" i="8"/>
  <c r="BF285" i="8"/>
  <c r="T285" i="8"/>
  <c r="R285" i="8"/>
  <c r="R284" i="8"/>
  <c r="P285" i="8"/>
  <c r="P284" i="8" s="1"/>
  <c r="BK285" i="8"/>
  <c r="BK284" i="8"/>
  <c r="J284" i="8" s="1"/>
  <c r="J74" i="8" s="1"/>
  <c r="J285" i="8"/>
  <c r="BE285" i="8" s="1"/>
  <c r="BI282" i="8"/>
  <c r="BH282" i="8"/>
  <c r="BG282" i="8"/>
  <c r="BF282" i="8"/>
  <c r="T282" i="8"/>
  <c r="T281" i="8" s="1"/>
  <c r="R282" i="8"/>
  <c r="R281" i="8" s="1"/>
  <c r="P282" i="8"/>
  <c r="P281" i="8" s="1"/>
  <c r="BK282" i="8"/>
  <c r="BK281" i="8" s="1"/>
  <c r="J281" i="8"/>
  <c r="J72" i="8" s="1"/>
  <c r="J282" i="8"/>
  <c r="BE282" i="8"/>
  <c r="BI276" i="8"/>
  <c r="BH276" i="8"/>
  <c r="BG276" i="8"/>
  <c r="BF276" i="8"/>
  <c r="T276" i="8"/>
  <c r="R276" i="8"/>
  <c r="P276" i="8"/>
  <c r="BK276" i="8"/>
  <c r="J276" i="8"/>
  <c r="BE276" i="8" s="1"/>
  <c r="BI275" i="8"/>
  <c r="BH275" i="8"/>
  <c r="BG275" i="8"/>
  <c r="BF275" i="8"/>
  <c r="T275" i="8"/>
  <c r="R275" i="8"/>
  <c r="P275" i="8"/>
  <c r="BK275" i="8"/>
  <c r="J275" i="8"/>
  <c r="BE275" i="8" s="1"/>
  <c r="BI274" i="8"/>
  <c r="BH274" i="8"/>
  <c r="BG274" i="8"/>
  <c r="BF274" i="8"/>
  <c r="T274" i="8"/>
  <c r="R274" i="8"/>
  <c r="P274" i="8"/>
  <c r="BK274" i="8"/>
  <c r="J274" i="8"/>
  <c r="BE274" i="8"/>
  <c r="BI272" i="8"/>
  <c r="BH272" i="8"/>
  <c r="BG272" i="8"/>
  <c r="BF272" i="8"/>
  <c r="T272" i="8"/>
  <c r="R272" i="8"/>
  <c r="P272" i="8"/>
  <c r="BK272" i="8"/>
  <c r="J272" i="8"/>
  <c r="BE272" i="8" s="1"/>
  <c r="BI271" i="8"/>
  <c r="BH271" i="8"/>
  <c r="BG271" i="8"/>
  <c r="BF271" i="8"/>
  <c r="T271" i="8"/>
  <c r="T270" i="8" s="1"/>
  <c r="R271" i="8"/>
  <c r="R270" i="8" s="1"/>
  <c r="P271" i="8"/>
  <c r="P270" i="8" s="1"/>
  <c r="BK271" i="8"/>
  <c r="BK270" i="8" s="1"/>
  <c r="J270" i="8" s="1"/>
  <c r="J71" i="8" s="1"/>
  <c r="J271" i="8"/>
  <c r="BE271" i="8"/>
  <c r="BI266" i="8"/>
  <c r="BH266" i="8"/>
  <c r="BG266" i="8"/>
  <c r="BF266" i="8"/>
  <c r="T266" i="8"/>
  <c r="R266" i="8"/>
  <c r="P266" i="8"/>
  <c r="BK266" i="8"/>
  <c r="J266" i="8"/>
  <c r="BE266" i="8" s="1"/>
  <c r="BI260" i="8"/>
  <c r="BH260" i="8"/>
  <c r="BG260" i="8"/>
  <c r="BF260" i="8"/>
  <c r="T260" i="8"/>
  <c r="R260" i="8"/>
  <c r="P260" i="8"/>
  <c r="BK260" i="8"/>
  <c r="J260" i="8"/>
  <c r="BE260" i="8" s="1"/>
  <c r="BI254" i="8"/>
  <c r="BH254" i="8"/>
  <c r="BG254" i="8"/>
  <c r="BF254" i="8"/>
  <c r="T254" i="8"/>
  <c r="R254" i="8"/>
  <c r="P254" i="8"/>
  <c r="BK254" i="8"/>
  <c r="J254" i="8"/>
  <c r="BE254" i="8" s="1"/>
  <c r="BI250" i="8"/>
  <c r="BH250" i="8"/>
  <c r="BG250" i="8"/>
  <c r="BF250" i="8"/>
  <c r="T250" i="8"/>
  <c r="R250" i="8"/>
  <c r="P250" i="8"/>
  <c r="BK250" i="8"/>
  <c r="J250" i="8"/>
  <c r="BE250" i="8" s="1"/>
  <c r="BI244" i="8"/>
  <c r="BH244" i="8"/>
  <c r="BG244" i="8"/>
  <c r="BF244" i="8"/>
  <c r="T244" i="8"/>
  <c r="R244" i="8"/>
  <c r="P244" i="8"/>
  <c r="BK244" i="8"/>
  <c r="J244" i="8"/>
  <c r="BE244" i="8" s="1"/>
  <c r="BI242" i="8"/>
  <c r="BH242" i="8"/>
  <c r="BG242" i="8"/>
  <c r="BF242" i="8"/>
  <c r="T242" i="8"/>
  <c r="R242" i="8"/>
  <c r="P242" i="8"/>
  <c r="BK242" i="8"/>
  <c r="J242" i="8"/>
  <c r="BE242" i="8" s="1"/>
  <c r="BI240" i="8"/>
  <c r="BH240" i="8"/>
  <c r="BG240" i="8"/>
  <c r="BF240" i="8"/>
  <c r="T240" i="8"/>
  <c r="R240" i="8"/>
  <c r="P240" i="8"/>
  <c r="BK240" i="8"/>
  <c r="J240" i="8"/>
  <c r="BE240" i="8" s="1"/>
  <c r="BI238" i="8"/>
  <c r="BH238" i="8"/>
  <c r="BG238" i="8"/>
  <c r="BF238" i="8"/>
  <c r="T238" i="8"/>
  <c r="R238" i="8"/>
  <c r="P238" i="8"/>
  <c r="BK238" i="8"/>
  <c r="J238" i="8"/>
  <c r="BE238" i="8" s="1"/>
  <c r="BI232" i="8"/>
  <c r="BH232" i="8"/>
  <c r="BG232" i="8"/>
  <c r="BF232" i="8"/>
  <c r="T232" i="8"/>
  <c r="R232" i="8"/>
  <c r="P232" i="8"/>
  <c r="BK232" i="8"/>
  <c r="J232" i="8"/>
  <c r="BE232" i="8" s="1"/>
  <c r="BI230" i="8"/>
  <c r="BH230" i="8"/>
  <c r="BG230" i="8"/>
  <c r="BF230" i="8"/>
  <c r="T230" i="8"/>
  <c r="R230" i="8"/>
  <c r="P230" i="8"/>
  <c r="BK230" i="8"/>
  <c r="J230" i="8"/>
  <c r="BE230" i="8" s="1"/>
  <c r="BI226" i="8"/>
  <c r="BH226" i="8"/>
  <c r="BG226" i="8"/>
  <c r="BF226" i="8"/>
  <c r="T226" i="8"/>
  <c r="T225" i="8" s="1"/>
  <c r="R226" i="8"/>
  <c r="R225" i="8" s="1"/>
  <c r="P226" i="8"/>
  <c r="P225" i="8" s="1"/>
  <c r="BK226" i="8"/>
  <c r="BK225" i="8" s="1"/>
  <c r="J225" i="8" s="1"/>
  <c r="J70" i="8" s="1"/>
  <c r="J226" i="8"/>
  <c r="BE226" i="8"/>
  <c r="BI218" i="8"/>
  <c r="BH218" i="8"/>
  <c r="BG218" i="8"/>
  <c r="BF218" i="8"/>
  <c r="T218" i="8"/>
  <c r="R218" i="8"/>
  <c r="P218" i="8"/>
  <c r="BK218" i="8"/>
  <c r="J218" i="8"/>
  <c r="BE218" i="8" s="1"/>
  <c r="BI208" i="8"/>
  <c r="BH208" i="8"/>
  <c r="BG208" i="8"/>
  <c r="BF208" i="8"/>
  <c r="T208" i="8"/>
  <c r="R208" i="8"/>
  <c r="P208" i="8"/>
  <c r="BK208" i="8"/>
  <c r="J208" i="8"/>
  <c r="BE208" i="8" s="1"/>
  <c r="BI198" i="8"/>
  <c r="BH198" i="8"/>
  <c r="BG198" i="8"/>
  <c r="BF198" i="8"/>
  <c r="T198" i="8"/>
  <c r="R198" i="8"/>
  <c r="P198" i="8"/>
  <c r="BK198" i="8"/>
  <c r="J198" i="8"/>
  <c r="BE198" i="8" s="1"/>
  <c r="BI192" i="8"/>
  <c r="BH192" i="8"/>
  <c r="BG192" i="8"/>
  <c r="BF192" i="8"/>
  <c r="T192" i="8"/>
  <c r="R192" i="8"/>
  <c r="P192" i="8"/>
  <c r="BK192" i="8"/>
  <c r="J192" i="8"/>
  <c r="BE192" i="8" s="1"/>
  <c r="BI188" i="8"/>
  <c r="BH188" i="8"/>
  <c r="BG188" i="8"/>
  <c r="BF188" i="8"/>
  <c r="T188" i="8"/>
  <c r="T187" i="8" s="1"/>
  <c r="T186" i="8" s="1"/>
  <c r="R188" i="8"/>
  <c r="R187" i="8"/>
  <c r="R186" i="8" s="1"/>
  <c r="P188" i="8"/>
  <c r="P187" i="8" s="1"/>
  <c r="P186" i="8" s="1"/>
  <c r="BK188" i="8"/>
  <c r="BK187" i="8"/>
  <c r="J187" i="8" s="1"/>
  <c r="J69" i="8" s="1"/>
  <c r="J188" i="8"/>
  <c r="BE188" i="8" s="1"/>
  <c r="BI184" i="8"/>
  <c r="BH184" i="8"/>
  <c r="BG184" i="8"/>
  <c r="BF184" i="8"/>
  <c r="T184" i="8"/>
  <c r="R184" i="8"/>
  <c r="P184" i="8"/>
  <c r="BK184" i="8"/>
  <c r="J184" i="8"/>
  <c r="BE184" i="8" s="1"/>
  <c r="BI183" i="8"/>
  <c r="BH183" i="8"/>
  <c r="BG183" i="8"/>
  <c r="BF183" i="8"/>
  <c r="T183" i="8"/>
  <c r="R183" i="8"/>
  <c r="P183" i="8"/>
  <c r="BK183" i="8"/>
  <c r="J183" i="8"/>
  <c r="BE183" i="8" s="1"/>
  <c r="BI181" i="8"/>
  <c r="BH181" i="8"/>
  <c r="BG181" i="8"/>
  <c r="BF181" i="8"/>
  <c r="T181" i="8"/>
  <c r="R181" i="8"/>
  <c r="P181" i="8"/>
  <c r="BK181" i="8"/>
  <c r="J181" i="8"/>
  <c r="BE181" i="8" s="1"/>
  <c r="BI177" i="8"/>
  <c r="BH177" i="8"/>
  <c r="BG177" i="8"/>
  <c r="BF177" i="8"/>
  <c r="T177" i="8"/>
  <c r="R177" i="8"/>
  <c r="P177" i="8"/>
  <c r="BK177" i="8"/>
  <c r="J177" i="8"/>
  <c r="BE177" i="8" s="1"/>
  <c r="BI173" i="8"/>
  <c r="BH173" i="8"/>
  <c r="BG173" i="8"/>
  <c r="BF173" i="8"/>
  <c r="T173" i="8"/>
  <c r="R173" i="8"/>
  <c r="P173" i="8"/>
  <c r="BK173" i="8"/>
  <c r="J173" i="8"/>
  <c r="BE173" i="8" s="1"/>
  <c r="BI171" i="8"/>
  <c r="BH171" i="8"/>
  <c r="BG171" i="8"/>
  <c r="BF171" i="8"/>
  <c r="T171" i="8"/>
  <c r="R171" i="8"/>
  <c r="P171" i="8"/>
  <c r="BK171" i="8"/>
  <c r="J171" i="8"/>
  <c r="BE171" i="8" s="1"/>
  <c r="BI169" i="8"/>
  <c r="BH169" i="8"/>
  <c r="BG169" i="8"/>
  <c r="BF169" i="8"/>
  <c r="T169" i="8"/>
  <c r="T168" i="8" s="1"/>
  <c r="R169" i="8"/>
  <c r="R168" i="8" s="1"/>
  <c r="P169" i="8"/>
  <c r="P168" i="8" s="1"/>
  <c r="BK169" i="8"/>
  <c r="BK168" i="8" s="1"/>
  <c r="J168" i="8" s="1"/>
  <c r="J67" i="8" s="1"/>
  <c r="J169" i="8"/>
  <c r="BE169" i="8"/>
  <c r="BI167" i="8"/>
  <c r="BH167" i="8"/>
  <c r="BG167" i="8"/>
  <c r="BF167" i="8"/>
  <c r="T167" i="8"/>
  <c r="R167" i="8"/>
  <c r="P167" i="8"/>
  <c r="BK167" i="8"/>
  <c r="J167" i="8"/>
  <c r="BE167" i="8" s="1"/>
  <c r="BI165" i="8"/>
  <c r="BH165" i="8"/>
  <c r="BG165" i="8"/>
  <c r="BF165" i="8"/>
  <c r="T165" i="8"/>
  <c r="R165" i="8"/>
  <c r="P165" i="8"/>
  <c r="BK165" i="8"/>
  <c r="J165" i="8"/>
  <c r="BE165" i="8" s="1"/>
  <c r="BI164" i="8"/>
  <c r="BH164" i="8"/>
  <c r="BG164" i="8"/>
  <c r="BF164" i="8"/>
  <c r="T164" i="8"/>
  <c r="R164" i="8"/>
  <c r="P164" i="8"/>
  <c r="BK164" i="8"/>
  <c r="J164" i="8"/>
  <c r="BE164" i="8" s="1"/>
  <c r="BI162" i="8"/>
  <c r="BH162" i="8"/>
  <c r="BG162" i="8"/>
  <c r="BF162" i="8"/>
  <c r="T162" i="8"/>
  <c r="R162" i="8"/>
  <c r="P162" i="8"/>
  <c r="BK162" i="8"/>
  <c r="J162" i="8"/>
  <c r="BE162" i="8" s="1"/>
  <c r="BI161" i="8"/>
  <c r="BH161" i="8"/>
  <c r="BG161" i="8"/>
  <c r="BF161" i="8"/>
  <c r="T161" i="8"/>
  <c r="R161" i="8"/>
  <c r="P161" i="8"/>
  <c r="BK161" i="8"/>
  <c r="J161" i="8"/>
  <c r="BE161" i="8" s="1"/>
  <c r="BI160" i="8"/>
  <c r="BH160" i="8"/>
  <c r="BG160" i="8"/>
  <c r="BF160" i="8"/>
  <c r="T160" i="8"/>
  <c r="R160" i="8"/>
  <c r="P160" i="8"/>
  <c r="BK160" i="8"/>
  <c r="J160" i="8"/>
  <c r="BE160" i="8" s="1"/>
  <c r="BI158" i="8"/>
  <c r="BH158" i="8"/>
  <c r="BG158" i="8"/>
  <c r="BF158" i="8"/>
  <c r="T158" i="8"/>
  <c r="R158" i="8"/>
  <c r="P158" i="8"/>
  <c r="BK158" i="8"/>
  <c r="J158" i="8"/>
  <c r="BE158" i="8" s="1"/>
  <c r="BI151" i="8"/>
  <c r="BH151" i="8"/>
  <c r="BG151" i="8"/>
  <c r="BF151" i="8"/>
  <c r="T151" i="8"/>
  <c r="R151" i="8"/>
  <c r="P151" i="8"/>
  <c r="BK151" i="8"/>
  <c r="J151" i="8"/>
  <c r="BE151" i="8" s="1"/>
  <c r="BI144" i="8"/>
  <c r="BH144" i="8"/>
  <c r="BG144" i="8"/>
  <c r="BF144" i="8"/>
  <c r="T144" i="8"/>
  <c r="R144" i="8"/>
  <c r="P144" i="8"/>
  <c r="BK144" i="8"/>
  <c r="J144" i="8"/>
  <c r="BE144" i="8" s="1"/>
  <c r="BI142" i="8"/>
  <c r="BH142" i="8"/>
  <c r="BG142" i="8"/>
  <c r="BF142" i="8"/>
  <c r="T142" i="8"/>
  <c r="R142" i="8"/>
  <c r="P142" i="8"/>
  <c r="BK142" i="8"/>
  <c r="J142" i="8"/>
  <c r="BE142" i="8" s="1"/>
  <c r="BI140" i="8"/>
  <c r="BH140" i="8"/>
  <c r="BG140" i="8"/>
  <c r="BF140" i="8"/>
  <c r="T140" i="8"/>
  <c r="R140" i="8"/>
  <c r="P140" i="8"/>
  <c r="BK140" i="8"/>
  <c r="J140" i="8"/>
  <c r="BE140" i="8" s="1"/>
  <c r="BI136" i="8"/>
  <c r="BH136" i="8"/>
  <c r="BG136" i="8"/>
  <c r="BF136" i="8"/>
  <c r="T136" i="8"/>
  <c r="T135" i="8" s="1"/>
  <c r="T134" i="8" s="1"/>
  <c r="R136" i="8"/>
  <c r="R135" i="8"/>
  <c r="P136" i="8"/>
  <c r="P135" i="8" s="1"/>
  <c r="P134" i="8" s="1"/>
  <c r="BK136" i="8"/>
  <c r="BK135" i="8"/>
  <c r="J135" i="8" s="1"/>
  <c r="J66" i="8" s="1"/>
  <c r="J136" i="8"/>
  <c r="BE136" i="8" s="1"/>
  <c r="BI132" i="8"/>
  <c r="BH132" i="8"/>
  <c r="BG132" i="8"/>
  <c r="BF132" i="8"/>
  <c r="T132" i="8"/>
  <c r="R132" i="8"/>
  <c r="P132" i="8"/>
  <c r="BK132" i="8"/>
  <c r="J132" i="8"/>
  <c r="BE132" i="8" s="1"/>
  <c r="BI130" i="8"/>
  <c r="BH130" i="8"/>
  <c r="BG130" i="8"/>
  <c r="BF130" i="8"/>
  <c r="T130" i="8"/>
  <c r="R130" i="8"/>
  <c r="P130" i="8"/>
  <c r="BK130" i="8"/>
  <c r="J130" i="8"/>
  <c r="BE130" i="8" s="1"/>
  <c r="BI120" i="8"/>
  <c r="BH120" i="8"/>
  <c r="BG120" i="8"/>
  <c r="BF120" i="8"/>
  <c r="T120" i="8"/>
  <c r="R120" i="8"/>
  <c r="P120" i="8"/>
  <c r="BK120" i="8"/>
  <c r="J120" i="8"/>
  <c r="BE120" i="8" s="1"/>
  <c r="BI115" i="8"/>
  <c r="BH115" i="8"/>
  <c r="BG115" i="8"/>
  <c r="BF115" i="8"/>
  <c r="T115" i="8"/>
  <c r="T114" i="8" s="1"/>
  <c r="R115" i="8"/>
  <c r="R114" i="8" s="1"/>
  <c r="P115" i="8"/>
  <c r="P114" i="8" s="1"/>
  <c r="BK115" i="8"/>
  <c r="BK114" i="8" s="1"/>
  <c r="J114" i="8" s="1"/>
  <c r="J64" i="8" s="1"/>
  <c r="J115" i="8"/>
  <c r="BE115" i="8"/>
  <c r="BI110" i="8"/>
  <c r="BH110" i="8"/>
  <c r="BG110" i="8"/>
  <c r="BF110" i="8"/>
  <c r="T110" i="8"/>
  <c r="R110" i="8"/>
  <c r="P110" i="8"/>
  <c r="BK110" i="8"/>
  <c r="J110" i="8"/>
  <c r="BE110" i="8" s="1"/>
  <c r="BI108" i="8"/>
  <c r="BH108" i="8"/>
  <c r="BG108" i="8"/>
  <c r="BF108" i="8"/>
  <c r="T108" i="8"/>
  <c r="R108" i="8"/>
  <c r="P108" i="8"/>
  <c r="BK108" i="8"/>
  <c r="J108" i="8"/>
  <c r="BE108" i="8" s="1"/>
  <c r="BI106" i="8"/>
  <c r="BH106" i="8"/>
  <c r="BG106" i="8"/>
  <c r="BF106" i="8"/>
  <c r="T106" i="8"/>
  <c r="T105" i="8" s="1"/>
  <c r="R106" i="8"/>
  <c r="R105" i="8" s="1"/>
  <c r="P106" i="8"/>
  <c r="P105" i="8" s="1"/>
  <c r="BK106" i="8"/>
  <c r="BK105" i="8" s="1"/>
  <c r="J105" i="8" s="1"/>
  <c r="J63" i="8" s="1"/>
  <c r="J106" i="8"/>
  <c r="BE106" i="8"/>
  <c r="BI103" i="8"/>
  <c r="BH103" i="8"/>
  <c r="BG103" i="8"/>
  <c r="BF103" i="8"/>
  <c r="T103" i="8"/>
  <c r="R103" i="8"/>
  <c r="P103" i="8"/>
  <c r="BK103" i="8"/>
  <c r="J103" i="8"/>
  <c r="BE103" i="8" s="1"/>
  <c r="BI102" i="8"/>
  <c r="BH102" i="8"/>
  <c r="BG102" i="8"/>
  <c r="BF102" i="8"/>
  <c r="T102" i="8"/>
  <c r="R102" i="8"/>
  <c r="P102" i="8"/>
  <c r="BK102" i="8"/>
  <c r="J102" i="8"/>
  <c r="BE102" i="8" s="1"/>
  <c r="BI100" i="8"/>
  <c r="F36" i="8" s="1"/>
  <c r="BD59" i="1" s="1"/>
  <c r="BH100" i="8"/>
  <c r="F35" i="8"/>
  <c r="BC59" i="1" s="1"/>
  <c r="BG100" i="8"/>
  <c r="F34" i="8" s="1"/>
  <c r="BB59" i="1" s="1"/>
  <c r="BF100" i="8"/>
  <c r="J33" i="8"/>
  <c r="AW59" i="1" s="1"/>
  <c r="F33" i="8"/>
  <c r="BA59" i="1" s="1"/>
  <c r="T100" i="8"/>
  <c r="T99" i="8" s="1"/>
  <c r="R100" i="8"/>
  <c r="R99" i="8" s="1"/>
  <c r="P100" i="8"/>
  <c r="P99" i="8" s="1"/>
  <c r="BK100" i="8"/>
  <c r="BK99" i="8"/>
  <c r="J99" i="8" s="1"/>
  <c r="J62" i="8" s="1"/>
  <c r="J100" i="8"/>
  <c r="BE100" i="8"/>
  <c r="J93" i="8"/>
  <c r="F93" i="8"/>
  <c r="F91" i="8"/>
  <c r="E89" i="8"/>
  <c r="J55" i="8"/>
  <c r="F55" i="8"/>
  <c r="F53" i="8"/>
  <c r="E51" i="8"/>
  <c r="J20" i="8"/>
  <c r="E20" i="8"/>
  <c r="F56" i="8" s="1"/>
  <c r="F94" i="8"/>
  <c r="J19" i="8"/>
  <c r="J14" i="8"/>
  <c r="J53" i="8" s="1"/>
  <c r="J91" i="8"/>
  <c r="E7" i="8"/>
  <c r="E85" i="8" s="1"/>
  <c r="AY58" i="1"/>
  <c r="AX58" i="1"/>
  <c r="BI514" i="7"/>
  <c r="BH514" i="7"/>
  <c r="BG514" i="7"/>
  <c r="BF514" i="7"/>
  <c r="T514" i="7"/>
  <c r="R514" i="7"/>
  <c r="P514" i="7"/>
  <c r="BK514" i="7"/>
  <c r="J514" i="7"/>
  <c r="BE514" i="7"/>
  <c r="BI513" i="7"/>
  <c r="BH513" i="7"/>
  <c r="BG513" i="7"/>
  <c r="BF513" i="7"/>
  <c r="T513" i="7"/>
  <c r="R513" i="7"/>
  <c r="P513" i="7"/>
  <c r="BK513" i="7"/>
  <c r="J513" i="7"/>
  <c r="BE513" i="7"/>
  <c r="BI512" i="7"/>
  <c r="BH512" i="7"/>
  <c r="BG512" i="7"/>
  <c r="BF512" i="7"/>
  <c r="T512" i="7"/>
  <c r="R512" i="7"/>
  <c r="P512" i="7"/>
  <c r="BK512" i="7"/>
  <c r="BK509" i="7" s="1"/>
  <c r="J509" i="7" s="1"/>
  <c r="J80" i="7" s="1"/>
  <c r="J512" i="7"/>
  <c r="BE512" i="7"/>
  <c r="BI510" i="7"/>
  <c r="BH510" i="7"/>
  <c r="BG510" i="7"/>
  <c r="BF510" i="7"/>
  <c r="T510" i="7"/>
  <c r="T509" i="7"/>
  <c r="R510" i="7"/>
  <c r="R509" i="7"/>
  <c r="P510" i="7"/>
  <c r="P509" i="7"/>
  <c r="BK510" i="7"/>
  <c r="J510" i="7"/>
  <c r="BE510" i="7" s="1"/>
  <c r="BI508" i="7"/>
  <c r="BH508" i="7"/>
  <c r="BG508" i="7"/>
  <c r="BF508" i="7"/>
  <c r="T508" i="7"/>
  <c r="R508" i="7"/>
  <c r="P508" i="7"/>
  <c r="BK508" i="7"/>
  <c r="J508" i="7"/>
  <c r="BE508" i="7"/>
  <c r="BI507" i="7"/>
  <c r="BH507" i="7"/>
  <c r="BG507" i="7"/>
  <c r="BF507" i="7"/>
  <c r="T507" i="7"/>
  <c r="R507" i="7"/>
  <c r="P507" i="7"/>
  <c r="BK507" i="7"/>
  <c r="J507" i="7"/>
  <c r="BE507" i="7"/>
  <c r="BI506" i="7"/>
  <c r="BH506" i="7"/>
  <c r="BG506" i="7"/>
  <c r="BF506" i="7"/>
  <c r="T506" i="7"/>
  <c r="R506" i="7"/>
  <c r="P506" i="7"/>
  <c r="BK506" i="7"/>
  <c r="J506" i="7"/>
  <c r="BE506" i="7"/>
  <c r="BI505" i="7"/>
  <c r="BH505" i="7"/>
  <c r="BG505" i="7"/>
  <c r="BF505" i="7"/>
  <c r="T505" i="7"/>
  <c r="R505" i="7"/>
  <c r="P505" i="7"/>
  <c r="BK505" i="7"/>
  <c r="J505" i="7"/>
  <c r="BE505" i="7"/>
  <c r="BI504" i="7"/>
  <c r="BH504" i="7"/>
  <c r="BG504" i="7"/>
  <c r="BF504" i="7"/>
  <c r="T504" i="7"/>
  <c r="R504" i="7"/>
  <c r="P504" i="7"/>
  <c r="BK504" i="7"/>
  <c r="J504" i="7"/>
  <c r="BE504" i="7"/>
  <c r="BI503" i="7"/>
  <c r="BH503" i="7"/>
  <c r="BG503" i="7"/>
  <c r="BF503" i="7"/>
  <c r="T503" i="7"/>
  <c r="R503" i="7"/>
  <c r="P503" i="7"/>
  <c r="BK503" i="7"/>
  <c r="J503" i="7"/>
  <c r="BE503" i="7"/>
  <c r="BI502" i="7"/>
  <c r="BH502" i="7"/>
  <c r="BG502" i="7"/>
  <c r="BF502" i="7"/>
  <c r="T502" i="7"/>
  <c r="R502" i="7"/>
  <c r="P502" i="7"/>
  <c r="BK502" i="7"/>
  <c r="J502" i="7"/>
  <c r="BE502" i="7"/>
  <c r="BI501" i="7"/>
  <c r="BH501" i="7"/>
  <c r="BG501" i="7"/>
  <c r="BF501" i="7"/>
  <c r="T501" i="7"/>
  <c r="T500" i="7"/>
  <c r="R501" i="7"/>
  <c r="R500" i="7"/>
  <c r="P501" i="7"/>
  <c r="P500" i="7"/>
  <c r="BK501" i="7"/>
  <c r="BK500" i="7"/>
  <c r="J500" i="7" s="1"/>
  <c r="J79" i="7" s="1"/>
  <c r="J501" i="7"/>
  <c r="BE501" i="7" s="1"/>
  <c r="BI499" i="7"/>
  <c r="BH499" i="7"/>
  <c r="BG499" i="7"/>
  <c r="BF499" i="7"/>
  <c r="T499" i="7"/>
  <c r="R499" i="7"/>
  <c r="P499" i="7"/>
  <c r="BK499" i="7"/>
  <c r="J499" i="7"/>
  <c r="BE499" i="7"/>
  <c r="BI498" i="7"/>
  <c r="BH498" i="7"/>
  <c r="BG498" i="7"/>
  <c r="BF498" i="7"/>
  <c r="T498" i="7"/>
  <c r="R498" i="7"/>
  <c r="P498" i="7"/>
  <c r="BK498" i="7"/>
  <c r="J498" i="7"/>
  <c r="BE498" i="7"/>
  <c r="BI497" i="7"/>
  <c r="BH497" i="7"/>
  <c r="BG497" i="7"/>
  <c r="BF497" i="7"/>
  <c r="T497" i="7"/>
  <c r="R497" i="7"/>
  <c r="P497" i="7"/>
  <c r="BK497" i="7"/>
  <c r="J497" i="7"/>
  <c r="BE497" i="7"/>
  <c r="BI496" i="7"/>
  <c r="BH496" i="7"/>
  <c r="BG496" i="7"/>
  <c r="BF496" i="7"/>
  <c r="T496" i="7"/>
  <c r="R496" i="7"/>
  <c r="P496" i="7"/>
  <c r="BK496" i="7"/>
  <c r="J496" i="7"/>
  <c r="BE496" i="7"/>
  <c r="BI494" i="7"/>
  <c r="BH494" i="7"/>
  <c r="BG494" i="7"/>
  <c r="BF494" i="7"/>
  <c r="T494" i="7"/>
  <c r="R494" i="7"/>
  <c r="P494" i="7"/>
  <c r="BK494" i="7"/>
  <c r="J494" i="7"/>
  <c r="BE494" i="7"/>
  <c r="BI490" i="7"/>
  <c r="BH490" i="7"/>
  <c r="BG490" i="7"/>
  <c r="BF490" i="7"/>
  <c r="T490" i="7"/>
  <c r="T489" i="7"/>
  <c r="R490" i="7"/>
  <c r="R489" i="7"/>
  <c r="P490" i="7"/>
  <c r="P489" i="7"/>
  <c r="BK490" i="7"/>
  <c r="BK489" i="7"/>
  <c r="J489" i="7" s="1"/>
  <c r="J78" i="7" s="1"/>
  <c r="J490" i="7"/>
  <c r="BE490" i="7" s="1"/>
  <c r="BI488" i="7"/>
  <c r="BH488" i="7"/>
  <c r="BG488" i="7"/>
  <c r="BF488" i="7"/>
  <c r="T488" i="7"/>
  <c r="R488" i="7"/>
  <c r="P488" i="7"/>
  <c r="BK488" i="7"/>
  <c r="J488" i="7"/>
  <c r="BE488" i="7"/>
  <c r="BI487" i="7"/>
  <c r="BH487" i="7"/>
  <c r="BG487" i="7"/>
  <c r="BF487" i="7"/>
  <c r="T487" i="7"/>
  <c r="R487" i="7"/>
  <c r="P487" i="7"/>
  <c r="BK487" i="7"/>
  <c r="J487" i="7"/>
  <c r="BE487" i="7"/>
  <c r="BI485" i="7"/>
  <c r="BH485" i="7"/>
  <c r="BG485" i="7"/>
  <c r="BF485" i="7"/>
  <c r="T485" i="7"/>
  <c r="T484" i="7"/>
  <c r="R485" i="7"/>
  <c r="R484" i="7"/>
  <c r="P485" i="7"/>
  <c r="P484" i="7"/>
  <c r="BK485" i="7"/>
  <c r="BK484" i="7"/>
  <c r="J484" i="7" s="1"/>
  <c r="J77" i="7" s="1"/>
  <c r="J485" i="7"/>
  <c r="BE485" i="7" s="1"/>
  <c r="BI483" i="7"/>
  <c r="BH483" i="7"/>
  <c r="BG483" i="7"/>
  <c r="BF483" i="7"/>
  <c r="T483" i="7"/>
  <c r="R483" i="7"/>
  <c r="P483" i="7"/>
  <c r="BK483" i="7"/>
  <c r="J483" i="7"/>
  <c r="BE483" i="7"/>
  <c r="BI482" i="7"/>
  <c r="BH482" i="7"/>
  <c r="BG482" i="7"/>
  <c r="BF482" i="7"/>
  <c r="T482" i="7"/>
  <c r="R482" i="7"/>
  <c r="P482" i="7"/>
  <c r="BK482" i="7"/>
  <c r="J482" i="7"/>
  <c r="BE482" i="7"/>
  <c r="BI480" i="7"/>
  <c r="BH480" i="7"/>
  <c r="BG480" i="7"/>
  <c r="BF480" i="7"/>
  <c r="T480" i="7"/>
  <c r="T479" i="7"/>
  <c r="R480" i="7"/>
  <c r="R479" i="7"/>
  <c r="P480" i="7"/>
  <c r="P479" i="7"/>
  <c r="BK480" i="7"/>
  <c r="BK479" i="7"/>
  <c r="J479" i="7" s="1"/>
  <c r="J76" i="7" s="1"/>
  <c r="J480" i="7"/>
  <c r="BE480" i="7" s="1"/>
  <c r="BI478" i="7"/>
  <c r="BH478" i="7"/>
  <c r="BG478" i="7"/>
  <c r="BF478" i="7"/>
  <c r="T478" i="7"/>
  <c r="R478" i="7"/>
  <c r="P478" i="7"/>
  <c r="BK478" i="7"/>
  <c r="J478" i="7"/>
  <c r="BE478" i="7"/>
  <c r="BI467" i="7"/>
  <c r="BH467" i="7"/>
  <c r="BG467" i="7"/>
  <c r="BF467" i="7"/>
  <c r="T467" i="7"/>
  <c r="R467" i="7"/>
  <c r="P467" i="7"/>
  <c r="BK467" i="7"/>
  <c r="J467" i="7"/>
  <c r="BE467" i="7"/>
  <c r="BI456" i="7"/>
  <c r="BH456" i="7"/>
  <c r="BG456" i="7"/>
  <c r="BF456" i="7"/>
  <c r="T456" i="7"/>
  <c r="T455" i="7"/>
  <c r="T454" i="7" s="1"/>
  <c r="R456" i="7"/>
  <c r="R455" i="7" s="1"/>
  <c r="R454" i="7" s="1"/>
  <c r="P456" i="7"/>
  <c r="P455" i="7"/>
  <c r="P454" i="7" s="1"/>
  <c r="BK456" i="7"/>
  <c r="BK455" i="7" s="1"/>
  <c r="J456" i="7"/>
  <c r="BE456" i="7"/>
  <c r="BI453" i="7"/>
  <c r="BH453" i="7"/>
  <c r="BG453" i="7"/>
  <c r="BF453" i="7"/>
  <c r="T453" i="7"/>
  <c r="T452" i="7"/>
  <c r="R453" i="7"/>
  <c r="R452" i="7"/>
  <c r="P453" i="7"/>
  <c r="P452" i="7"/>
  <c r="BK453" i="7"/>
  <c r="BK452" i="7"/>
  <c r="J452" i="7" s="1"/>
  <c r="J73" i="7" s="1"/>
  <c r="J453" i="7"/>
  <c r="BE453" i="7" s="1"/>
  <c r="BI447" i="7"/>
  <c r="BH447" i="7"/>
  <c r="BG447" i="7"/>
  <c r="BF447" i="7"/>
  <c r="T447" i="7"/>
  <c r="R447" i="7"/>
  <c r="P447" i="7"/>
  <c r="BK447" i="7"/>
  <c r="J447" i="7"/>
  <c r="BE447" i="7"/>
  <c r="BI446" i="7"/>
  <c r="BH446" i="7"/>
  <c r="BG446" i="7"/>
  <c r="BF446" i="7"/>
  <c r="T446" i="7"/>
  <c r="R446" i="7"/>
  <c r="P446" i="7"/>
  <c r="BK446" i="7"/>
  <c r="J446" i="7"/>
  <c r="BE446" i="7"/>
  <c r="BI444" i="7"/>
  <c r="BH444" i="7"/>
  <c r="BG444" i="7"/>
  <c r="BF444" i="7"/>
  <c r="T444" i="7"/>
  <c r="R444" i="7"/>
  <c r="P444" i="7"/>
  <c r="BK444" i="7"/>
  <c r="J444" i="7"/>
  <c r="BE444" i="7"/>
  <c r="BI443" i="7"/>
  <c r="BH443" i="7"/>
  <c r="BG443" i="7"/>
  <c r="BF443" i="7"/>
  <c r="T443" i="7"/>
  <c r="T442" i="7"/>
  <c r="R443" i="7"/>
  <c r="R442" i="7"/>
  <c r="P443" i="7"/>
  <c r="P442" i="7"/>
  <c r="BK443" i="7"/>
  <c r="BK442" i="7"/>
  <c r="J442" i="7" s="1"/>
  <c r="J72" i="7" s="1"/>
  <c r="J443" i="7"/>
  <c r="BE443" i="7" s="1"/>
  <c r="BI436" i="7"/>
  <c r="BH436" i="7"/>
  <c r="BG436" i="7"/>
  <c r="BF436" i="7"/>
  <c r="T436" i="7"/>
  <c r="R436" i="7"/>
  <c r="P436" i="7"/>
  <c r="BK436" i="7"/>
  <c r="J436" i="7"/>
  <c r="BE436" i="7"/>
  <c r="BI432" i="7"/>
  <c r="BH432" i="7"/>
  <c r="BG432" i="7"/>
  <c r="BF432" i="7"/>
  <c r="T432" i="7"/>
  <c r="R432" i="7"/>
  <c r="P432" i="7"/>
  <c r="BK432" i="7"/>
  <c r="J432" i="7"/>
  <c r="BE432" i="7"/>
  <c r="BI428" i="7"/>
  <c r="BH428" i="7"/>
  <c r="BG428" i="7"/>
  <c r="BF428" i="7"/>
  <c r="T428" i="7"/>
  <c r="R428" i="7"/>
  <c r="P428" i="7"/>
  <c r="BK428" i="7"/>
  <c r="J428" i="7"/>
  <c r="BE428" i="7"/>
  <c r="BI398" i="7"/>
  <c r="BH398" i="7"/>
  <c r="BG398" i="7"/>
  <c r="BF398" i="7"/>
  <c r="T398" i="7"/>
  <c r="R398" i="7"/>
  <c r="P398" i="7"/>
  <c r="BK398" i="7"/>
  <c r="J398" i="7"/>
  <c r="BE398" i="7"/>
  <c r="BI397" i="7"/>
  <c r="BH397" i="7"/>
  <c r="BG397" i="7"/>
  <c r="BF397" i="7"/>
  <c r="T397" i="7"/>
  <c r="R397" i="7"/>
  <c r="P397" i="7"/>
  <c r="BK397" i="7"/>
  <c r="J397" i="7"/>
  <c r="BE397" i="7"/>
  <c r="BI396" i="7"/>
  <c r="BH396" i="7"/>
  <c r="BG396" i="7"/>
  <c r="BF396" i="7"/>
  <c r="T396" i="7"/>
  <c r="T395" i="7"/>
  <c r="R396" i="7"/>
  <c r="R395" i="7"/>
  <c r="P396" i="7"/>
  <c r="P395" i="7"/>
  <c r="BK396" i="7"/>
  <c r="BK395" i="7"/>
  <c r="J395" i="7" s="1"/>
  <c r="J71" i="7" s="1"/>
  <c r="J396" i="7"/>
  <c r="BE396" i="7" s="1"/>
  <c r="BI393" i="7"/>
  <c r="BH393" i="7"/>
  <c r="BG393" i="7"/>
  <c r="BF393" i="7"/>
  <c r="T393" i="7"/>
  <c r="R393" i="7"/>
  <c r="P393" i="7"/>
  <c r="BK393" i="7"/>
  <c r="J393" i="7"/>
  <c r="BE393" i="7"/>
  <c r="BI392" i="7"/>
  <c r="BH392" i="7"/>
  <c r="BG392" i="7"/>
  <c r="BF392" i="7"/>
  <c r="T392" i="7"/>
  <c r="R392" i="7"/>
  <c r="P392" i="7"/>
  <c r="BK392" i="7"/>
  <c r="J392" i="7"/>
  <c r="BE392" i="7"/>
  <c r="BI390" i="7"/>
  <c r="BH390" i="7"/>
  <c r="BG390" i="7"/>
  <c r="BF390" i="7"/>
  <c r="T390" i="7"/>
  <c r="R390" i="7"/>
  <c r="P390" i="7"/>
  <c r="BK390" i="7"/>
  <c r="J390" i="7"/>
  <c r="BE390" i="7"/>
  <c r="BI384" i="7"/>
  <c r="BH384" i="7"/>
  <c r="BG384" i="7"/>
  <c r="BF384" i="7"/>
  <c r="T384" i="7"/>
  <c r="R384" i="7"/>
  <c r="P384" i="7"/>
  <c r="BK384" i="7"/>
  <c r="J384" i="7"/>
  <c r="BE384" i="7"/>
  <c r="BI383" i="7"/>
  <c r="BH383" i="7"/>
  <c r="BG383" i="7"/>
  <c r="BF383" i="7"/>
  <c r="T383" i="7"/>
  <c r="R383" i="7"/>
  <c r="P383" i="7"/>
  <c r="BK383" i="7"/>
  <c r="J383" i="7"/>
  <c r="BE383" i="7"/>
  <c r="BI381" i="7"/>
  <c r="BH381" i="7"/>
  <c r="BG381" i="7"/>
  <c r="BF381" i="7"/>
  <c r="T381" i="7"/>
  <c r="R381" i="7"/>
  <c r="P381" i="7"/>
  <c r="BK381" i="7"/>
  <c r="J381" i="7"/>
  <c r="BE381" i="7"/>
  <c r="BI375" i="7"/>
  <c r="BH375" i="7"/>
  <c r="BG375" i="7"/>
  <c r="BF375" i="7"/>
  <c r="T375" i="7"/>
  <c r="T374" i="7"/>
  <c r="T373" i="7" s="1"/>
  <c r="R375" i="7"/>
  <c r="R374" i="7" s="1"/>
  <c r="R373" i="7" s="1"/>
  <c r="P375" i="7"/>
  <c r="P374" i="7"/>
  <c r="P373" i="7" s="1"/>
  <c r="BK375" i="7"/>
  <c r="BK374" i="7" s="1"/>
  <c r="J375" i="7"/>
  <c r="BE375" i="7"/>
  <c r="BI372" i="7"/>
  <c r="BH372" i="7"/>
  <c r="BG372" i="7"/>
  <c r="BF372" i="7"/>
  <c r="T372" i="7"/>
  <c r="R372" i="7"/>
  <c r="P372" i="7"/>
  <c r="BK372" i="7"/>
  <c r="J372" i="7"/>
  <c r="BE372" i="7"/>
  <c r="BI370" i="7"/>
  <c r="BH370" i="7"/>
  <c r="BG370" i="7"/>
  <c r="BF370" i="7"/>
  <c r="T370" i="7"/>
  <c r="R370" i="7"/>
  <c r="P370" i="7"/>
  <c r="BK370" i="7"/>
  <c r="J370" i="7"/>
  <c r="BE370" i="7"/>
  <c r="BI368" i="7"/>
  <c r="BH368" i="7"/>
  <c r="BG368" i="7"/>
  <c r="BF368" i="7"/>
  <c r="T368" i="7"/>
  <c r="R368" i="7"/>
  <c r="P368" i="7"/>
  <c r="BK368" i="7"/>
  <c r="J368" i="7"/>
  <c r="BE368" i="7"/>
  <c r="BI367" i="7"/>
  <c r="BH367" i="7"/>
  <c r="BG367" i="7"/>
  <c r="BF367" i="7"/>
  <c r="T367" i="7"/>
  <c r="R367" i="7"/>
  <c r="P367" i="7"/>
  <c r="BK367" i="7"/>
  <c r="J367" i="7"/>
  <c r="BE367" i="7"/>
  <c r="BI366" i="7"/>
  <c r="BH366" i="7"/>
  <c r="BG366" i="7"/>
  <c r="BF366" i="7"/>
  <c r="T366" i="7"/>
  <c r="R366" i="7"/>
  <c r="P366" i="7"/>
  <c r="BK366" i="7"/>
  <c r="J366" i="7"/>
  <c r="BE366" i="7"/>
  <c r="BI361" i="7"/>
  <c r="BH361" i="7"/>
  <c r="BG361" i="7"/>
  <c r="BF361" i="7"/>
  <c r="T361" i="7"/>
  <c r="T360" i="7"/>
  <c r="R361" i="7"/>
  <c r="R360" i="7"/>
  <c r="P361" i="7"/>
  <c r="P360" i="7"/>
  <c r="BK361" i="7"/>
  <c r="BK360" i="7"/>
  <c r="J360" i="7" s="1"/>
  <c r="J68" i="7" s="1"/>
  <c r="J361" i="7"/>
  <c r="BE361" i="7" s="1"/>
  <c r="BI355" i="7"/>
  <c r="BH355" i="7"/>
  <c r="BG355" i="7"/>
  <c r="BF355" i="7"/>
  <c r="T355" i="7"/>
  <c r="R355" i="7"/>
  <c r="P355" i="7"/>
  <c r="BK355" i="7"/>
  <c r="J355" i="7"/>
  <c r="BE355" i="7"/>
  <c r="BI335" i="7"/>
  <c r="BH335" i="7"/>
  <c r="BG335" i="7"/>
  <c r="BF335" i="7"/>
  <c r="T335" i="7"/>
  <c r="R335" i="7"/>
  <c r="P335" i="7"/>
  <c r="BK335" i="7"/>
  <c r="J335" i="7"/>
  <c r="BE335" i="7"/>
  <c r="BI333" i="7"/>
  <c r="BH333" i="7"/>
  <c r="BG333" i="7"/>
  <c r="BF333" i="7"/>
  <c r="T333" i="7"/>
  <c r="R333" i="7"/>
  <c r="P333" i="7"/>
  <c r="BK333" i="7"/>
  <c r="J333" i="7"/>
  <c r="BE333" i="7"/>
  <c r="BI328" i="7"/>
  <c r="BH328" i="7"/>
  <c r="BG328" i="7"/>
  <c r="BF328" i="7"/>
  <c r="T328" i="7"/>
  <c r="R328" i="7"/>
  <c r="P328" i="7"/>
  <c r="BK328" i="7"/>
  <c r="J328" i="7"/>
  <c r="BE328" i="7"/>
  <c r="BI326" i="7"/>
  <c r="BH326" i="7"/>
  <c r="BG326" i="7"/>
  <c r="BF326" i="7"/>
  <c r="T326" i="7"/>
  <c r="R326" i="7"/>
  <c r="P326" i="7"/>
  <c r="BK326" i="7"/>
  <c r="J326" i="7"/>
  <c r="BE326" i="7"/>
  <c r="BI322" i="7"/>
  <c r="BH322" i="7"/>
  <c r="BG322" i="7"/>
  <c r="BF322" i="7"/>
  <c r="T322" i="7"/>
  <c r="R322" i="7"/>
  <c r="P322" i="7"/>
  <c r="BK322" i="7"/>
  <c r="J322" i="7"/>
  <c r="BE322" i="7"/>
  <c r="BI320" i="7"/>
  <c r="BH320" i="7"/>
  <c r="BG320" i="7"/>
  <c r="BF320" i="7"/>
  <c r="T320" i="7"/>
  <c r="R320" i="7"/>
  <c r="P320" i="7"/>
  <c r="BK320" i="7"/>
  <c r="J320" i="7"/>
  <c r="BE320" i="7"/>
  <c r="BI307" i="7"/>
  <c r="BH307" i="7"/>
  <c r="BG307" i="7"/>
  <c r="BF307" i="7"/>
  <c r="T307" i="7"/>
  <c r="R307" i="7"/>
  <c r="P307" i="7"/>
  <c r="BK307" i="7"/>
  <c r="J307" i="7"/>
  <c r="BE307" i="7"/>
  <c r="BI305" i="7"/>
  <c r="BH305" i="7"/>
  <c r="BG305" i="7"/>
  <c r="BF305" i="7"/>
  <c r="T305" i="7"/>
  <c r="R305" i="7"/>
  <c r="P305" i="7"/>
  <c r="BK305" i="7"/>
  <c r="J305" i="7"/>
  <c r="BE305" i="7"/>
  <c r="BI303" i="7"/>
  <c r="BH303" i="7"/>
  <c r="BG303" i="7"/>
  <c r="BF303" i="7"/>
  <c r="T303" i="7"/>
  <c r="R303" i="7"/>
  <c r="P303" i="7"/>
  <c r="BK303" i="7"/>
  <c r="J303" i="7"/>
  <c r="BE303" i="7"/>
  <c r="BI301" i="7"/>
  <c r="BH301" i="7"/>
  <c r="BG301" i="7"/>
  <c r="BF301" i="7"/>
  <c r="T301" i="7"/>
  <c r="R301" i="7"/>
  <c r="P301" i="7"/>
  <c r="BK301" i="7"/>
  <c r="J301" i="7"/>
  <c r="BE301" i="7"/>
  <c r="BI281" i="7"/>
  <c r="BH281" i="7"/>
  <c r="BG281" i="7"/>
  <c r="BF281" i="7"/>
  <c r="T281" i="7"/>
  <c r="R281" i="7"/>
  <c r="P281" i="7"/>
  <c r="BK281" i="7"/>
  <c r="J281" i="7"/>
  <c r="BE281" i="7"/>
  <c r="BI279" i="7"/>
  <c r="BH279" i="7"/>
  <c r="BG279" i="7"/>
  <c r="BF279" i="7"/>
  <c r="T279" i="7"/>
  <c r="R279" i="7"/>
  <c r="P279" i="7"/>
  <c r="BK279" i="7"/>
  <c r="J279" i="7"/>
  <c r="BE279" i="7"/>
  <c r="BI277" i="7"/>
  <c r="BH277" i="7"/>
  <c r="BG277" i="7"/>
  <c r="BF277" i="7"/>
  <c r="T277" i="7"/>
  <c r="R277" i="7"/>
  <c r="P277" i="7"/>
  <c r="BK277" i="7"/>
  <c r="J277" i="7"/>
  <c r="BE277" i="7"/>
  <c r="BI257" i="7"/>
  <c r="BH257" i="7"/>
  <c r="BG257" i="7"/>
  <c r="BF257" i="7"/>
  <c r="T257" i="7"/>
  <c r="R257" i="7"/>
  <c r="P257" i="7"/>
  <c r="BK257" i="7"/>
  <c r="J257" i="7"/>
  <c r="BE257" i="7"/>
  <c r="BI251" i="7"/>
  <c r="BH251" i="7"/>
  <c r="BG251" i="7"/>
  <c r="BF251" i="7"/>
  <c r="T251" i="7"/>
  <c r="R251" i="7"/>
  <c r="P251" i="7"/>
  <c r="BK251" i="7"/>
  <c r="J251" i="7"/>
  <c r="BE251" i="7"/>
  <c r="BI236" i="7"/>
  <c r="BH236" i="7"/>
  <c r="BG236" i="7"/>
  <c r="BF236" i="7"/>
  <c r="T236" i="7"/>
  <c r="R236" i="7"/>
  <c r="P236" i="7"/>
  <c r="BK236" i="7"/>
  <c r="J236" i="7"/>
  <c r="BE236" i="7"/>
  <c r="BI234" i="7"/>
  <c r="BH234" i="7"/>
  <c r="BG234" i="7"/>
  <c r="BF234" i="7"/>
  <c r="T234" i="7"/>
  <c r="R234" i="7"/>
  <c r="P234" i="7"/>
  <c r="BK234" i="7"/>
  <c r="J234" i="7"/>
  <c r="BE234" i="7"/>
  <c r="BI233" i="7"/>
  <c r="BH233" i="7"/>
  <c r="BG233" i="7"/>
  <c r="BF233" i="7"/>
  <c r="T233" i="7"/>
  <c r="R233" i="7"/>
  <c r="P233" i="7"/>
  <c r="BK233" i="7"/>
  <c r="J233" i="7"/>
  <c r="BE233" i="7"/>
  <c r="BI220" i="7"/>
  <c r="BH220" i="7"/>
  <c r="BG220" i="7"/>
  <c r="BF220" i="7"/>
  <c r="T220" i="7"/>
  <c r="R220" i="7"/>
  <c r="P220" i="7"/>
  <c r="BK220" i="7"/>
  <c r="J220" i="7"/>
  <c r="BE220" i="7"/>
  <c r="BI219" i="7"/>
  <c r="BH219" i="7"/>
  <c r="BG219" i="7"/>
  <c r="BF219" i="7"/>
  <c r="T219" i="7"/>
  <c r="R219" i="7"/>
  <c r="P219" i="7"/>
  <c r="BK219" i="7"/>
  <c r="J219" i="7"/>
  <c r="BE219" i="7"/>
  <c r="BI218" i="7"/>
  <c r="BH218" i="7"/>
  <c r="BG218" i="7"/>
  <c r="BF218" i="7"/>
  <c r="T218" i="7"/>
  <c r="R218" i="7"/>
  <c r="P218" i="7"/>
  <c r="BK218" i="7"/>
  <c r="J218" i="7"/>
  <c r="BE218" i="7"/>
  <c r="BI188" i="7"/>
  <c r="BH188" i="7"/>
  <c r="BG188" i="7"/>
  <c r="BF188" i="7"/>
  <c r="T188" i="7"/>
  <c r="T187" i="7"/>
  <c r="T186" i="7" s="1"/>
  <c r="R188" i="7"/>
  <c r="P188" i="7"/>
  <c r="P187" i="7"/>
  <c r="P186" i="7" s="1"/>
  <c r="BK188" i="7"/>
  <c r="J188" i="7"/>
  <c r="BE188" i="7"/>
  <c r="BI181" i="7"/>
  <c r="BH181" i="7"/>
  <c r="BG181" i="7"/>
  <c r="BF181" i="7"/>
  <c r="T181" i="7"/>
  <c r="R181" i="7"/>
  <c r="P181" i="7"/>
  <c r="BK181" i="7"/>
  <c r="J181" i="7"/>
  <c r="BE181" i="7"/>
  <c r="BI176" i="7"/>
  <c r="BH176" i="7"/>
  <c r="BG176" i="7"/>
  <c r="BF176" i="7"/>
  <c r="T176" i="7"/>
  <c r="R176" i="7"/>
  <c r="P176" i="7"/>
  <c r="BK176" i="7"/>
  <c r="J176" i="7"/>
  <c r="BE176" i="7"/>
  <c r="BI171" i="7"/>
  <c r="BH171" i="7"/>
  <c r="BG171" i="7"/>
  <c r="BF171" i="7"/>
  <c r="T171" i="7"/>
  <c r="R171" i="7"/>
  <c r="P171" i="7"/>
  <c r="BK171" i="7"/>
  <c r="J171" i="7"/>
  <c r="BE171" i="7"/>
  <c r="BI164" i="7"/>
  <c r="BH164" i="7"/>
  <c r="BG164" i="7"/>
  <c r="BF164" i="7"/>
  <c r="T164" i="7"/>
  <c r="R164" i="7"/>
  <c r="P164" i="7"/>
  <c r="BK164" i="7"/>
  <c r="J164" i="7"/>
  <c r="BE164" i="7"/>
  <c r="BI157" i="7"/>
  <c r="BH157" i="7"/>
  <c r="BG157" i="7"/>
  <c r="BF157" i="7"/>
  <c r="T157" i="7"/>
  <c r="T156" i="7"/>
  <c r="R157" i="7"/>
  <c r="R156" i="7"/>
  <c r="P157" i="7"/>
  <c r="P156" i="7"/>
  <c r="BK157" i="7"/>
  <c r="BK156" i="7"/>
  <c r="J156" i="7" s="1"/>
  <c r="J65" i="7" s="1"/>
  <c r="J157" i="7"/>
  <c r="BE157" i="7" s="1"/>
  <c r="BI154" i="7"/>
  <c r="BH154" i="7"/>
  <c r="BG154" i="7"/>
  <c r="BF154" i="7"/>
  <c r="T154" i="7"/>
  <c r="T153" i="7"/>
  <c r="R154" i="7"/>
  <c r="R153" i="7"/>
  <c r="P154" i="7"/>
  <c r="P153" i="7"/>
  <c r="BK154" i="7"/>
  <c r="BK153" i="7"/>
  <c r="J153" i="7" s="1"/>
  <c r="J154" i="7"/>
  <c r="BE154" i="7" s="1"/>
  <c r="J64" i="7"/>
  <c r="BI146" i="7"/>
  <c r="BH146" i="7"/>
  <c r="BG146" i="7"/>
  <c r="BF146" i="7"/>
  <c r="T146" i="7"/>
  <c r="R146" i="7"/>
  <c r="P146" i="7"/>
  <c r="BK146" i="7"/>
  <c r="J146" i="7"/>
  <c r="BE146" i="7"/>
  <c r="BI141" i="7"/>
  <c r="BH141" i="7"/>
  <c r="BG141" i="7"/>
  <c r="BF141" i="7"/>
  <c r="T141" i="7"/>
  <c r="R141" i="7"/>
  <c r="P141" i="7"/>
  <c r="BK141" i="7"/>
  <c r="J141" i="7"/>
  <c r="BE141" i="7"/>
  <c r="BI136" i="7"/>
  <c r="BH136" i="7"/>
  <c r="BG136" i="7"/>
  <c r="BF136" i="7"/>
  <c r="T136" i="7"/>
  <c r="R136" i="7"/>
  <c r="P136" i="7"/>
  <c r="BK136" i="7"/>
  <c r="J136" i="7"/>
  <c r="BE136" i="7"/>
  <c r="BI131" i="7"/>
  <c r="BH131" i="7"/>
  <c r="BG131" i="7"/>
  <c r="BF131" i="7"/>
  <c r="T131" i="7"/>
  <c r="R131" i="7"/>
  <c r="P131" i="7"/>
  <c r="BK131" i="7"/>
  <c r="J131" i="7"/>
  <c r="BE131" i="7"/>
  <c r="BI120" i="7"/>
  <c r="BH120" i="7"/>
  <c r="BG120" i="7"/>
  <c r="BF120" i="7"/>
  <c r="T120" i="7"/>
  <c r="T119" i="7"/>
  <c r="R120" i="7"/>
  <c r="R119" i="7"/>
  <c r="P120" i="7"/>
  <c r="P119" i="7"/>
  <c r="BK120" i="7"/>
  <c r="BK119" i="7"/>
  <c r="J119" i="7" s="1"/>
  <c r="J63" i="7" s="1"/>
  <c r="J120" i="7"/>
  <c r="BE120" i="7" s="1"/>
  <c r="BI117" i="7"/>
  <c r="BH117" i="7"/>
  <c r="BG117" i="7"/>
  <c r="BF117" i="7"/>
  <c r="T117" i="7"/>
  <c r="R117" i="7"/>
  <c r="P117" i="7"/>
  <c r="BK117" i="7"/>
  <c r="J117" i="7"/>
  <c r="BE117" i="7"/>
  <c r="BI116" i="7"/>
  <c r="BH116" i="7"/>
  <c r="BG116" i="7"/>
  <c r="BF116" i="7"/>
  <c r="T116" i="7"/>
  <c r="R116" i="7"/>
  <c r="P116" i="7"/>
  <c r="BK116" i="7"/>
  <c r="J116" i="7"/>
  <c r="BE116" i="7"/>
  <c r="BI105" i="7"/>
  <c r="F36" i="7"/>
  <c r="BD58" i="1" s="1"/>
  <c r="BH105" i="7"/>
  <c r="BG105" i="7"/>
  <c r="F34" i="7"/>
  <c r="BB58" i="1" s="1"/>
  <c r="BF105" i="7"/>
  <c r="T105" i="7"/>
  <c r="T104" i="7"/>
  <c r="R105" i="7"/>
  <c r="R104" i="7" s="1"/>
  <c r="P105" i="7"/>
  <c r="P104" i="7"/>
  <c r="P103" i="7" s="1"/>
  <c r="P102" i="7" s="1"/>
  <c r="AU58" i="1" s="1"/>
  <c r="BK105" i="7"/>
  <c r="J105" i="7"/>
  <c r="BE105" i="7" s="1"/>
  <c r="J32" i="7"/>
  <c r="AV58" i="1" s="1"/>
  <c r="J98" i="7"/>
  <c r="F98" i="7"/>
  <c r="F96" i="7"/>
  <c r="E94" i="7"/>
  <c r="J55" i="7"/>
  <c r="F55" i="7"/>
  <c r="F53" i="7"/>
  <c r="E51" i="7"/>
  <c r="J20" i="7"/>
  <c r="E20" i="7"/>
  <c r="J19" i="7"/>
  <c r="J14" i="7"/>
  <c r="E7" i="7"/>
  <c r="E90" i="7"/>
  <c r="E47" i="7"/>
  <c r="AY57" i="1"/>
  <c r="AX57" i="1"/>
  <c r="BI208" i="6"/>
  <c r="BH208" i="6"/>
  <c r="BG208" i="6"/>
  <c r="BF208" i="6"/>
  <c r="T208" i="6"/>
  <c r="T207" i="6" s="1"/>
  <c r="R208" i="6"/>
  <c r="R207" i="6" s="1"/>
  <c r="P208" i="6"/>
  <c r="P207" i="6" s="1"/>
  <c r="BK208" i="6"/>
  <c r="BK207" i="6" s="1"/>
  <c r="J207" i="6"/>
  <c r="J69" i="6" s="1"/>
  <c r="J208" i="6"/>
  <c r="BE208" i="6"/>
  <c r="BI205" i="6"/>
  <c r="BH205" i="6"/>
  <c r="BG205" i="6"/>
  <c r="BF205" i="6"/>
  <c r="T205" i="6"/>
  <c r="R205" i="6"/>
  <c r="P205" i="6"/>
  <c r="BK205" i="6"/>
  <c r="J205" i="6"/>
  <c r="BE205" i="6" s="1"/>
  <c r="BI203" i="6"/>
  <c r="BH203" i="6"/>
  <c r="BG203" i="6"/>
  <c r="BF203" i="6"/>
  <c r="T203" i="6"/>
  <c r="R203" i="6"/>
  <c r="P203" i="6"/>
  <c r="BK203" i="6"/>
  <c r="J203" i="6"/>
  <c r="BE203" i="6" s="1"/>
  <c r="BI201" i="6"/>
  <c r="BH201" i="6"/>
  <c r="BG201" i="6"/>
  <c r="BF201" i="6"/>
  <c r="T201" i="6"/>
  <c r="R201" i="6"/>
  <c r="P201" i="6"/>
  <c r="BK201" i="6"/>
  <c r="J201" i="6"/>
  <c r="BE201" i="6" s="1"/>
  <c r="BI200" i="6"/>
  <c r="BH200" i="6"/>
  <c r="BG200" i="6"/>
  <c r="BF200" i="6"/>
  <c r="T200" i="6"/>
  <c r="R200" i="6"/>
  <c r="R199" i="6" s="1"/>
  <c r="P200" i="6"/>
  <c r="P199" i="6" s="1"/>
  <c r="BK200" i="6"/>
  <c r="BK199" i="6" s="1"/>
  <c r="J199" i="6" s="1"/>
  <c r="J68" i="6" s="1"/>
  <c r="J200" i="6"/>
  <c r="BE200" i="6"/>
  <c r="BI198" i="6"/>
  <c r="BH198" i="6"/>
  <c r="BG198" i="6"/>
  <c r="BF198" i="6"/>
  <c r="T198" i="6"/>
  <c r="R198" i="6"/>
  <c r="P198" i="6"/>
  <c r="BK198" i="6"/>
  <c r="J198" i="6"/>
  <c r="BE198" i="6" s="1"/>
  <c r="BI197" i="6"/>
  <c r="BH197" i="6"/>
  <c r="BG197" i="6"/>
  <c r="BF197" i="6"/>
  <c r="T197" i="6"/>
  <c r="R197" i="6"/>
  <c r="P197" i="6"/>
  <c r="BK197" i="6"/>
  <c r="J197" i="6"/>
  <c r="BE197" i="6" s="1"/>
  <c r="BI196" i="6"/>
  <c r="BH196" i="6"/>
  <c r="BG196" i="6"/>
  <c r="BF196" i="6"/>
  <c r="T196" i="6"/>
  <c r="R196" i="6"/>
  <c r="P196" i="6"/>
  <c r="BK196" i="6"/>
  <c r="J196" i="6"/>
  <c r="BE196" i="6" s="1"/>
  <c r="BI195" i="6"/>
  <c r="BH195" i="6"/>
  <c r="BG195" i="6"/>
  <c r="BF195" i="6"/>
  <c r="T195" i="6"/>
  <c r="R195" i="6"/>
  <c r="P195" i="6"/>
  <c r="BK195" i="6"/>
  <c r="J195" i="6"/>
  <c r="BE195" i="6" s="1"/>
  <c r="BI194" i="6"/>
  <c r="BH194" i="6"/>
  <c r="BG194" i="6"/>
  <c r="BF194" i="6"/>
  <c r="T194" i="6"/>
  <c r="R194" i="6"/>
  <c r="P194" i="6"/>
  <c r="BK194" i="6"/>
  <c r="J194" i="6"/>
  <c r="BE194" i="6" s="1"/>
  <c r="BI193" i="6"/>
  <c r="BH193" i="6"/>
  <c r="BG193" i="6"/>
  <c r="BF193" i="6"/>
  <c r="T193" i="6"/>
  <c r="R193" i="6"/>
  <c r="P193" i="6"/>
  <c r="BK193" i="6"/>
  <c r="J193" i="6"/>
  <c r="BE193" i="6" s="1"/>
  <c r="BI192" i="6"/>
  <c r="BH192" i="6"/>
  <c r="BG192" i="6"/>
  <c r="BF192" i="6"/>
  <c r="T192" i="6"/>
  <c r="R192" i="6"/>
  <c r="P192" i="6"/>
  <c r="BK192" i="6"/>
  <c r="J192" i="6"/>
  <c r="BE192" i="6" s="1"/>
  <c r="BI191" i="6"/>
  <c r="BH191" i="6"/>
  <c r="BG191" i="6"/>
  <c r="BF191" i="6"/>
  <c r="T191" i="6"/>
  <c r="R191" i="6"/>
  <c r="P191" i="6"/>
  <c r="BK191" i="6"/>
  <c r="J191" i="6"/>
  <c r="BE191" i="6" s="1"/>
  <c r="BI190" i="6"/>
  <c r="BH190" i="6"/>
  <c r="BG190" i="6"/>
  <c r="BF190" i="6"/>
  <c r="T190" i="6"/>
  <c r="R190" i="6"/>
  <c r="P190" i="6"/>
  <c r="BK190" i="6"/>
  <c r="J190" i="6"/>
  <c r="BE190" i="6" s="1"/>
  <c r="BI189" i="6"/>
  <c r="BH189" i="6"/>
  <c r="BG189" i="6"/>
  <c r="BF189" i="6"/>
  <c r="T189" i="6"/>
  <c r="R189" i="6"/>
  <c r="P189" i="6"/>
  <c r="BK189" i="6"/>
  <c r="J189" i="6"/>
  <c r="BE189" i="6" s="1"/>
  <c r="BI188" i="6"/>
  <c r="BH188" i="6"/>
  <c r="BG188" i="6"/>
  <c r="BF188" i="6"/>
  <c r="T188" i="6"/>
  <c r="R188" i="6"/>
  <c r="P188" i="6"/>
  <c r="BK188" i="6"/>
  <c r="J188" i="6"/>
  <c r="BE188" i="6" s="1"/>
  <c r="BI187" i="6"/>
  <c r="BH187" i="6"/>
  <c r="BG187" i="6"/>
  <c r="BF187" i="6"/>
  <c r="T187" i="6"/>
  <c r="R187" i="6"/>
  <c r="P187" i="6"/>
  <c r="BK187" i="6"/>
  <c r="J187" i="6"/>
  <c r="BE187" i="6" s="1"/>
  <c r="BI186" i="6"/>
  <c r="BH186" i="6"/>
  <c r="BG186" i="6"/>
  <c r="BF186" i="6"/>
  <c r="T186" i="6"/>
  <c r="R186" i="6"/>
  <c r="P186" i="6"/>
  <c r="BK186" i="6"/>
  <c r="J186" i="6"/>
  <c r="BE186" i="6" s="1"/>
  <c r="BI185" i="6"/>
  <c r="BH185" i="6"/>
  <c r="BG185" i="6"/>
  <c r="BF185" i="6"/>
  <c r="T185" i="6"/>
  <c r="R185" i="6"/>
  <c r="P185" i="6"/>
  <c r="BK185" i="6"/>
  <c r="J185" i="6"/>
  <c r="BE185" i="6" s="1"/>
  <c r="BI184" i="6"/>
  <c r="BH184" i="6"/>
  <c r="BG184" i="6"/>
  <c r="BF184" i="6"/>
  <c r="T184" i="6"/>
  <c r="R184" i="6"/>
  <c r="P184" i="6"/>
  <c r="BK184" i="6"/>
  <c r="J184" i="6"/>
  <c r="BE184" i="6" s="1"/>
  <c r="BI183" i="6"/>
  <c r="BH183" i="6"/>
  <c r="BG183" i="6"/>
  <c r="BF183" i="6"/>
  <c r="T183" i="6"/>
  <c r="R183" i="6"/>
  <c r="P183" i="6"/>
  <c r="BK183" i="6"/>
  <c r="J183" i="6"/>
  <c r="BE183" i="6" s="1"/>
  <c r="BI182" i="6"/>
  <c r="BH182" i="6"/>
  <c r="BG182" i="6"/>
  <c r="BF182" i="6"/>
  <c r="T182" i="6"/>
  <c r="R182" i="6"/>
  <c r="P182" i="6"/>
  <c r="BK182" i="6"/>
  <c r="J182" i="6"/>
  <c r="BE182" i="6" s="1"/>
  <c r="BI181" i="6"/>
  <c r="BH181" i="6"/>
  <c r="BG181" i="6"/>
  <c r="BF181" i="6"/>
  <c r="T181" i="6"/>
  <c r="R181" i="6"/>
  <c r="P181" i="6"/>
  <c r="BK181" i="6"/>
  <c r="J181" i="6"/>
  <c r="BE181" i="6" s="1"/>
  <c r="BI180" i="6"/>
  <c r="BH180" i="6"/>
  <c r="BG180" i="6"/>
  <c r="BF180" i="6"/>
  <c r="T180" i="6"/>
  <c r="R180" i="6"/>
  <c r="P180" i="6"/>
  <c r="BK180" i="6"/>
  <c r="J180" i="6"/>
  <c r="BE180" i="6" s="1"/>
  <c r="BI179" i="6"/>
  <c r="BH179" i="6"/>
  <c r="BG179" i="6"/>
  <c r="BF179" i="6"/>
  <c r="T179" i="6"/>
  <c r="R179" i="6"/>
  <c r="R178" i="6" s="1"/>
  <c r="P179" i="6"/>
  <c r="P178" i="6" s="1"/>
  <c r="BK179" i="6"/>
  <c r="BK178" i="6" s="1"/>
  <c r="J178" i="6" s="1"/>
  <c r="J67" i="6" s="1"/>
  <c r="J179" i="6"/>
  <c r="BE179" i="6"/>
  <c r="BI177" i="6"/>
  <c r="BH177" i="6"/>
  <c r="BG177" i="6"/>
  <c r="BF177" i="6"/>
  <c r="T177" i="6"/>
  <c r="R177" i="6"/>
  <c r="P177" i="6"/>
  <c r="BK177" i="6"/>
  <c r="J177" i="6"/>
  <c r="BE177" i="6" s="1"/>
  <c r="BI176" i="6"/>
  <c r="BH176" i="6"/>
  <c r="BG176" i="6"/>
  <c r="BF176" i="6"/>
  <c r="T176" i="6"/>
  <c r="R176" i="6"/>
  <c r="P176" i="6"/>
  <c r="BK176" i="6"/>
  <c r="J176" i="6"/>
  <c r="BE176" i="6" s="1"/>
  <c r="BI175" i="6"/>
  <c r="BH175" i="6"/>
  <c r="BG175" i="6"/>
  <c r="BF175" i="6"/>
  <c r="T175" i="6"/>
  <c r="R175" i="6"/>
  <c r="P175" i="6"/>
  <c r="BK175" i="6"/>
  <c r="J175" i="6"/>
  <c r="BE175" i="6" s="1"/>
  <c r="BI174" i="6"/>
  <c r="BH174" i="6"/>
  <c r="BG174" i="6"/>
  <c r="BF174" i="6"/>
  <c r="T174" i="6"/>
  <c r="R174" i="6"/>
  <c r="P174" i="6"/>
  <c r="BK174" i="6"/>
  <c r="J174" i="6"/>
  <c r="BE174" i="6" s="1"/>
  <c r="BI173" i="6"/>
  <c r="BH173" i="6"/>
  <c r="BG173" i="6"/>
  <c r="BF173" i="6"/>
  <c r="T173" i="6"/>
  <c r="R173" i="6"/>
  <c r="P173" i="6"/>
  <c r="BK173" i="6"/>
  <c r="J173" i="6"/>
  <c r="BE173" i="6" s="1"/>
  <c r="BI172" i="6"/>
  <c r="BH172" i="6"/>
  <c r="BG172" i="6"/>
  <c r="BF172" i="6"/>
  <c r="T172" i="6"/>
  <c r="R172" i="6"/>
  <c r="P172" i="6"/>
  <c r="BK172" i="6"/>
  <c r="J172" i="6"/>
  <c r="BE172" i="6" s="1"/>
  <c r="BI171" i="6"/>
  <c r="BH171" i="6"/>
  <c r="BG171" i="6"/>
  <c r="BF171" i="6"/>
  <c r="T171" i="6"/>
  <c r="R171" i="6"/>
  <c r="P171" i="6"/>
  <c r="BK171" i="6"/>
  <c r="J171" i="6"/>
  <c r="BE171" i="6" s="1"/>
  <c r="BI170" i="6"/>
  <c r="BH170" i="6"/>
  <c r="BG170" i="6"/>
  <c r="BF170" i="6"/>
  <c r="T170" i="6"/>
  <c r="R170" i="6"/>
  <c r="P170" i="6"/>
  <c r="BK170" i="6"/>
  <c r="J170" i="6"/>
  <c r="BE170" i="6" s="1"/>
  <c r="BI169" i="6"/>
  <c r="BH169" i="6"/>
  <c r="BG169" i="6"/>
  <c r="BF169" i="6"/>
  <c r="T169" i="6"/>
  <c r="R169" i="6"/>
  <c r="P169" i="6"/>
  <c r="BK169" i="6"/>
  <c r="J169" i="6"/>
  <c r="BE169" i="6" s="1"/>
  <c r="BI168" i="6"/>
  <c r="BH168" i="6"/>
  <c r="BG168" i="6"/>
  <c r="BF168" i="6"/>
  <c r="T168" i="6"/>
  <c r="R168" i="6"/>
  <c r="P168" i="6"/>
  <c r="BK168" i="6"/>
  <c r="J168" i="6"/>
  <c r="BE168" i="6" s="1"/>
  <c r="BI167" i="6"/>
  <c r="BH167" i="6"/>
  <c r="BG167" i="6"/>
  <c r="BF167" i="6"/>
  <c r="T167" i="6"/>
  <c r="R167" i="6"/>
  <c r="P167" i="6"/>
  <c r="BK167" i="6"/>
  <c r="J167" i="6"/>
  <c r="BE167" i="6" s="1"/>
  <c r="BI166" i="6"/>
  <c r="BH166" i="6"/>
  <c r="BG166" i="6"/>
  <c r="BF166" i="6"/>
  <c r="T166" i="6"/>
  <c r="R166" i="6"/>
  <c r="P166" i="6"/>
  <c r="BK166" i="6"/>
  <c r="J166" i="6"/>
  <c r="BE166" i="6" s="1"/>
  <c r="BI165" i="6"/>
  <c r="BH165" i="6"/>
  <c r="BG165" i="6"/>
  <c r="BF165" i="6"/>
  <c r="T165" i="6"/>
  <c r="R165" i="6"/>
  <c r="P165" i="6"/>
  <c r="BK165" i="6"/>
  <c r="J165" i="6"/>
  <c r="BE165" i="6" s="1"/>
  <c r="BI164" i="6"/>
  <c r="BH164" i="6"/>
  <c r="BG164" i="6"/>
  <c r="BF164" i="6"/>
  <c r="T164" i="6"/>
  <c r="R164" i="6"/>
  <c r="P164" i="6"/>
  <c r="BK164" i="6"/>
  <c r="J164" i="6"/>
  <c r="BE164" i="6" s="1"/>
  <c r="BI163" i="6"/>
  <c r="BH163" i="6"/>
  <c r="BG163" i="6"/>
  <c r="BF163" i="6"/>
  <c r="T163" i="6"/>
  <c r="R163" i="6"/>
  <c r="P163" i="6"/>
  <c r="BK163" i="6"/>
  <c r="J163" i="6"/>
  <c r="BE163" i="6" s="1"/>
  <c r="BI162" i="6"/>
  <c r="BH162" i="6"/>
  <c r="BG162" i="6"/>
  <c r="BF162" i="6"/>
  <c r="T162" i="6"/>
  <c r="R162" i="6"/>
  <c r="P162" i="6"/>
  <c r="BK162" i="6"/>
  <c r="J162" i="6"/>
  <c r="BE162" i="6" s="1"/>
  <c r="BI161" i="6"/>
  <c r="BH161" i="6"/>
  <c r="BG161" i="6"/>
  <c r="BF161" i="6"/>
  <c r="T161" i="6"/>
  <c r="R161" i="6"/>
  <c r="P161" i="6"/>
  <c r="BK161" i="6"/>
  <c r="J161" i="6"/>
  <c r="BE161" i="6" s="1"/>
  <c r="BI160" i="6"/>
  <c r="BH160" i="6"/>
  <c r="BG160" i="6"/>
  <c r="BF160" i="6"/>
  <c r="T160" i="6"/>
  <c r="R160" i="6"/>
  <c r="R159" i="6" s="1"/>
  <c r="P160" i="6"/>
  <c r="P159" i="6" s="1"/>
  <c r="BK160" i="6"/>
  <c r="BK159" i="6" s="1"/>
  <c r="J159" i="6" s="1"/>
  <c r="J66" i="6" s="1"/>
  <c r="J160" i="6"/>
  <c r="BE160" i="6"/>
  <c r="BI155" i="6"/>
  <c r="BH155" i="6"/>
  <c r="BG155" i="6"/>
  <c r="BF155" i="6"/>
  <c r="T155" i="6"/>
  <c r="R155" i="6"/>
  <c r="P155" i="6"/>
  <c r="BK155" i="6"/>
  <c r="J155" i="6"/>
  <c r="BE155" i="6" s="1"/>
  <c r="BI151" i="6"/>
  <c r="BH151" i="6"/>
  <c r="BG151" i="6"/>
  <c r="BF151" i="6"/>
  <c r="T151" i="6"/>
  <c r="R151" i="6"/>
  <c r="P151" i="6"/>
  <c r="BK151" i="6"/>
  <c r="J151" i="6"/>
  <c r="BE151" i="6" s="1"/>
  <c r="BI147" i="6"/>
  <c r="BH147" i="6"/>
  <c r="BG147" i="6"/>
  <c r="BF147" i="6"/>
  <c r="T147" i="6"/>
  <c r="R147" i="6"/>
  <c r="R146" i="6" s="1"/>
  <c r="P147" i="6"/>
  <c r="P146" i="6" s="1"/>
  <c r="BK147" i="6"/>
  <c r="BK146" i="6" s="1"/>
  <c r="J146" i="6" s="1"/>
  <c r="J65" i="6" s="1"/>
  <c r="J147" i="6"/>
  <c r="BE147" i="6"/>
  <c r="BI145" i="6"/>
  <c r="BH145" i="6"/>
  <c r="BG145" i="6"/>
  <c r="BF145" i="6"/>
  <c r="T145" i="6"/>
  <c r="R145" i="6"/>
  <c r="P145" i="6"/>
  <c r="BK145" i="6"/>
  <c r="J145" i="6"/>
  <c r="BE145" i="6" s="1"/>
  <c r="BI144" i="6"/>
  <c r="BH144" i="6"/>
  <c r="BG144" i="6"/>
  <c r="BF144" i="6"/>
  <c r="T144" i="6"/>
  <c r="R144" i="6"/>
  <c r="P144" i="6"/>
  <c r="BK144" i="6"/>
  <c r="J144" i="6"/>
  <c r="BE144" i="6" s="1"/>
  <c r="BI139" i="6"/>
  <c r="BH139" i="6"/>
  <c r="BG139" i="6"/>
  <c r="BF139" i="6"/>
  <c r="T139" i="6"/>
  <c r="R139" i="6"/>
  <c r="P139" i="6"/>
  <c r="BK139" i="6"/>
  <c r="J139" i="6"/>
  <c r="BE139" i="6" s="1"/>
  <c r="BI134" i="6"/>
  <c r="BH134" i="6"/>
  <c r="BG134" i="6"/>
  <c r="BF134" i="6"/>
  <c r="T134" i="6"/>
  <c r="R134" i="6"/>
  <c r="P134" i="6"/>
  <c r="BK134" i="6"/>
  <c r="J134" i="6"/>
  <c r="BE134" i="6" s="1"/>
  <c r="BI128" i="6"/>
  <c r="BH128" i="6"/>
  <c r="BG128" i="6"/>
  <c r="BF128" i="6"/>
  <c r="T128" i="6"/>
  <c r="R128" i="6"/>
  <c r="P128" i="6"/>
  <c r="BK128" i="6"/>
  <c r="J128" i="6"/>
  <c r="BE128" i="6" s="1"/>
  <c r="BI122" i="6"/>
  <c r="BH122" i="6"/>
  <c r="BG122" i="6"/>
  <c r="BF122" i="6"/>
  <c r="T122" i="6"/>
  <c r="R122" i="6"/>
  <c r="P122" i="6"/>
  <c r="BK122" i="6"/>
  <c r="J122" i="6"/>
  <c r="BE122" i="6" s="1"/>
  <c r="BI117" i="6"/>
  <c r="BH117" i="6"/>
  <c r="BG117" i="6"/>
  <c r="BF117" i="6"/>
  <c r="T117" i="6"/>
  <c r="R117" i="6"/>
  <c r="R116" i="6" s="1"/>
  <c r="P117" i="6"/>
  <c r="P116" i="6" s="1"/>
  <c r="BK117" i="6"/>
  <c r="BK116" i="6" s="1"/>
  <c r="J116" i="6" s="1"/>
  <c r="J64" i="6" s="1"/>
  <c r="J117" i="6"/>
  <c r="BE117" i="6"/>
  <c r="BI111" i="6"/>
  <c r="BH111" i="6"/>
  <c r="BG111" i="6"/>
  <c r="BF111" i="6"/>
  <c r="T111" i="6"/>
  <c r="R111" i="6"/>
  <c r="P111" i="6"/>
  <c r="BK111" i="6"/>
  <c r="J111" i="6"/>
  <c r="BE111" i="6" s="1"/>
  <c r="BI106" i="6"/>
  <c r="BH106" i="6"/>
  <c r="BG106" i="6"/>
  <c r="BF106" i="6"/>
  <c r="T106" i="6"/>
  <c r="R106" i="6"/>
  <c r="P106" i="6"/>
  <c r="BK106" i="6"/>
  <c r="J106" i="6"/>
  <c r="BE106" i="6" s="1"/>
  <c r="BI101" i="6"/>
  <c r="BH101" i="6"/>
  <c r="BG101" i="6"/>
  <c r="BF101" i="6"/>
  <c r="T101" i="6"/>
  <c r="R101" i="6"/>
  <c r="R100" i="6" s="1"/>
  <c r="P101" i="6"/>
  <c r="P100" i="6" s="1"/>
  <c r="BK101" i="6"/>
  <c r="BK100" i="6" s="1"/>
  <c r="J100" i="6" s="1"/>
  <c r="J63" i="6" s="1"/>
  <c r="J101" i="6"/>
  <c r="BE101" i="6"/>
  <c r="BI99" i="6"/>
  <c r="BH99" i="6"/>
  <c r="BG99" i="6"/>
  <c r="BF99" i="6"/>
  <c r="T99" i="6"/>
  <c r="R99" i="6"/>
  <c r="P99" i="6"/>
  <c r="BK99" i="6"/>
  <c r="J99" i="6"/>
  <c r="BE99" i="6" s="1"/>
  <c r="BI98" i="6"/>
  <c r="BH98" i="6"/>
  <c r="BG98" i="6"/>
  <c r="BF98" i="6"/>
  <c r="T98" i="6"/>
  <c r="R98" i="6"/>
  <c r="P98" i="6"/>
  <c r="BK98" i="6"/>
  <c r="J98" i="6"/>
  <c r="BE98" i="6" s="1"/>
  <c r="BI97" i="6"/>
  <c r="BH97" i="6"/>
  <c r="BG97" i="6"/>
  <c r="BF97" i="6"/>
  <c r="T97" i="6"/>
  <c r="R97" i="6"/>
  <c r="P97" i="6"/>
  <c r="BK97" i="6"/>
  <c r="J97" i="6"/>
  <c r="BE97" i="6" s="1"/>
  <c r="BI96" i="6"/>
  <c r="BH96" i="6"/>
  <c r="BG96" i="6"/>
  <c r="BF96" i="6"/>
  <c r="T96" i="6"/>
  <c r="R96" i="6"/>
  <c r="P96" i="6"/>
  <c r="BK96" i="6"/>
  <c r="J96" i="6"/>
  <c r="BE96" i="6" s="1"/>
  <c r="BI95" i="6"/>
  <c r="BH95" i="6"/>
  <c r="BG95" i="6"/>
  <c r="BF95" i="6"/>
  <c r="T95" i="6"/>
  <c r="R95" i="6"/>
  <c r="P95" i="6"/>
  <c r="BK95" i="6"/>
  <c r="J95" i="6"/>
  <c r="BE95" i="6"/>
  <c r="BI94" i="6"/>
  <c r="BH94" i="6"/>
  <c r="F35" i="6"/>
  <c r="BC57" i="1" s="1"/>
  <c r="BG94" i="6"/>
  <c r="BF94" i="6"/>
  <c r="J33" i="6"/>
  <c r="AW57" i="1" s="1"/>
  <c r="F33" i="6"/>
  <c r="BA57" i="1" s="1"/>
  <c r="T94" i="6"/>
  <c r="R94" i="6"/>
  <c r="R93" i="6" s="1"/>
  <c r="R92" i="6" s="1"/>
  <c r="R91" i="6" s="1"/>
  <c r="P94" i="6"/>
  <c r="BK94" i="6"/>
  <c r="BK93" i="6"/>
  <c r="J94" i="6"/>
  <c r="BE94" i="6"/>
  <c r="J87" i="6"/>
  <c r="F87" i="6"/>
  <c r="F85" i="6"/>
  <c r="E83" i="6"/>
  <c r="J55" i="6"/>
  <c r="F55" i="6"/>
  <c r="F53" i="6"/>
  <c r="E51" i="6"/>
  <c r="J20" i="6"/>
  <c r="E20" i="6"/>
  <c r="F56" i="6" s="1"/>
  <c r="F88" i="6"/>
  <c r="J19" i="6"/>
  <c r="J14" i="6"/>
  <c r="J53" i="6" s="1"/>
  <c r="J85" i="6"/>
  <c r="E7" i="6"/>
  <c r="E79" i="6" s="1"/>
  <c r="E47" i="6"/>
  <c r="AY56" i="1"/>
  <c r="AX56" i="1"/>
  <c r="BI285" i="5"/>
  <c r="BH285" i="5"/>
  <c r="BG285" i="5"/>
  <c r="BF285" i="5"/>
  <c r="T285" i="5"/>
  <c r="R285" i="5"/>
  <c r="P285" i="5"/>
  <c r="BK285" i="5"/>
  <c r="J285" i="5"/>
  <c r="BE285" i="5"/>
  <c r="BI284" i="5"/>
  <c r="BH284" i="5"/>
  <c r="BG284" i="5"/>
  <c r="BF284" i="5"/>
  <c r="T284" i="5"/>
  <c r="T283" i="5"/>
  <c r="R284" i="5"/>
  <c r="R283" i="5"/>
  <c r="P284" i="5"/>
  <c r="P283" i="5"/>
  <c r="BK284" i="5"/>
  <c r="BK283" i="5"/>
  <c r="J283" i="5" s="1"/>
  <c r="J284" i="5"/>
  <c r="BE284" i="5" s="1"/>
  <c r="J81" i="5"/>
  <c r="BI282" i="5"/>
  <c r="BH282" i="5"/>
  <c r="BG282" i="5"/>
  <c r="BF282" i="5"/>
  <c r="T282" i="5"/>
  <c r="T281" i="5"/>
  <c r="T280" i="5" s="1"/>
  <c r="R282" i="5"/>
  <c r="R281" i="5" s="1"/>
  <c r="R280" i="5" s="1"/>
  <c r="P282" i="5"/>
  <c r="P281" i="5"/>
  <c r="P280" i="5" s="1"/>
  <c r="BK282" i="5"/>
  <c r="BK281" i="5" s="1"/>
  <c r="BK280" i="5" s="1"/>
  <c r="J280" i="5" s="1"/>
  <c r="J79" i="5" s="1"/>
  <c r="J281" i="5"/>
  <c r="J80" i="5" s="1"/>
  <c r="J282" i="5"/>
  <c r="BE282" i="5"/>
  <c r="BI279" i="5"/>
  <c r="BH279" i="5"/>
  <c r="BG279" i="5"/>
  <c r="BF279" i="5"/>
  <c r="T279" i="5"/>
  <c r="R279" i="5"/>
  <c r="P279" i="5"/>
  <c r="BK279" i="5"/>
  <c r="J279" i="5"/>
  <c r="BE279" i="5"/>
  <c r="BI278" i="5"/>
  <c r="BH278" i="5"/>
  <c r="BG278" i="5"/>
  <c r="BF278" i="5"/>
  <c r="T278" i="5"/>
  <c r="R278" i="5"/>
  <c r="P278" i="5"/>
  <c r="BK278" i="5"/>
  <c r="J278" i="5"/>
  <c r="BE278" i="5"/>
  <c r="BI277" i="5"/>
  <c r="BH277" i="5"/>
  <c r="BG277" i="5"/>
  <c r="BF277" i="5"/>
  <c r="T277" i="5"/>
  <c r="R277" i="5"/>
  <c r="P277" i="5"/>
  <c r="BK277" i="5"/>
  <c r="J277" i="5"/>
  <c r="BE277" i="5"/>
  <c r="BI276" i="5"/>
  <c r="BH276" i="5"/>
  <c r="BG276" i="5"/>
  <c r="BF276" i="5"/>
  <c r="T276" i="5"/>
  <c r="R276" i="5"/>
  <c r="P276" i="5"/>
  <c r="BK276" i="5"/>
  <c r="J276" i="5"/>
  <c r="BE276" i="5"/>
  <c r="BI275" i="5"/>
  <c r="BH275" i="5"/>
  <c r="BG275" i="5"/>
  <c r="BF275" i="5"/>
  <c r="T275" i="5"/>
  <c r="R275" i="5"/>
  <c r="P275" i="5"/>
  <c r="BK275" i="5"/>
  <c r="J275" i="5"/>
  <c r="BE275" i="5"/>
  <c r="BI274" i="5"/>
  <c r="BH274" i="5"/>
  <c r="BG274" i="5"/>
  <c r="BF274" i="5"/>
  <c r="T274" i="5"/>
  <c r="R274" i="5"/>
  <c r="P274" i="5"/>
  <c r="BK274" i="5"/>
  <c r="J274" i="5"/>
  <c r="BE274" i="5"/>
  <c r="BI273" i="5"/>
  <c r="BH273" i="5"/>
  <c r="BG273" i="5"/>
  <c r="BF273" i="5"/>
  <c r="T273" i="5"/>
  <c r="R273" i="5"/>
  <c r="P273" i="5"/>
  <c r="BK273" i="5"/>
  <c r="J273" i="5"/>
  <c r="BE273" i="5"/>
  <c r="BI272" i="5"/>
  <c r="BH272" i="5"/>
  <c r="BG272" i="5"/>
  <c r="BF272" i="5"/>
  <c r="T272" i="5"/>
  <c r="R272" i="5"/>
  <c r="P272" i="5"/>
  <c r="BK272" i="5"/>
  <c r="J272" i="5"/>
  <c r="BE272" i="5"/>
  <c r="BI271" i="5"/>
  <c r="BH271" i="5"/>
  <c r="BG271" i="5"/>
  <c r="BF271" i="5"/>
  <c r="T271" i="5"/>
  <c r="R271" i="5"/>
  <c r="R268" i="5" s="1"/>
  <c r="P271" i="5"/>
  <c r="BK271" i="5"/>
  <c r="J271" i="5"/>
  <c r="BE271" i="5"/>
  <c r="BI270" i="5"/>
  <c r="BH270" i="5"/>
  <c r="BG270" i="5"/>
  <c r="BF270" i="5"/>
  <c r="T270" i="5"/>
  <c r="R270" i="5"/>
  <c r="P270" i="5"/>
  <c r="BK270" i="5"/>
  <c r="BK268" i="5" s="1"/>
  <c r="J268" i="5" s="1"/>
  <c r="J78" i="5" s="1"/>
  <c r="J270" i="5"/>
  <c r="BE270" i="5"/>
  <c r="BI269" i="5"/>
  <c r="BH269" i="5"/>
  <c r="BG269" i="5"/>
  <c r="BF269" i="5"/>
  <c r="T269" i="5"/>
  <c r="T268" i="5"/>
  <c r="R269" i="5"/>
  <c r="P269" i="5"/>
  <c r="P268" i="5"/>
  <c r="BK269" i="5"/>
  <c r="J269" i="5"/>
  <c r="BE269" i="5" s="1"/>
  <c r="BI267" i="5"/>
  <c r="BH267" i="5"/>
  <c r="BG267" i="5"/>
  <c r="BF267" i="5"/>
  <c r="T267" i="5"/>
  <c r="R267" i="5"/>
  <c r="P267" i="5"/>
  <c r="BK267" i="5"/>
  <c r="J267" i="5"/>
  <c r="BE267" i="5"/>
  <c r="BI266" i="5"/>
  <c r="BH266" i="5"/>
  <c r="BG266" i="5"/>
  <c r="BF266" i="5"/>
  <c r="T266" i="5"/>
  <c r="R266" i="5"/>
  <c r="P266" i="5"/>
  <c r="BK266" i="5"/>
  <c r="J266" i="5"/>
  <c r="BE266" i="5"/>
  <c r="BI265" i="5"/>
  <c r="BH265" i="5"/>
  <c r="BG265" i="5"/>
  <c r="BF265" i="5"/>
  <c r="T265" i="5"/>
  <c r="R265" i="5"/>
  <c r="P265" i="5"/>
  <c r="BK265" i="5"/>
  <c r="J265" i="5"/>
  <c r="BE265" i="5"/>
  <c r="BI264" i="5"/>
  <c r="BH264" i="5"/>
  <c r="BG264" i="5"/>
  <c r="BF264" i="5"/>
  <c r="T264" i="5"/>
  <c r="R264" i="5"/>
  <c r="P264" i="5"/>
  <c r="BK264" i="5"/>
  <c r="J264" i="5"/>
  <c r="BE264" i="5"/>
  <c r="BI263" i="5"/>
  <c r="BH263" i="5"/>
  <c r="BG263" i="5"/>
  <c r="BF263" i="5"/>
  <c r="T263" i="5"/>
  <c r="R263" i="5"/>
  <c r="P263" i="5"/>
  <c r="BK263" i="5"/>
  <c r="J263" i="5"/>
  <c r="BE263" i="5"/>
  <c r="BI262" i="5"/>
  <c r="BH262" i="5"/>
  <c r="BG262" i="5"/>
  <c r="BF262" i="5"/>
  <c r="T262" i="5"/>
  <c r="R262" i="5"/>
  <c r="P262" i="5"/>
  <c r="BK262" i="5"/>
  <c r="J262" i="5"/>
  <c r="BE262" i="5"/>
  <c r="BI261" i="5"/>
  <c r="BH261" i="5"/>
  <c r="BG261" i="5"/>
  <c r="BF261" i="5"/>
  <c r="T261" i="5"/>
  <c r="R261" i="5"/>
  <c r="R258" i="5" s="1"/>
  <c r="P261" i="5"/>
  <c r="BK261" i="5"/>
  <c r="J261" i="5"/>
  <c r="BE261" i="5"/>
  <c r="BI260" i="5"/>
  <c r="BH260" i="5"/>
  <c r="BG260" i="5"/>
  <c r="BF260" i="5"/>
  <c r="T260" i="5"/>
  <c r="R260" i="5"/>
  <c r="P260" i="5"/>
  <c r="BK260" i="5"/>
  <c r="BK258" i="5" s="1"/>
  <c r="J258" i="5" s="1"/>
  <c r="J77" i="5" s="1"/>
  <c r="J260" i="5"/>
  <c r="BE260" i="5"/>
  <c r="BI259" i="5"/>
  <c r="BH259" i="5"/>
  <c r="BG259" i="5"/>
  <c r="BF259" i="5"/>
  <c r="T259" i="5"/>
  <c r="T258" i="5"/>
  <c r="R259" i="5"/>
  <c r="P259" i="5"/>
  <c r="P258" i="5"/>
  <c r="BK259" i="5"/>
  <c r="J259" i="5"/>
  <c r="BE259" i="5" s="1"/>
  <c r="BI257" i="5"/>
  <c r="BH257" i="5"/>
  <c r="BG257" i="5"/>
  <c r="BF257" i="5"/>
  <c r="T257" i="5"/>
  <c r="R257" i="5"/>
  <c r="P257" i="5"/>
  <c r="BK257" i="5"/>
  <c r="J257" i="5"/>
  <c r="BE257" i="5"/>
  <c r="BI256" i="5"/>
  <c r="BH256" i="5"/>
  <c r="BG256" i="5"/>
  <c r="BF256" i="5"/>
  <c r="T256" i="5"/>
  <c r="R256" i="5"/>
  <c r="P256" i="5"/>
  <c r="BK256" i="5"/>
  <c r="J256" i="5"/>
  <c r="BE256" i="5"/>
  <c r="BI255" i="5"/>
  <c r="BH255" i="5"/>
  <c r="BG255" i="5"/>
  <c r="BF255" i="5"/>
  <c r="T255" i="5"/>
  <c r="R255" i="5"/>
  <c r="P255" i="5"/>
  <c r="BK255" i="5"/>
  <c r="J255" i="5"/>
  <c r="BE255" i="5"/>
  <c r="BI254" i="5"/>
  <c r="BH254" i="5"/>
  <c r="BG254" i="5"/>
  <c r="BF254" i="5"/>
  <c r="T254" i="5"/>
  <c r="R254" i="5"/>
  <c r="P254" i="5"/>
  <c r="BK254" i="5"/>
  <c r="J254" i="5"/>
  <c r="BE254" i="5"/>
  <c r="BI253" i="5"/>
  <c r="BH253" i="5"/>
  <c r="BG253" i="5"/>
  <c r="BF253" i="5"/>
  <c r="T253" i="5"/>
  <c r="R253" i="5"/>
  <c r="P253" i="5"/>
  <c r="BK253" i="5"/>
  <c r="J253" i="5"/>
  <c r="BE253" i="5"/>
  <c r="BI252" i="5"/>
  <c r="BH252" i="5"/>
  <c r="BG252" i="5"/>
  <c r="BF252" i="5"/>
  <c r="T252" i="5"/>
  <c r="R252" i="5"/>
  <c r="P252" i="5"/>
  <c r="BK252" i="5"/>
  <c r="J252" i="5"/>
  <c r="BE252" i="5"/>
  <c r="BI251" i="5"/>
  <c r="BH251" i="5"/>
  <c r="BG251" i="5"/>
  <c r="BF251" i="5"/>
  <c r="T251" i="5"/>
  <c r="R251" i="5"/>
  <c r="P251" i="5"/>
  <c r="BK251" i="5"/>
  <c r="J251" i="5"/>
  <c r="BE251" i="5"/>
  <c r="BI250" i="5"/>
  <c r="BH250" i="5"/>
  <c r="BG250" i="5"/>
  <c r="BF250" i="5"/>
  <c r="T250" i="5"/>
  <c r="R250" i="5"/>
  <c r="P250" i="5"/>
  <c r="BK250" i="5"/>
  <c r="J250" i="5"/>
  <c r="BE250" i="5"/>
  <c r="BI249" i="5"/>
  <c r="BH249" i="5"/>
  <c r="BG249" i="5"/>
  <c r="BF249" i="5"/>
  <c r="T249" i="5"/>
  <c r="R249" i="5"/>
  <c r="P249" i="5"/>
  <c r="BK249" i="5"/>
  <c r="J249" i="5"/>
  <c r="BE249" i="5"/>
  <c r="BI248" i="5"/>
  <c r="BH248" i="5"/>
  <c r="BG248" i="5"/>
  <c r="BF248" i="5"/>
  <c r="T248" i="5"/>
  <c r="T247" i="5"/>
  <c r="R248" i="5"/>
  <c r="R247" i="5"/>
  <c r="P248" i="5"/>
  <c r="P247" i="5"/>
  <c r="BK248" i="5"/>
  <c r="BK247" i="5"/>
  <c r="J247" i="5" s="1"/>
  <c r="J248" i="5"/>
  <c r="BE248" i="5" s="1"/>
  <c r="J76" i="5"/>
  <c r="BI246" i="5"/>
  <c r="BH246" i="5"/>
  <c r="BG246" i="5"/>
  <c r="BF246" i="5"/>
  <c r="T246" i="5"/>
  <c r="R246" i="5"/>
  <c r="P246" i="5"/>
  <c r="BK246" i="5"/>
  <c r="BK244" i="5" s="1"/>
  <c r="J244" i="5" s="1"/>
  <c r="J75" i="5" s="1"/>
  <c r="J246" i="5"/>
  <c r="BE246" i="5"/>
  <c r="BI245" i="5"/>
  <c r="BH245" i="5"/>
  <c r="BG245" i="5"/>
  <c r="BF245" i="5"/>
  <c r="T245" i="5"/>
  <c r="T244" i="5"/>
  <c r="R245" i="5"/>
  <c r="R244" i="5"/>
  <c r="P245" i="5"/>
  <c r="P244" i="5"/>
  <c r="BK245" i="5"/>
  <c r="J245" i="5"/>
  <c r="BE245" i="5" s="1"/>
  <c r="BI243" i="5"/>
  <c r="BH243" i="5"/>
  <c r="BG243" i="5"/>
  <c r="BF243" i="5"/>
  <c r="T243" i="5"/>
  <c r="R243" i="5"/>
  <c r="P243" i="5"/>
  <c r="BK243" i="5"/>
  <c r="J243" i="5"/>
  <c r="BE243" i="5"/>
  <c r="BI242" i="5"/>
  <c r="BH242" i="5"/>
  <c r="BG242" i="5"/>
  <c r="BF242" i="5"/>
  <c r="T242" i="5"/>
  <c r="R242" i="5"/>
  <c r="P242" i="5"/>
  <c r="BK242" i="5"/>
  <c r="J242" i="5"/>
  <c r="BE242" i="5"/>
  <c r="BI241" i="5"/>
  <c r="BH241" i="5"/>
  <c r="BG241" i="5"/>
  <c r="BF241" i="5"/>
  <c r="T241" i="5"/>
  <c r="R241" i="5"/>
  <c r="P241" i="5"/>
  <c r="BK241" i="5"/>
  <c r="J241" i="5"/>
  <c r="BE241" i="5"/>
  <c r="BI240" i="5"/>
  <c r="BH240" i="5"/>
  <c r="BG240" i="5"/>
  <c r="BF240" i="5"/>
  <c r="T240" i="5"/>
  <c r="R240" i="5"/>
  <c r="P240" i="5"/>
  <c r="BK240" i="5"/>
  <c r="J240" i="5"/>
  <c r="BE240" i="5"/>
  <c r="BI239" i="5"/>
  <c r="BH239" i="5"/>
  <c r="BG239" i="5"/>
  <c r="BF239" i="5"/>
  <c r="T239" i="5"/>
  <c r="R239" i="5"/>
  <c r="P239" i="5"/>
  <c r="BK239" i="5"/>
  <c r="J239" i="5"/>
  <c r="BE239" i="5"/>
  <c r="BI238" i="5"/>
  <c r="BH238" i="5"/>
  <c r="BG238" i="5"/>
  <c r="BF238" i="5"/>
  <c r="T238" i="5"/>
  <c r="T237" i="5"/>
  <c r="R238" i="5"/>
  <c r="R237" i="5"/>
  <c r="P238" i="5"/>
  <c r="P237" i="5"/>
  <c r="BK238" i="5"/>
  <c r="BK237" i="5"/>
  <c r="J237" i="5" s="1"/>
  <c r="J74" i="5" s="1"/>
  <c r="J238" i="5"/>
  <c r="BE238" i="5" s="1"/>
  <c r="BI236" i="5"/>
  <c r="BH236" i="5"/>
  <c r="BG236" i="5"/>
  <c r="BF236" i="5"/>
  <c r="T236" i="5"/>
  <c r="R236" i="5"/>
  <c r="P236" i="5"/>
  <c r="BK236" i="5"/>
  <c r="J236" i="5"/>
  <c r="BE236" i="5"/>
  <c r="BI235" i="5"/>
  <c r="BH235" i="5"/>
  <c r="BG235" i="5"/>
  <c r="BF235" i="5"/>
  <c r="T235" i="5"/>
  <c r="R235" i="5"/>
  <c r="P235" i="5"/>
  <c r="BK235" i="5"/>
  <c r="J235" i="5"/>
  <c r="BE235" i="5"/>
  <c r="BI234" i="5"/>
  <c r="BH234" i="5"/>
  <c r="BG234" i="5"/>
  <c r="BF234" i="5"/>
  <c r="T234" i="5"/>
  <c r="R234" i="5"/>
  <c r="P234" i="5"/>
  <c r="BK234" i="5"/>
  <c r="J234" i="5"/>
  <c r="BE234" i="5"/>
  <c r="BI233" i="5"/>
  <c r="BH233" i="5"/>
  <c r="BG233" i="5"/>
  <c r="BF233" i="5"/>
  <c r="T233" i="5"/>
  <c r="R233" i="5"/>
  <c r="P233" i="5"/>
  <c r="BK233" i="5"/>
  <c r="J233" i="5"/>
  <c r="BE233" i="5"/>
  <c r="BI232" i="5"/>
  <c r="BH232" i="5"/>
  <c r="BG232" i="5"/>
  <c r="BF232" i="5"/>
  <c r="T232" i="5"/>
  <c r="R232" i="5"/>
  <c r="P232" i="5"/>
  <c r="BK232" i="5"/>
  <c r="J232" i="5"/>
  <c r="BE232" i="5"/>
  <c r="BI231" i="5"/>
  <c r="BH231" i="5"/>
  <c r="BG231" i="5"/>
  <c r="BF231" i="5"/>
  <c r="T231" i="5"/>
  <c r="R231" i="5"/>
  <c r="P231" i="5"/>
  <c r="BK231" i="5"/>
  <c r="J231" i="5"/>
  <c r="BE231" i="5"/>
  <c r="BI230" i="5"/>
  <c r="BH230" i="5"/>
  <c r="BG230" i="5"/>
  <c r="BF230" i="5"/>
  <c r="T230" i="5"/>
  <c r="R230" i="5"/>
  <c r="P230" i="5"/>
  <c r="BK230" i="5"/>
  <c r="J230" i="5"/>
  <c r="BE230" i="5"/>
  <c r="BI229" i="5"/>
  <c r="BH229" i="5"/>
  <c r="BG229" i="5"/>
  <c r="BF229" i="5"/>
  <c r="T229" i="5"/>
  <c r="R229" i="5"/>
  <c r="P229" i="5"/>
  <c r="BK229" i="5"/>
  <c r="J229" i="5"/>
  <c r="BE229" i="5"/>
  <c r="BI228" i="5"/>
  <c r="BH228" i="5"/>
  <c r="BG228" i="5"/>
  <c r="BF228" i="5"/>
  <c r="T228" i="5"/>
  <c r="R228" i="5"/>
  <c r="P228" i="5"/>
  <c r="BK228" i="5"/>
  <c r="J228" i="5"/>
  <c r="BE228" i="5"/>
  <c r="BI227" i="5"/>
  <c r="BH227" i="5"/>
  <c r="BG227" i="5"/>
  <c r="BF227" i="5"/>
  <c r="T227" i="5"/>
  <c r="R227" i="5"/>
  <c r="P227" i="5"/>
  <c r="BK227" i="5"/>
  <c r="J227" i="5"/>
  <c r="BE227" i="5"/>
  <c r="BI226" i="5"/>
  <c r="BH226" i="5"/>
  <c r="BG226" i="5"/>
  <c r="BF226" i="5"/>
  <c r="T226" i="5"/>
  <c r="R226" i="5"/>
  <c r="P226" i="5"/>
  <c r="BK226" i="5"/>
  <c r="J226" i="5"/>
  <c r="BE226" i="5"/>
  <c r="BI225" i="5"/>
  <c r="BH225" i="5"/>
  <c r="BG225" i="5"/>
  <c r="BF225" i="5"/>
  <c r="T225" i="5"/>
  <c r="R225" i="5"/>
  <c r="P225" i="5"/>
  <c r="BK225" i="5"/>
  <c r="J225" i="5"/>
  <c r="BE225" i="5"/>
  <c r="BI224" i="5"/>
  <c r="BH224" i="5"/>
  <c r="BG224" i="5"/>
  <c r="BF224" i="5"/>
  <c r="T224" i="5"/>
  <c r="R224" i="5"/>
  <c r="P224" i="5"/>
  <c r="BK224" i="5"/>
  <c r="J224" i="5"/>
  <c r="BE224" i="5"/>
  <c r="BI223" i="5"/>
  <c r="BH223" i="5"/>
  <c r="BG223" i="5"/>
  <c r="BF223" i="5"/>
  <c r="T223" i="5"/>
  <c r="R223" i="5"/>
  <c r="P223" i="5"/>
  <c r="BK223" i="5"/>
  <c r="J223" i="5"/>
  <c r="BE223" i="5"/>
  <c r="BI222" i="5"/>
  <c r="BH222" i="5"/>
  <c r="BG222" i="5"/>
  <c r="BF222" i="5"/>
  <c r="T222" i="5"/>
  <c r="T221" i="5"/>
  <c r="R222" i="5"/>
  <c r="R221" i="5"/>
  <c r="P222" i="5"/>
  <c r="P221" i="5"/>
  <c r="BK222" i="5"/>
  <c r="BK221" i="5"/>
  <c r="J221" i="5" s="1"/>
  <c r="J222" i="5"/>
  <c r="BE222" i="5" s="1"/>
  <c r="J73" i="5"/>
  <c r="BI220" i="5"/>
  <c r="BH220" i="5"/>
  <c r="BG220" i="5"/>
  <c r="BF220" i="5"/>
  <c r="T220" i="5"/>
  <c r="R220" i="5"/>
  <c r="P220" i="5"/>
  <c r="BK220" i="5"/>
  <c r="J220" i="5"/>
  <c r="BE220" i="5"/>
  <c r="BI219" i="5"/>
  <c r="BH219" i="5"/>
  <c r="BG219" i="5"/>
  <c r="BF219" i="5"/>
  <c r="T219" i="5"/>
  <c r="R219" i="5"/>
  <c r="P219" i="5"/>
  <c r="BK219" i="5"/>
  <c r="J219" i="5"/>
  <c r="BE219" i="5"/>
  <c r="BI218" i="5"/>
  <c r="BH218" i="5"/>
  <c r="BG218" i="5"/>
  <c r="BF218" i="5"/>
  <c r="T218" i="5"/>
  <c r="R218" i="5"/>
  <c r="P218" i="5"/>
  <c r="BK218" i="5"/>
  <c r="J218" i="5"/>
  <c r="BE218" i="5"/>
  <c r="BI217" i="5"/>
  <c r="BH217" i="5"/>
  <c r="BG217" i="5"/>
  <c r="BF217" i="5"/>
  <c r="T217" i="5"/>
  <c r="R217" i="5"/>
  <c r="P217" i="5"/>
  <c r="BK217" i="5"/>
  <c r="J217" i="5"/>
  <c r="BE217" i="5"/>
  <c r="BI216" i="5"/>
  <c r="BH216" i="5"/>
  <c r="BG216" i="5"/>
  <c r="BF216" i="5"/>
  <c r="T216" i="5"/>
  <c r="R216" i="5"/>
  <c r="P216" i="5"/>
  <c r="BK216" i="5"/>
  <c r="J216" i="5"/>
  <c r="BE216" i="5"/>
  <c r="BI215" i="5"/>
  <c r="BH215" i="5"/>
  <c r="BG215" i="5"/>
  <c r="BF215" i="5"/>
  <c r="T215" i="5"/>
  <c r="R215" i="5"/>
  <c r="P215" i="5"/>
  <c r="BK215" i="5"/>
  <c r="J215" i="5"/>
  <c r="BE215" i="5"/>
  <c r="BI214" i="5"/>
  <c r="BH214" i="5"/>
  <c r="BG214" i="5"/>
  <c r="BF214" i="5"/>
  <c r="T214" i="5"/>
  <c r="R214" i="5"/>
  <c r="P214" i="5"/>
  <c r="BK214" i="5"/>
  <c r="J214" i="5"/>
  <c r="BE214" i="5"/>
  <c r="BI213" i="5"/>
  <c r="BH213" i="5"/>
  <c r="BG213" i="5"/>
  <c r="BF213" i="5"/>
  <c r="T213" i="5"/>
  <c r="R213" i="5"/>
  <c r="P213" i="5"/>
  <c r="BK213" i="5"/>
  <c r="J213" i="5"/>
  <c r="BE213" i="5"/>
  <c r="BI212" i="5"/>
  <c r="BH212" i="5"/>
  <c r="BG212" i="5"/>
  <c r="BF212" i="5"/>
  <c r="T212" i="5"/>
  <c r="R212" i="5"/>
  <c r="P212" i="5"/>
  <c r="BK212" i="5"/>
  <c r="J212" i="5"/>
  <c r="BE212" i="5"/>
  <c r="BI211" i="5"/>
  <c r="BH211" i="5"/>
  <c r="BG211" i="5"/>
  <c r="BF211" i="5"/>
  <c r="T211" i="5"/>
  <c r="R211" i="5"/>
  <c r="P211" i="5"/>
  <c r="BK211" i="5"/>
  <c r="J211" i="5"/>
  <c r="BE211" i="5"/>
  <c r="BI210" i="5"/>
  <c r="BH210" i="5"/>
  <c r="BG210" i="5"/>
  <c r="BF210" i="5"/>
  <c r="T210" i="5"/>
  <c r="R210" i="5"/>
  <c r="P210" i="5"/>
  <c r="BK210" i="5"/>
  <c r="J210" i="5"/>
  <c r="BE210" i="5"/>
  <c r="BI209" i="5"/>
  <c r="BH209" i="5"/>
  <c r="BG209" i="5"/>
  <c r="BF209" i="5"/>
  <c r="T209" i="5"/>
  <c r="R209" i="5"/>
  <c r="P209" i="5"/>
  <c r="BK209" i="5"/>
  <c r="J209" i="5"/>
  <c r="BE209" i="5"/>
  <c r="BI208" i="5"/>
  <c r="BH208" i="5"/>
  <c r="BG208" i="5"/>
  <c r="BF208" i="5"/>
  <c r="T208" i="5"/>
  <c r="R208" i="5"/>
  <c r="P208" i="5"/>
  <c r="BK208" i="5"/>
  <c r="J208" i="5"/>
  <c r="BE208" i="5"/>
  <c r="BI207" i="5"/>
  <c r="BH207" i="5"/>
  <c r="BG207" i="5"/>
  <c r="BF207" i="5"/>
  <c r="T207" i="5"/>
  <c r="R207" i="5"/>
  <c r="P207" i="5"/>
  <c r="BK207" i="5"/>
  <c r="J207" i="5"/>
  <c r="BE207" i="5"/>
  <c r="BI206" i="5"/>
  <c r="BH206" i="5"/>
  <c r="BG206" i="5"/>
  <c r="BF206" i="5"/>
  <c r="T206" i="5"/>
  <c r="T205" i="5"/>
  <c r="R206" i="5"/>
  <c r="R205" i="5"/>
  <c r="P206" i="5"/>
  <c r="P205" i="5"/>
  <c r="BK206" i="5"/>
  <c r="BK205" i="5"/>
  <c r="J205" i="5" s="1"/>
  <c r="J72" i="5" s="1"/>
  <c r="J206" i="5"/>
  <c r="BE206" i="5" s="1"/>
  <c r="BI204" i="5"/>
  <c r="BH204" i="5"/>
  <c r="BG204" i="5"/>
  <c r="BF204" i="5"/>
  <c r="T204" i="5"/>
  <c r="R204" i="5"/>
  <c r="P204" i="5"/>
  <c r="BK204" i="5"/>
  <c r="J204" i="5"/>
  <c r="BE204" i="5"/>
  <c r="BI203" i="5"/>
  <c r="BH203" i="5"/>
  <c r="BG203" i="5"/>
  <c r="BF203" i="5"/>
  <c r="T203" i="5"/>
  <c r="R203" i="5"/>
  <c r="P203" i="5"/>
  <c r="BK203" i="5"/>
  <c r="J203" i="5"/>
  <c r="BE203" i="5"/>
  <c r="BI202" i="5"/>
  <c r="BH202" i="5"/>
  <c r="BG202" i="5"/>
  <c r="BF202" i="5"/>
  <c r="T202" i="5"/>
  <c r="R202" i="5"/>
  <c r="P202" i="5"/>
  <c r="BK202" i="5"/>
  <c r="J202" i="5"/>
  <c r="BE202" i="5"/>
  <c r="BI201" i="5"/>
  <c r="BH201" i="5"/>
  <c r="BG201" i="5"/>
  <c r="BF201" i="5"/>
  <c r="T201" i="5"/>
  <c r="R201" i="5"/>
  <c r="P201" i="5"/>
  <c r="BK201" i="5"/>
  <c r="J201" i="5"/>
  <c r="BE201" i="5"/>
  <c r="BI200" i="5"/>
  <c r="BH200" i="5"/>
  <c r="BG200" i="5"/>
  <c r="BF200" i="5"/>
  <c r="T200" i="5"/>
  <c r="R200" i="5"/>
  <c r="P200" i="5"/>
  <c r="BK200" i="5"/>
  <c r="J200" i="5"/>
  <c r="BE200" i="5"/>
  <c r="BI199" i="5"/>
  <c r="BH199" i="5"/>
  <c r="BG199" i="5"/>
  <c r="BF199" i="5"/>
  <c r="T199" i="5"/>
  <c r="R199" i="5"/>
  <c r="P199" i="5"/>
  <c r="BK199" i="5"/>
  <c r="J199" i="5"/>
  <c r="BE199" i="5"/>
  <c r="BI198" i="5"/>
  <c r="BH198" i="5"/>
  <c r="BG198" i="5"/>
  <c r="BF198" i="5"/>
  <c r="T198" i="5"/>
  <c r="R198" i="5"/>
  <c r="P198" i="5"/>
  <c r="BK198" i="5"/>
  <c r="J198" i="5"/>
  <c r="BE198" i="5"/>
  <c r="BI197" i="5"/>
  <c r="BH197" i="5"/>
  <c r="BG197" i="5"/>
  <c r="BF197" i="5"/>
  <c r="T197" i="5"/>
  <c r="R197" i="5"/>
  <c r="R194" i="5" s="1"/>
  <c r="P197" i="5"/>
  <c r="BK197" i="5"/>
  <c r="J197" i="5"/>
  <c r="BE197" i="5"/>
  <c r="BI196" i="5"/>
  <c r="BH196" i="5"/>
  <c r="BG196" i="5"/>
  <c r="BF196" i="5"/>
  <c r="T196" i="5"/>
  <c r="R196" i="5"/>
  <c r="P196" i="5"/>
  <c r="BK196" i="5"/>
  <c r="BK194" i="5" s="1"/>
  <c r="J194" i="5" s="1"/>
  <c r="J71" i="5" s="1"/>
  <c r="J196" i="5"/>
  <c r="BE196" i="5"/>
  <c r="BI195" i="5"/>
  <c r="BH195" i="5"/>
  <c r="BG195" i="5"/>
  <c r="BF195" i="5"/>
  <c r="T195" i="5"/>
  <c r="T194" i="5"/>
  <c r="R195" i="5"/>
  <c r="P195" i="5"/>
  <c r="P194" i="5"/>
  <c r="BK195" i="5"/>
  <c r="J195" i="5"/>
  <c r="BE195" i="5" s="1"/>
  <c r="BI193" i="5"/>
  <c r="BH193" i="5"/>
  <c r="BG193" i="5"/>
  <c r="BF193" i="5"/>
  <c r="T193" i="5"/>
  <c r="R193" i="5"/>
  <c r="P193" i="5"/>
  <c r="BK193" i="5"/>
  <c r="J193" i="5"/>
  <c r="BE193" i="5"/>
  <c r="BI192" i="5"/>
  <c r="BH192" i="5"/>
  <c r="BG192" i="5"/>
  <c r="BF192" i="5"/>
  <c r="T192" i="5"/>
  <c r="R192" i="5"/>
  <c r="P192" i="5"/>
  <c r="BK192" i="5"/>
  <c r="J192" i="5"/>
  <c r="BE192" i="5"/>
  <c r="BI191" i="5"/>
  <c r="BH191" i="5"/>
  <c r="BG191" i="5"/>
  <c r="BF191" i="5"/>
  <c r="T191" i="5"/>
  <c r="R191" i="5"/>
  <c r="P191" i="5"/>
  <c r="BK191" i="5"/>
  <c r="J191" i="5"/>
  <c r="BE191" i="5"/>
  <c r="BI190" i="5"/>
  <c r="BH190" i="5"/>
  <c r="BG190" i="5"/>
  <c r="BF190" i="5"/>
  <c r="T190" i="5"/>
  <c r="R190" i="5"/>
  <c r="P190" i="5"/>
  <c r="BK190" i="5"/>
  <c r="J190" i="5"/>
  <c r="BE190" i="5"/>
  <c r="BI189" i="5"/>
  <c r="BH189" i="5"/>
  <c r="BG189" i="5"/>
  <c r="BF189" i="5"/>
  <c r="T189" i="5"/>
  <c r="R189" i="5"/>
  <c r="P189" i="5"/>
  <c r="BK189" i="5"/>
  <c r="J189" i="5"/>
  <c r="BE189" i="5"/>
  <c r="BI188" i="5"/>
  <c r="BH188" i="5"/>
  <c r="BG188" i="5"/>
  <c r="BF188" i="5"/>
  <c r="T188" i="5"/>
  <c r="R188" i="5"/>
  <c r="P188" i="5"/>
  <c r="BK188" i="5"/>
  <c r="J188" i="5"/>
  <c r="BE188" i="5"/>
  <c r="BI187" i="5"/>
  <c r="BH187" i="5"/>
  <c r="BG187" i="5"/>
  <c r="BF187" i="5"/>
  <c r="T187" i="5"/>
  <c r="R187" i="5"/>
  <c r="P187" i="5"/>
  <c r="BK187" i="5"/>
  <c r="J187" i="5"/>
  <c r="BE187" i="5"/>
  <c r="BI186" i="5"/>
  <c r="BH186" i="5"/>
  <c r="BG186" i="5"/>
  <c r="BF186" i="5"/>
  <c r="T186" i="5"/>
  <c r="R186" i="5"/>
  <c r="P186" i="5"/>
  <c r="BK186" i="5"/>
  <c r="J186" i="5"/>
  <c r="BE186" i="5"/>
  <c r="BI185" i="5"/>
  <c r="BH185" i="5"/>
  <c r="BG185" i="5"/>
  <c r="BF185" i="5"/>
  <c r="T185" i="5"/>
  <c r="R185" i="5"/>
  <c r="P185" i="5"/>
  <c r="BK185" i="5"/>
  <c r="J185" i="5"/>
  <c r="BE185" i="5"/>
  <c r="BI184" i="5"/>
  <c r="BH184" i="5"/>
  <c r="BG184" i="5"/>
  <c r="BF184" i="5"/>
  <c r="T184" i="5"/>
  <c r="R184" i="5"/>
  <c r="P184" i="5"/>
  <c r="BK184" i="5"/>
  <c r="J184" i="5"/>
  <c r="BE184" i="5"/>
  <c r="BI183" i="5"/>
  <c r="BH183" i="5"/>
  <c r="BG183" i="5"/>
  <c r="BF183" i="5"/>
  <c r="T183" i="5"/>
  <c r="R183" i="5"/>
  <c r="P183" i="5"/>
  <c r="BK183" i="5"/>
  <c r="J183" i="5"/>
  <c r="BE183" i="5"/>
  <c r="BI182" i="5"/>
  <c r="BH182" i="5"/>
  <c r="BG182" i="5"/>
  <c r="BF182" i="5"/>
  <c r="T182" i="5"/>
  <c r="R182" i="5"/>
  <c r="P182" i="5"/>
  <c r="BK182" i="5"/>
  <c r="J182" i="5"/>
  <c r="BE182" i="5"/>
  <c r="BI181" i="5"/>
  <c r="BH181" i="5"/>
  <c r="BG181" i="5"/>
  <c r="BF181" i="5"/>
  <c r="T181" i="5"/>
  <c r="R181" i="5"/>
  <c r="P181" i="5"/>
  <c r="BK181" i="5"/>
  <c r="J181" i="5"/>
  <c r="BE181" i="5"/>
  <c r="BI180" i="5"/>
  <c r="BH180" i="5"/>
  <c r="BG180" i="5"/>
  <c r="BF180" i="5"/>
  <c r="T180" i="5"/>
  <c r="R180" i="5"/>
  <c r="P180" i="5"/>
  <c r="BK180" i="5"/>
  <c r="J180" i="5"/>
  <c r="BE180" i="5"/>
  <c r="BI179" i="5"/>
  <c r="BH179" i="5"/>
  <c r="BG179" i="5"/>
  <c r="BF179" i="5"/>
  <c r="T179" i="5"/>
  <c r="T178" i="5"/>
  <c r="R179" i="5"/>
  <c r="R178" i="5" s="1"/>
  <c r="R177" i="5" s="1"/>
  <c r="P179" i="5"/>
  <c r="P178" i="5"/>
  <c r="BK179" i="5"/>
  <c r="BK178" i="5" s="1"/>
  <c r="J179" i="5"/>
  <c r="BE179" i="5"/>
  <c r="BI176" i="5"/>
  <c r="BH176" i="5"/>
  <c r="BG176" i="5"/>
  <c r="BF176" i="5"/>
  <c r="T176" i="5"/>
  <c r="R176" i="5"/>
  <c r="P176" i="5"/>
  <c r="BK176" i="5"/>
  <c r="J176" i="5"/>
  <c r="BE176" i="5"/>
  <c r="BI175" i="5"/>
  <c r="BH175" i="5"/>
  <c r="BG175" i="5"/>
  <c r="BF175" i="5"/>
  <c r="T175" i="5"/>
  <c r="R175" i="5"/>
  <c r="R171" i="5" s="1"/>
  <c r="P175" i="5"/>
  <c r="BK175" i="5"/>
  <c r="J175" i="5"/>
  <c r="BE175" i="5"/>
  <c r="BI173" i="5"/>
  <c r="BH173" i="5"/>
  <c r="BG173" i="5"/>
  <c r="BF173" i="5"/>
  <c r="T173" i="5"/>
  <c r="R173" i="5"/>
  <c r="P173" i="5"/>
  <c r="BK173" i="5"/>
  <c r="BK171" i="5" s="1"/>
  <c r="J171" i="5" s="1"/>
  <c r="J68" i="5" s="1"/>
  <c r="J173" i="5"/>
  <c r="BE173" i="5"/>
  <c r="BI172" i="5"/>
  <c r="BH172" i="5"/>
  <c r="BG172" i="5"/>
  <c r="BF172" i="5"/>
  <c r="T172" i="5"/>
  <c r="T171" i="5"/>
  <c r="R172" i="5"/>
  <c r="P172" i="5"/>
  <c r="P171" i="5"/>
  <c r="BK172" i="5"/>
  <c r="J172" i="5"/>
  <c r="BE172" i="5" s="1"/>
  <c r="BI170" i="5"/>
  <c r="BH170" i="5"/>
  <c r="BG170" i="5"/>
  <c r="BF170" i="5"/>
  <c r="T170" i="5"/>
  <c r="T169" i="5"/>
  <c r="R170" i="5"/>
  <c r="R169" i="5"/>
  <c r="P170" i="5"/>
  <c r="P169" i="5"/>
  <c r="BK170" i="5"/>
  <c r="BK169" i="5"/>
  <c r="J169" i="5" s="1"/>
  <c r="J67" i="5" s="1"/>
  <c r="J170" i="5"/>
  <c r="BE170" i="5" s="1"/>
  <c r="BI168" i="5"/>
  <c r="BH168" i="5"/>
  <c r="BG168" i="5"/>
  <c r="BF168" i="5"/>
  <c r="T168" i="5"/>
  <c r="R168" i="5"/>
  <c r="P168" i="5"/>
  <c r="BK168" i="5"/>
  <c r="J168" i="5"/>
  <c r="BE168" i="5"/>
  <c r="BI167" i="5"/>
  <c r="BH167" i="5"/>
  <c r="BG167" i="5"/>
  <c r="BF167" i="5"/>
  <c r="T167" i="5"/>
  <c r="R167" i="5"/>
  <c r="P167" i="5"/>
  <c r="BK167" i="5"/>
  <c r="J167" i="5"/>
  <c r="BE167" i="5"/>
  <c r="BI166" i="5"/>
  <c r="BH166" i="5"/>
  <c r="BG166" i="5"/>
  <c r="BF166" i="5"/>
  <c r="T166" i="5"/>
  <c r="R166" i="5"/>
  <c r="P166" i="5"/>
  <c r="BK166" i="5"/>
  <c r="J166" i="5"/>
  <c r="BE166" i="5"/>
  <c r="BI165" i="5"/>
  <c r="BH165" i="5"/>
  <c r="BG165" i="5"/>
  <c r="BF165" i="5"/>
  <c r="T165" i="5"/>
  <c r="T164" i="5"/>
  <c r="R165" i="5"/>
  <c r="R164" i="5"/>
  <c r="P165" i="5"/>
  <c r="P164" i="5"/>
  <c r="BK165" i="5"/>
  <c r="BK164" i="5"/>
  <c r="J164" i="5" s="1"/>
  <c r="J165" i="5"/>
  <c r="BE165" i="5" s="1"/>
  <c r="J66" i="5"/>
  <c r="BI163" i="5"/>
  <c r="BH163" i="5"/>
  <c r="BG163" i="5"/>
  <c r="BF163" i="5"/>
  <c r="T163" i="5"/>
  <c r="R163" i="5"/>
  <c r="P163" i="5"/>
  <c r="BK163" i="5"/>
  <c r="J163" i="5"/>
  <c r="BE163" i="5"/>
  <c r="BI162" i="5"/>
  <c r="BH162" i="5"/>
  <c r="BG162" i="5"/>
  <c r="BF162" i="5"/>
  <c r="T162" i="5"/>
  <c r="R162" i="5"/>
  <c r="P162" i="5"/>
  <c r="BK162" i="5"/>
  <c r="J162" i="5"/>
  <c r="BE162" i="5"/>
  <c r="BI161" i="5"/>
  <c r="BH161" i="5"/>
  <c r="BG161" i="5"/>
  <c r="BF161" i="5"/>
  <c r="T161" i="5"/>
  <c r="R161" i="5"/>
  <c r="P161" i="5"/>
  <c r="BK161" i="5"/>
  <c r="J161" i="5"/>
  <c r="BE161" i="5"/>
  <c r="BI160" i="5"/>
  <c r="BH160" i="5"/>
  <c r="BG160" i="5"/>
  <c r="BF160" i="5"/>
  <c r="T160" i="5"/>
  <c r="R160" i="5"/>
  <c r="P160" i="5"/>
  <c r="BK160" i="5"/>
  <c r="J160" i="5"/>
  <c r="BE160" i="5"/>
  <c r="BI159" i="5"/>
  <c r="BH159" i="5"/>
  <c r="BG159" i="5"/>
  <c r="BF159" i="5"/>
  <c r="T159" i="5"/>
  <c r="R159" i="5"/>
  <c r="P159" i="5"/>
  <c r="BK159" i="5"/>
  <c r="J159" i="5"/>
  <c r="BE159" i="5"/>
  <c r="BI158" i="5"/>
  <c r="BH158" i="5"/>
  <c r="BG158" i="5"/>
  <c r="BF158" i="5"/>
  <c r="T158" i="5"/>
  <c r="R158" i="5"/>
  <c r="P158" i="5"/>
  <c r="BK158" i="5"/>
  <c r="J158" i="5"/>
  <c r="BE158" i="5"/>
  <c r="BI157" i="5"/>
  <c r="BH157" i="5"/>
  <c r="BG157" i="5"/>
  <c r="BF157" i="5"/>
  <c r="T157" i="5"/>
  <c r="R157" i="5"/>
  <c r="P157" i="5"/>
  <c r="BK157" i="5"/>
  <c r="J157" i="5"/>
  <c r="BE157" i="5"/>
  <c r="BI156" i="5"/>
  <c r="BH156" i="5"/>
  <c r="BG156" i="5"/>
  <c r="BF156" i="5"/>
  <c r="T156" i="5"/>
  <c r="R156" i="5"/>
  <c r="P156" i="5"/>
  <c r="BK156" i="5"/>
  <c r="J156" i="5"/>
  <c r="BE156" i="5"/>
  <c r="BI155" i="5"/>
  <c r="BH155" i="5"/>
  <c r="BG155" i="5"/>
  <c r="BF155" i="5"/>
  <c r="T155" i="5"/>
  <c r="R155" i="5"/>
  <c r="P155" i="5"/>
  <c r="BK155" i="5"/>
  <c r="J155" i="5"/>
  <c r="BE155" i="5"/>
  <c r="BI154" i="5"/>
  <c r="BH154" i="5"/>
  <c r="BG154" i="5"/>
  <c r="BF154" i="5"/>
  <c r="T154" i="5"/>
  <c r="R154" i="5"/>
  <c r="P154" i="5"/>
  <c r="BK154" i="5"/>
  <c r="J154" i="5"/>
  <c r="BE154" i="5"/>
  <c r="BI153" i="5"/>
  <c r="BH153" i="5"/>
  <c r="BG153" i="5"/>
  <c r="BF153" i="5"/>
  <c r="T153" i="5"/>
  <c r="R153" i="5"/>
  <c r="P153" i="5"/>
  <c r="BK153" i="5"/>
  <c r="J153" i="5"/>
  <c r="BE153" i="5"/>
  <c r="BI152" i="5"/>
  <c r="BH152" i="5"/>
  <c r="BG152" i="5"/>
  <c r="BF152" i="5"/>
  <c r="T152" i="5"/>
  <c r="R152" i="5"/>
  <c r="P152" i="5"/>
  <c r="BK152" i="5"/>
  <c r="J152" i="5"/>
  <c r="BE152" i="5"/>
  <c r="BI151" i="5"/>
  <c r="BH151" i="5"/>
  <c r="BG151" i="5"/>
  <c r="BF151" i="5"/>
  <c r="T151" i="5"/>
  <c r="R151" i="5"/>
  <c r="P151" i="5"/>
  <c r="BK151" i="5"/>
  <c r="J151" i="5"/>
  <c r="BE151" i="5"/>
  <c r="BI150" i="5"/>
  <c r="BH150" i="5"/>
  <c r="BG150" i="5"/>
  <c r="BF150" i="5"/>
  <c r="T150" i="5"/>
  <c r="R150" i="5"/>
  <c r="P150" i="5"/>
  <c r="BK150" i="5"/>
  <c r="J150" i="5"/>
  <c r="BE150" i="5"/>
  <c r="BI149" i="5"/>
  <c r="BH149" i="5"/>
  <c r="BG149" i="5"/>
  <c r="BF149" i="5"/>
  <c r="T149" i="5"/>
  <c r="R149" i="5"/>
  <c r="P149" i="5"/>
  <c r="BK149" i="5"/>
  <c r="J149" i="5"/>
  <c r="BE149" i="5"/>
  <c r="BI148" i="5"/>
  <c r="BH148" i="5"/>
  <c r="BG148" i="5"/>
  <c r="BF148" i="5"/>
  <c r="T148" i="5"/>
  <c r="R148" i="5"/>
  <c r="P148" i="5"/>
  <c r="BK148" i="5"/>
  <c r="J148" i="5"/>
  <c r="BE148" i="5"/>
  <c r="BI147" i="5"/>
  <c r="BH147" i="5"/>
  <c r="BG147" i="5"/>
  <c r="BF147" i="5"/>
  <c r="T147" i="5"/>
  <c r="R147" i="5"/>
  <c r="P147" i="5"/>
  <c r="BK147" i="5"/>
  <c r="J147" i="5"/>
  <c r="BE147" i="5"/>
  <c r="BI146" i="5"/>
  <c r="BH146" i="5"/>
  <c r="BG146" i="5"/>
  <c r="BF146" i="5"/>
  <c r="T146" i="5"/>
  <c r="R146" i="5"/>
  <c r="P146" i="5"/>
  <c r="BK146" i="5"/>
  <c r="J146" i="5"/>
  <c r="BE146" i="5"/>
  <c r="BI145" i="5"/>
  <c r="BH145" i="5"/>
  <c r="BG145" i="5"/>
  <c r="BF145" i="5"/>
  <c r="T145" i="5"/>
  <c r="R145" i="5"/>
  <c r="P145" i="5"/>
  <c r="BK145" i="5"/>
  <c r="J145" i="5"/>
  <c r="BE145" i="5"/>
  <c r="BI144" i="5"/>
  <c r="BH144" i="5"/>
  <c r="BG144" i="5"/>
  <c r="BF144" i="5"/>
  <c r="T144" i="5"/>
  <c r="R144" i="5"/>
  <c r="P144" i="5"/>
  <c r="BK144" i="5"/>
  <c r="J144" i="5"/>
  <c r="BE144" i="5"/>
  <c r="BI143" i="5"/>
  <c r="BH143" i="5"/>
  <c r="BG143" i="5"/>
  <c r="BF143" i="5"/>
  <c r="T143" i="5"/>
  <c r="R143" i="5"/>
  <c r="P143" i="5"/>
  <c r="BK143" i="5"/>
  <c r="J143" i="5"/>
  <c r="BE143" i="5"/>
  <c r="BI142" i="5"/>
  <c r="BH142" i="5"/>
  <c r="BG142" i="5"/>
  <c r="BF142" i="5"/>
  <c r="T142" i="5"/>
  <c r="R142" i="5"/>
  <c r="P142" i="5"/>
  <c r="BK142" i="5"/>
  <c r="J142" i="5"/>
  <c r="BE142" i="5"/>
  <c r="BI141" i="5"/>
  <c r="BH141" i="5"/>
  <c r="BG141" i="5"/>
  <c r="BF141" i="5"/>
  <c r="T141" i="5"/>
  <c r="R141" i="5"/>
  <c r="P141" i="5"/>
  <c r="BK141" i="5"/>
  <c r="J141" i="5"/>
  <c r="BE141" i="5"/>
  <c r="BI140" i="5"/>
  <c r="BH140" i="5"/>
  <c r="BG140" i="5"/>
  <c r="BF140" i="5"/>
  <c r="T140" i="5"/>
  <c r="R140" i="5"/>
  <c r="P140" i="5"/>
  <c r="BK140" i="5"/>
  <c r="J140" i="5"/>
  <c r="BE140" i="5"/>
  <c r="BI139" i="5"/>
  <c r="BH139" i="5"/>
  <c r="BG139" i="5"/>
  <c r="BF139" i="5"/>
  <c r="T139" i="5"/>
  <c r="R139" i="5"/>
  <c r="P139" i="5"/>
  <c r="BK139" i="5"/>
  <c r="J139" i="5"/>
  <c r="BE139" i="5"/>
  <c r="BI138" i="5"/>
  <c r="BH138" i="5"/>
  <c r="BG138" i="5"/>
  <c r="BF138" i="5"/>
  <c r="T138" i="5"/>
  <c r="R138" i="5"/>
  <c r="P138" i="5"/>
  <c r="BK138" i="5"/>
  <c r="J138" i="5"/>
  <c r="BE138" i="5"/>
  <c r="BI137" i="5"/>
  <c r="BH137" i="5"/>
  <c r="BG137" i="5"/>
  <c r="BF137" i="5"/>
  <c r="T137" i="5"/>
  <c r="R137" i="5"/>
  <c r="P137" i="5"/>
  <c r="BK137" i="5"/>
  <c r="J137" i="5"/>
  <c r="BE137" i="5"/>
  <c r="BI136" i="5"/>
  <c r="BH136" i="5"/>
  <c r="BG136" i="5"/>
  <c r="BF136" i="5"/>
  <c r="T136" i="5"/>
  <c r="R136" i="5"/>
  <c r="P136" i="5"/>
  <c r="BK136" i="5"/>
  <c r="J136" i="5"/>
  <c r="BE136" i="5"/>
  <c r="BI135" i="5"/>
  <c r="BH135" i="5"/>
  <c r="BG135" i="5"/>
  <c r="BF135" i="5"/>
  <c r="T135" i="5"/>
  <c r="R135" i="5"/>
  <c r="P135" i="5"/>
  <c r="BK135" i="5"/>
  <c r="J135" i="5"/>
  <c r="BE135" i="5"/>
  <c r="BI134" i="5"/>
  <c r="BH134" i="5"/>
  <c r="BG134" i="5"/>
  <c r="BF134" i="5"/>
  <c r="T134" i="5"/>
  <c r="R134" i="5"/>
  <c r="P134" i="5"/>
  <c r="BK134" i="5"/>
  <c r="J134" i="5"/>
  <c r="BE134" i="5"/>
  <c r="BI133" i="5"/>
  <c r="BH133" i="5"/>
  <c r="BG133" i="5"/>
  <c r="BF133" i="5"/>
  <c r="T133" i="5"/>
  <c r="R133" i="5"/>
  <c r="P133" i="5"/>
  <c r="BK133" i="5"/>
  <c r="J133" i="5"/>
  <c r="BE133" i="5"/>
  <c r="BI132" i="5"/>
  <c r="BH132" i="5"/>
  <c r="BG132" i="5"/>
  <c r="BF132" i="5"/>
  <c r="T132" i="5"/>
  <c r="R132" i="5"/>
  <c r="R129" i="5" s="1"/>
  <c r="P132" i="5"/>
  <c r="BK132" i="5"/>
  <c r="J132" i="5"/>
  <c r="BE132" i="5"/>
  <c r="BI131" i="5"/>
  <c r="BH131" i="5"/>
  <c r="BG131" i="5"/>
  <c r="BF131" i="5"/>
  <c r="T131" i="5"/>
  <c r="R131" i="5"/>
  <c r="P131" i="5"/>
  <c r="BK131" i="5"/>
  <c r="BK129" i="5" s="1"/>
  <c r="J129" i="5" s="1"/>
  <c r="J65" i="5" s="1"/>
  <c r="J131" i="5"/>
  <c r="BE131" i="5"/>
  <c r="BI130" i="5"/>
  <c r="BH130" i="5"/>
  <c r="BG130" i="5"/>
  <c r="BF130" i="5"/>
  <c r="T130" i="5"/>
  <c r="T129" i="5"/>
  <c r="R130" i="5"/>
  <c r="P130" i="5"/>
  <c r="P129" i="5"/>
  <c r="BK130" i="5"/>
  <c r="J130" i="5"/>
  <c r="BE130" i="5" s="1"/>
  <c r="BI128" i="5"/>
  <c r="BH128" i="5"/>
  <c r="BG128" i="5"/>
  <c r="BF128" i="5"/>
  <c r="T128" i="5"/>
  <c r="R128" i="5"/>
  <c r="P128" i="5"/>
  <c r="BK128" i="5"/>
  <c r="J128" i="5"/>
  <c r="BE128" i="5"/>
  <c r="BI127" i="5"/>
  <c r="BH127" i="5"/>
  <c r="BG127" i="5"/>
  <c r="BF127" i="5"/>
  <c r="T127" i="5"/>
  <c r="R127" i="5"/>
  <c r="P127" i="5"/>
  <c r="BK127" i="5"/>
  <c r="J127" i="5"/>
  <c r="BE127" i="5"/>
  <c r="BI126" i="5"/>
  <c r="BH126" i="5"/>
  <c r="BG126" i="5"/>
  <c r="BF126" i="5"/>
  <c r="T126" i="5"/>
  <c r="R126" i="5"/>
  <c r="P126" i="5"/>
  <c r="BK126" i="5"/>
  <c r="J126" i="5"/>
  <c r="BE126" i="5"/>
  <c r="BI125" i="5"/>
  <c r="BH125" i="5"/>
  <c r="BG125" i="5"/>
  <c r="BF125" i="5"/>
  <c r="T125" i="5"/>
  <c r="T124" i="5"/>
  <c r="R125" i="5"/>
  <c r="R124" i="5"/>
  <c r="P125" i="5"/>
  <c r="P124" i="5"/>
  <c r="BK125" i="5"/>
  <c r="BK124" i="5"/>
  <c r="J124" i="5" s="1"/>
  <c r="J125" i="5"/>
  <c r="BE125" i="5" s="1"/>
  <c r="F32" i="5" s="1"/>
  <c r="AZ56" i="1" s="1"/>
  <c r="J64" i="5"/>
  <c r="BI123" i="5"/>
  <c r="BH123" i="5"/>
  <c r="BG123" i="5"/>
  <c r="BF123" i="5"/>
  <c r="T123" i="5"/>
  <c r="T122" i="5"/>
  <c r="R123" i="5"/>
  <c r="R122" i="5"/>
  <c r="P123" i="5"/>
  <c r="P122" i="5"/>
  <c r="BK123" i="5"/>
  <c r="BK122" i="5"/>
  <c r="J122" i="5" s="1"/>
  <c r="J63" i="5" s="1"/>
  <c r="J123" i="5"/>
  <c r="BE123" i="5" s="1"/>
  <c r="BI121" i="5"/>
  <c r="BH121" i="5"/>
  <c r="BG121" i="5"/>
  <c r="BF121" i="5"/>
  <c r="T121" i="5"/>
  <c r="R121" i="5"/>
  <c r="P121" i="5"/>
  <c r="BK121" i="5"/>
  <c r="J121" i="5"/>
  <c r="BE121" i="5"/>
  <c r="BI120" i="5"/>
  <c r="BH120" i="5"/>
  <c r="BG120" i="5"/>
  <c r="BF120" i="5"/>
  <c r="T120" i="5"/>
  <c r="R120" i="5"/>
  <c r="P120" i="5"/>
  <c r="BK120" i="5"/>
  <c r="J120" i="5"/>
  <c r="BE120" i="5"/>
  <c r="BI119" i="5"/>
  <c r="BH119" i="5"/>
  <c r="BG119" i="5"/>
  <c r="BF119" i="5"/>
  <c r="T119" i="5"/>
  <c r="R119" i="5"/>
  <c r="P119" i="5"/>
  <c r="BK119" i="5"/>
  <c r="J119" i="5"/>
  <c r="BE119" i="5"/>
  <c r="BI118" i="5"/>
  <c r="BH118" i="5"/>
  <c r="BG118" i="5"/>
  <c r="BF118" i="5"/>
  <c r="T118" i="5"/>
  <c r="R118" i="5"/>
  <c r="P118" i="5"/>
  <c r="BK118" i="5"/>
  <c r="J118" i="5"/>
  <c r="BE118" i="5"/>
  <c r="BI117" i="5"/>
  <c r="BH117" i="5"/>
  <c r="BG117" i="5"/>
  <c r="BF117" i="5"/>
  <c r="T117" i="5"/>
  <c r="R117" i="5"/>
  <c r="P117" i="5"/>
  <c r="BK117" i="5"/>
  <c r="J117" i="5"/>
  <c r="BE117" i="5"/>
  <c r="BI116" i="5"/>
  <c r="BH116" i="5"/>
  <c r="BG116" i="5"/>
  <c r="BF116" i="5"/>
  <c r="T116" i="5"/>
  <c r="R116" i="5"/>
  <c r="P116" i="5"/>
  <c r="BK116" i="5"/>
  <c r="J116" i="5"/>
  <c r="BE116" i="5"/>
  <c r="BI115" i="5"/>
  <c r="BH115" i="5"/>
  <c r="BG115" i="5"/>
  <c r="BF115" i="5"/>
  <c r="T115" i="5"/>
  <c r="R115" i="5"/>
  <c r="P115" i="5"/>
  <c r="BK115" i="5"/>
  <c r="J115" i="5"/>
  <c r="BE115" i="5"/>
  <c r="BI114" i="5"/>
  <c r="BH114" i="5"/>
  <c r="BG114" i="5"/>
  <c r="BF114" i="5"/>
  <c r="T114" i="5"/>
  <c r="R114" i="5"/>
  <c r="P114" i="5"/>
  <c r="BK114" i="5"/>
  <c r="J114" i="5"/>
  <c r="BE114" i="5"/>
  <c r="BI113" i="5"/>
  <c r="BH113" i="5"/>
  <c r="BG113" i="5"/>
  <c r="BF113" i="5"/>
  <c r="T113" i="5"/>
  <c r="R113" i="5"/>
  <c r="P113" i="5"/>
  <c r="BK113" i="5"/>
  <c r="J113" i="5"/>
  <c r="BE113" i="5"/>
  <c r="BI112" i="5"/>
  <c r="BH112" i="5"/>
  <c r="BG112" i="5"/>
  <c r="BF112" i="5"/>
  <c r="T112" i="5"/>
  <c r="R112" i="5"/>
  <c r="P112" i="5"/>
  <c r="BK112" i="5"/>
  <c r="J112" i="5"/>
  <c r="BE112" i="5"/>
  <c r="BI111" i="5"/>
  <c r="BH111" i="5"/>
  <c r="BG111" i="5"/>
  <c r="BF111" i="5"/>
  <c r="T111" i="5"/>
  <c r="R111" i="5"/>
  <c r="P111" i="5"/>
  <c r="BK111" i="5"/>
  <c r="J111" i="5"/>
  <c r="BE111" i="5"/>
  <c r="BI110" i="5"/>
  <c r="BH110" i="5"/>
  <c r="BG110" i="5"/>
  <c r="BF110" i="5"/>
  <c r="T110" i="5"/>
  <c r="R110" i="5"/>
  <c r="P110" i="5"/>
  <c r="BK110" i="5"/>
  <c r="J110" i="5"/>
  <c r="BE110" i="5"/>
  <c r="BI109" i="5"/>
  <c r="BH109" i="5"/>
  <c r="BG109" i="5"/>
  <c r="BF109" i="5"/>
  <c r="T109" i="5"/>
  <c r="R109" i="5"/>
  <c r="P109" i="5"/>
  <c r="BK109" i="5"/>
  <c r="J109" i="5"/>
  <c r="BE109" i="5"/>
  <c r="BI108" i="5"/>
  <c r="BH108" i="5"/>
  <c r="BG108" i="5"/>
  <c r="BF108" i="5"/>
  <c r="T108" i="5"/>
  <c r="R108" i="5"/>
  <c r="R105" i="5" s="1"/>
  <c r="P108" i="5"/>
  <c r="BK108" i="5"/>
  <c r="J108" i="5"/>
  <c r="BE108" i="5"/>
  <c r="BI107" i="5"/>
  <c r="BH107" i="5"/>
  <c r="BG107" i="5"/>
  <c r="BF107" i="5"/>
  <c r="T107" i="5"/>
  <c r="R107" i="5"/>
  <c r="P107" i="5"/>
  <c r="BK107" i="5"/>
  <c r="J107" i="5"/>
  <c r="BE107" i="5"/>
  <c r="BI106" i="5"/>
  <c r="F36" i="5"/>
  <c r="BD56" i="1" s="1"/>
  <c r="BH106" i="5"/>
  <c r="F35" i="5" s="1"/>
  <c r="BC56" i="1" s="1"/>
  <c r="BG106" i="5"/>
  <c r="F34" i="5"/>
  <c r="BB56" i="1" s="1"/>
  <c r="BF106" i="5"/>
  <c r="T106" i="5"/>
  <c r="T105" i="5"/>
  <c r="R106" i="5"/>
  <c r="P106" i="5"/>
  <c r="P105" i="5"/>
  <c r="P104" i="5" s="1"/>
  <c r="BK106" i="5"/>
  <c r="BK105" i="5" s="1"/>
  <c r="J105" i="5" s="1"/>
  <c r="J62" i="5" s="1"/>
  <c r="J106" i="5"/>
  <c r="BE106" i="5" s="1"/>
  <c r="J99" i="5"/>
  <c r="F99" i="5"/>
  <c r="F97" i="5"/>
  <c r="E95" i="5"/>
  <c r="J55" i="5"/>
  <c r="F55" i="5"/>
  <c r="F53" i="5"/>
  <c r="E51" i="5"/>
  <c r="J20" i="5"/>
  <c r="E20" i="5"/>
  <c r="F100" i="5" s="1"/>
  <c r="F56" i="5"/>
  <c r="J19" i="5"/>
  <c r="J14" i="5"/>
  <c r="J97" i="5" s="1"/>
  <c r="J53" i="5"/>
  <c r="E7" i="5"/>
  <c r="E47" i="5" s="1"/>
  <c r="E91" i="5"/>
  <c r="AY55" i="1"/>
  <c r="AX55" i="1"/>
  <c r="BI773" i="4"/>
  <c r="BH773" i="4"/>
  <c r="BG773" i="4"/>
  <c r="BF773" i="4"/>
  <c r="T773" i="4"/>
  <c r="R773" i="4"/>
  <c r="P773" i="4"/>
  <c r="BK773" i="4"/>
  <c r="J773" i="4"/>
  <c r="BE773" i="4" s="1"/>
  <c r="BI769" i="4"/>
  <c r="BH769" i="4"/>
  <c r="BG769" i="4"/>
  <c r="BF769" i="4"/>
  <c r="T769" i="4"/>
  <c r="R769" i="4"/>
  <c r="P769" i="4"/>
  <c r="BK769" i="4"/>
  <c r="J769" i="4"/>
  <c r="BE769" i="4" s="1"/>
  <c r="BI767" i="4"/>
  <c r="BH767" i="4"/>
  <c r="BG767" i="4"/>
  <c r="BF767" i="4"/>
  <c r="T767" i="4"/>
  <c r="R767" i="4"/>
  <c r="P767" i="4"/>
  <c r="BK767" i="4"/>
  <c r="J767" i="4"/>
  <c r="BE767" i="4" s="1"/>
  <c r="BI761" i="4"/>
  <c r="BH761" i="4"/>
  <c r="BG761" i="4"/>
  <c r="BF761" i="4"/>
  <c r="T761" i="4"/>
  <c r="R761" i="4"/>
  <c r="P761" i="4"/>
  <c r="BK761" i="4"/>
  <c r="J761" i="4"/>
  <c r="BE761" i="4" s="1"/>
  <c r="BI750" i="4"/>
  <c r="BH750" i="4"/>
  <c r="BG750" i="4"/>
  <c r="BF750" i="4"/>
  <c r="T750" i="4"/>
  <c r="R750" i="4"/>
  <c r="P750" i="4"/>
  <c r="BK750" i="4"/>
  <c r="J750" i="4"/>
  <c r="BE750" i="4" s="1"/>
  <c r="BI743" i="4"/>
  <c r="BH743" i="4"/>
  <c r="BG743" i="4"/>
  <c r="BF743" i="4"/>
  <c r="T743" i="4"/>
  <c r="R743" i="4"/>
  <c r="P743" i="4"/>
  <c r="BK743" i="4"/>
  <c r="J743" i="4"/>
  <c r="BE743" i="4" s="1"/>
  <c r="BI737" i="4"/>
  <c r="BH737" i="4"/>
  <c r="BG737" i="4"/>
  <c r="BF737" i="4"/>
  <c r="T737" i="4"/>
  <c r="R737" i="4"/>
  <c r="P737" i="4"/>
  <c r="BK737" i="4"/>
  <c r="J737" i="4"/>
  <c r="BE737" i="4" s="1"/>
  <c r="BI729" i="4"/>
  <c r="BH729" i="4"/>
  <c r="BG729" i="4"/>
  <c r="BF729" i="4"/>
  <c r="T729" i="4"/>
  <c r="R729" i="4"/>
  <c r="P729" i="4"/>
  <c r="BK729" i="4"/>
  <c r="J729" i="4"/>
  <c r="BE729" i="4" s="1"/>
  <c r="BI718" i="4"/>
  <c r="BH718" i="4"/>
  <c r="BG718" i="4"/>
  <c r="BF718" i="4"/>
  <c r="T718" i="4"/>
  <c r="R718" i="4"/>
  <c r="P718" i="4"/>
  <c r="BK718" i="4"/>
  <c r="J718" i="4"/>
  <c r="BE718" i="4" s="1"/>
  <c r="BI708" i="4"/>
  <c r="BH708" i="4"/>
  <c r="BG708" i="4"/>
  <c r="BF708" i="4"/>
  <c r="T708" i="4"/>
  <c r="T707" i="4" s="1"/>
  <c r="R708" i="4"/>
  <c r="R707" i="4" s="1"/>
  <c r="P708" i="4"/>
  <c r="BK708" i="4"/>
  <c r="BK707" i="4" s="1"/>
  <c r="J707" i="4" s="1"/>
  <c r="J86" i="4" s="1"/>
  <c r="J708" i="4"/>
  <c r="BE708" i="4"/>
  <c r="BI701" i="4"/>
  <c r="BH701" i="4"/>
  <c r="BG701" i="4"/>
  <c r="BF701" i="4"/>
  <c r="T701" i="4"/>
  <c r="R701" i="4"/>
  <c r="P701" i="4"/>
  <c r="BK701" i="4"/>
  <c r="J701" i="4"/>
  <c r="BE701" i="4" s="1"/>
  <c r="BI695" i="4"/>
  <c r="BH695" i="4"/>
  <c r="BG695" i="4"/>
  <c r="BF695" i="4"/>
  <c r="T695" i="4"/>
  <c r="R695" i="4"/>
  <c r="P695" i="4"/>
  <c r="BK695" i="4"/>
  <c r="J695" i="4"/>
  <c r="BE695" i="4" s="1"/>
  <c r="BI693" i="4"/>
  <c r="BH693" i="4"/>
  <c r="BG693" i="4"/>
  <c r="BF693" i="4"/>
  <c r="T693" i="4"/>
  <c r="R693" i="4"/>
  <c r="P693" i="4"/>
  <c r="BK693" i="4"/>
  <c r="J693" i="4"/>
  <c r="BE693" i="4" s="1"/>
  <c r="BI687" i="4"/>
  <c r="BH687" i="4"/>
  <c r="BG687" i="4"/>
  <c r="BF687" i="4"/>
  <c r="T687" i="4"/>
  <c r="R687" i="4"/>
  <c r="R686" i="4" s="1"/>
  <c r="P687" i="4"/>
  <c r="P686" i="4" s="1"/>
  <c r="BK687" i="4"/>
  <c r="BK686" i="4" s="1"/>
  <c r="J686" i="4" s="1"/>
  <c r="J85" i="4" s="1"/>
  <c r="J687" i="4"/>
  <c r="BE687" i="4"/>
  <c r="BI685" i="4"/>
  <c r="BH685" i="4"/>
  <c r="BG685" i="4"/>
  <c r="BF685" i="4"/>
  <c r="T685" i="4"/>
  <c r="R685" i="4"/>
  <c r="P685" i="4"/>
  <c r="BK685" i="4"/>
  <c r="J685" i="4"/>
  <c r="BE685" i="4" s="1"/>
  <c r="BI679" i="4"/>
  <c r="BH679" i="4"/>
  <c r="BG679" i="4"/>
  <c r="BF679" i="4"/>
  <c r="T679" i="4"/>
  <c r="R679" i="4"/>
  <c r="P679" i="4"/>
  <c r="BK679" i="4"/>
  <c r="J679" i="4"/>
  <c r="BE679" i="4" s="1"/>
  <c r="BI673" i="4"/>
  <c r="BH673" i="4"/>
  <c r="BG673" i="4"/>
  <c r="BF673" i="4"/>
  <c r="T673" i="4"/>
  <c r="R673" i="4"/>
  <c r="P673" i="4"/>
  <c r="BK673" i="4"/>
  <c r="J673" i="4"/>
  <c r="BE673" i="4" s="1"/>
  <c r="BI671" i="4"/>
  <c r="BH671" i="4"/>
  <c r="BG671" i="4"/>
  <c r="BF671" i="4"/>
  <c r="T671" i="4"/>
  <c r="R671" i="4"/>
  <c r="P671" i="4"/>
  <c r="BK671" i="4"/>
  <c r="J671" i="4"/>
  <c r="BE671" i="4" s="1"/>
  <c r="BI670" i="4"/>
  <c r="BH670" i="4"/>
  <c r="BG670" i="4"/>
  <c r="BF670" i="4"/>
  <c r="T670" i="4"/>
  <c r="R670" i="4"/>
  <c r="P670" i="4"/>
  <c r="BK670" i="4"/>
  <c r="J670" i="4"/>
  <c r="BE670" i="4" s="1"/>
  <c r="BI668" i="4"/>
  <c r="BH668" i="4"/>
  <c r="BG668" i="4"/>
  <c r="BF668" i="4"/>
  <c r="T668" i="4"/>
  <c r="R668" i="4"/>
  <c r="P668" i="4"/>
  <c r="BK668" i="4"/>
  <c r="J668" i="4"/>
  <c r="BE668" i="4" s="1"/>
  <c r="BI667" i="4"/>
  <c r="BH667" i="4"/>
  <c r="BG667" i="4"/>
  <c r="BF667" i="4"/>
  <c r="T667" i="4"/>
  <c r="R667" i="4"/>
  <c r="P667" i="4"/>
  <c r="BK667" i="4"/>
  <c r="J667" i="4"/>
  <c r="BE667" i="4" s="1"/>
  <c r="BI665" i="4"/>
  <c r="BH665" i="4"/>
  <c r="BG665" i="4"/>
  <c r="BF665" i="4"/>
  <c r="T665" i="4"/>
  <c r="R665" i="4"/>
  <c r="P665" i="4"/>
  <c r="BK665" i="4"/>
  <c r="J665" i="4"/>
  <c r="BE665" i="4" s="1"/>
  <c r="BI661" i="4"/>
  <c r="BH661" i="4"/>
  <c r="BG661" i="4"/>
  <c r="BF661" i="4"/>
  <c r="T661" i="4"/>
  <c r="R661" i="4"/>
  <c r="P661" i="4"/>
  <c r="BK661" i="4"/>
  <c r="J661" i="4"/>
  <c r="BE661" i="4" s="1"/>
  <c r="BI659" i="4"/>
  <c r="BH659" i="4"/>
  <c r="BG659" i="4"/>
  <c r="BF659" i="4"/>
  <c r="T659" i="4"/>
  <c r="R659" i="4"/>
  <c r="P659" i="4"/>
  <c r="BK659" i="4"/>
  <c r="J659" i="4"/>
  <c r="BE659" i="4" s="1"/>
  <c r="BI655" i="4"/>
  <c r="BH655" i="4"/>
  <c r="BG655" i="4"/>
  <c r="BF655" i="4"/>
  <c r="T655" i="4"/>
  <c r="R655" i="4"/>
  <c r="P655" i="4"/>
  <c r="BK655" i="4"/>
  <c r="J655" i="4"/>
  <c r="BE655" i="4" s="1"/>
  <c r="BI653" i="4"/>
  <c r="BH653" i="4"/>
  <c r="BG653" i="4"/>
  <c r="BF653" i="4"/>
  <c r="T653" i="4"/>
  <c r="R653" i="4"/>
  <c r="P653" i="4"/>
  <c r="BK653" i="4"/>
  <c r="J653" i="4"/>
  <c r="BE653" i="4" s="1"/>
  <c r="BI645" i="4"/>
  <c r="BH645" i="4"/>
  <c r="BG645" i="4"/>
  <c r="BF645" i="4"/>
  <c r="T645" i="4"/>
  <c r="R645" i="4"/>
  <c r="P645" i="4"/>
  <c r="BK645" i="4"/>
  <c r="J645" i="4"/>
  <c r="BE645" i="4" s="1"/>
  <c r="BI643" i="4"/>
  <c r="BH643" i="4"/>
  <c r="BG643" i="4"/>
  <c r="BF643" i="4"/>
  <c r="T643" i="4"/>
  <c r="R643" i="4"/>
  <c r="P643" i="4"/>
  <c r="BK643" i="4"/>
  <c r="J643" i="4"/>
  <c r="BE643" i="4" s="1"/>
  <c r="BI642" i="4"/>
  <c r="BH642" i="4"/>
  <c r="BG642" i="4"/>
  <c r="BF642" i="4"/>
  <c r="T642" i="4"/>
  <c r="R642" i="4"/>
  <c r="P642" i="4"/>
  <c r="BK642" i="4"/>
  <c r="J642" i="4"/>
  <c r="BE642" i="4" s="1"/>
  <c r="BI641" i="4"/>
  <c r="BH641" i="4"/>
  <c r="BG641" i="4"/>
  <c r="BF641" i="4"/>
  <c r="T641" i="4"/>
  <c r="R641" i="4"/>
  <c r="P641" i="4"/>
  <c r="BK641" i="4"/>
  <c r="J641" i="4"/>
  <c r="BE641" i="4" s="1"/>
  <c r="BI635" i="4"/>
  <c r="BH635" i="4"/>
  <c r="BG635" i="4"/>
  <c r="BF635" i="4"/>
  <c r="T635" i="4"/>
  <c r="R635" i="4"/>
  <c r="R634" i="4" s="1"/>
  <c r="P635" i="4"/>
  <c r="BK635" i="4"/>
  <c r="BK634" i="4" s="1"/>
  <c r="J634" i="4" s="1"/>
  <c r="J84" i="4" s="1"/>
  <c r="J635" i="4"/>
  <c r="BE635" i="4"/>
  <c r="BI633" i="4"/>
  <c r="BH633" i="4"/>
  <c r="BG633" i="4"/>
  <c r="BF633" i="4"/>
  <c r="T633" i="4"/>
  <c r="R633" i="4"/>
  <c r="P633" i="4"/>
  <c r="BK633" i="4"/>
  <c r="J633" i="4"/>
  <c r="BE633" i="4" s="1"/>
  <c r="BI632" i="4"/>
  <c r="BH632" i="4"/>
  <c r="BG632" i="4"/>
  <c r="BF632" i="4"/>
  <c r="T632" i="4"/>
  <c r="R632" i="4"/>
  <c r="P632" i="4"/>
  <c r="BK632" i="4"/>
  <c r="J632" i="4"/>
  <c r="BE632" i="4" s="1"/>
  <c r="BI631" i="4"/>
  <c r="BH631" i="4"/>
  <c r="BG631" i="4"/>
  <c r="BF631" i="4"/>
  <c r="T631" i="4"/>
  <c r="R631" i="4"/>
  <c r="P631" i="4"/>
  <c r="BK631" i="4"/>
  <c r="J631" i="4"/>
  <c r="BE631" i="4" s="1"/>
  <c r="BI630" i="4"/>
  <c r="BH630" i="4"/>
  <c r="BG630" i="4"/>
  <c r="BF630" i="4"/>
  <c r="T630" i="4"/>
  <c r="R630" i="4"/>
  <c r="P630" i="4"/>
  <c r="BK630" i="4"/>
  <c r="J630" i="4"/>
  <c r="BE630" i="4" s="1"/>
  <c r="BI629" i="4"/>
  <c r="BH629" i="4"/>
  <c r="BG629" i="4"/>
  <c r="BF629" i="4"/>
  <c r="T629" i="4"/>
  <c r="R629" i="4"/>
  <c r="P629" i="4"/>
  <c r="BK629" i="4"/>
  <c r="J629" i="4"/>
  <c r="BE629" i="4" s="1"/>
  <c r="BI628" i="4"/>
  <c r="BH628" i="4"/>
  <c r="BG628" i="4"/>
  <c r="BF628" i="4"/>
  <c r="T628" i="4"/>
  <c r="R628" i="4"/>
  <c r="P628" i="4"/>
  <c r="BK628" i="4"/>
  <c r="J628" i="4"/>
  <c r="BE628" i="4" s="1"/>
  <c r="BI627" i="4"/>
  <c r="BH627" i="4"/>
  <c r="BG627" i="4"/>
  <c r="BF627" i="4"/>
  <c r="T627" i="4"/>
  <c r="R627" i="4"/>
  <c r="P627" i="4"/>
  <c r="BK627" i="4"/>
  <c r="J627" i="4"/>
  <c r="BE627" i="4" s="1"/>
  <c r="BI626" i="4"/>
  <c r="BH626" i="4"/>
  <c r="BG626" i="4"/>
  <c r="BF626" i="4"/>
  <c r="T626" i="4"/>
  <c r="R626" i="4"/>
  <c r="P626" i="4"/>
  <c r="BK626" i="4"/>
  <c r="J626" i="4"/>
  <c r="BE626" i="4" s="1"/>
  <c r="BI625" i="4"/>
  <c r="BH625" i="4"/>
  <c r="BG625" i="4"/>
  <c r="BF625" i="4"/>
  <c r="T625" i="4"/>
  <c r="R625" i="4"/>
  <c r="P625" i="4"/>
  <c r="BK625" i="4"/>
  <c r="J625" i="4"/>
  <c r="BE625" i="4" s="1"/>
  <c r="BI624" i="4"/>
  <c r="BH624" i="4"/>
  <c r="BG624" i="4"/>
  <c r="BF624" i="4"/>
  <c r="T624" i="4"/>
  <c r="R624" i="4"/>
  <c r="P624" i="4"/>
  <c r="BK624" i="4"/>
  <c r="J624" i="4"/>
  <c r="BE624" i="4" s="1"/>
  <c r="BI623" i="4"/>
  <c r="BH623" i="4"/>
  <c r="BG623" i="4"/>
  <c r="BF623" i="4"/>
  <c r="T623" i="4"/>
  <c r="R623" i="4"/>
  <c r="P623" i="4"/>
  <c r="BK623" i="4"/>
  <c r="J623" i="4"/>
  <c r="BE623" i="4" s="1"/>
  <c r="BI622" i="4"/>
  <c r="BH622" i="4"/>
  <c r="BG622" i="4"/>
  <c r="BF622" i="4"/>
  <c r="T622" i="4"/>
  <c r="R622" i="4"/>
  <c r="P622" i="4"/>
  <c r="BK622" i="4"/>
  <c r="J622" i="4"/>
  <c r="BE622" i="4" s="1"/>
  <c r="BI621" i="4"/>
  <c r="BH621" i="4"/>
  <c r="BG621" i="4"/>
  <c r="BF621" i="4"/>
  <c r="T621" i="4"/>
  <c r="R621" i="4"/>
  <c r="P621" i="4"/>
  <c r="BK621" i="4"/>
  <c r="J621" i="4"/>
  <c r="BE621" i="4" s="1"/>
  <c r="BI620" i="4"/>
  <c r="BH620" i="4"/>
  <c r="BG620" i="4"/>
  <c r="BF620" i="4"/>
  <c r="T620" i="4"/>
  <c r="R620" i="4"/>
  <c r="P620" i="4"/>
  <c r="BK620" i="4"/>
  <c r="J620" i="4"/>
  <c r="BE620" i="4" s="1"/>
  <c r="BI619" i="4"/>
  <c r="BH619" i="4"/>
  <c r="BG619" i="4"/>
  <c r="BF619" i="4"/>
  <c r="T619" i="4"/>
  <c r="R619" i="4"/>
  <c r="P619" i="4"/>
  <c r="BK619" i="4"/>
  <c r="J619" i="4"/>
  <c r="BE619" i="4" s="1"/>
  <c r="BI618" i="4"/>
  <c r="BH618" i="4"/>
  <c r="BG618" i="4"/>
  <c r="BF618" i="4"/>
  <c r="T618" i="4"/>
  <c r="R618" i="4"/>
  <c r="P618" i="4"/>
  <c r="BK618" i="4"/>
  <c r="J618" i="4"/>
  <c r="BE618" i="4" s="1"/>
  <c r="BI617" i="4"/>
  <c r="BH617" i="4"/>
  <c r="BG617" i="4"/>
  <c r="BF617" i="4"/>
  <c r="T617" i="4"/>
  <c r="R617" i="4"/>
  <c r="P617" i="4"/>
  <c r="BK617" i="4"/>
  <c r="J617" i="4"/>
  <c r="BE617" i="4" s="1"/>
  <c r="BI616" i="4"/>
  <c r="BH616" i="4"/>
  <c r="BG616" i="4"/>
  <c r="BF616" i="4"/>
  <c r="T616" i="4"/>
  <c r="R616" i="4"/>
  <c r="P616" i="4"/>
  <c r="BK616" i="4"/>
  <c r="J616" i="4"/>
  <c r="BE616" i="4" s="1"/>
  <c r="BI615" i="4"/>
  <c r="BH615" i="4"/>
  <c r="BG615" i="4"/>
  <c r="BF615" i="4"/>
  <c r="T615" i="4"/>
  <c r="R615" i="4"/>
  <c r="P615" i="4"/>
  <c r="BK615" i="4"/>
  <c r="J615" i="4"/>
  <c r="BE615" i="4" s="1"/>
  <c r="BI614" i="4"/>
  <c r="BH614" i="4"/>
  <c r="BG614" i="4"/>
  <c r="BF614" i="4"/>
  <c r="T614" i="4"/>
  <c r="R614" i="4"/>
  <c r="P614" i="4"/>
  <c r="BK614" i="4"/>
  <c r="J614" i="4"/>
  <c r="BE614" i="4" s="1"/>
  <c r="BI613" i="4"/>
  <c r="BH613" i="4"/>
  <c r="BG613" i="4"/>
  <c r="BF613" i="4"/>
  <c r="T613" i="4"/>
  <c r="R613" i="4"/>
  <c r="P613" i="4"/>
  <c r="BK613" i="4"/>
  <c r="J613" i="4"/>
  <c r="BE613" i="4" s="1"/>
  <c r="BI612" i="4"/>
  <c r="BH612" i="4"/>
  <c r="BG612" i="4"/>
  <c r="BF612" i="4"/>
  <c r="T612" i="4"/>
  <c r="R612" i="4"/>
  <c r="P612" i="4"/>
  <c r="BK612" i="4"/>
  <c r="J612" i="4"/>
  <c r="BE612" i="4" s="1"/>
  <c r="BI610" i="4"/>
  <c r="BH610" i="4"/>
  <c r="BG610" i="4"/>
  <c r="BF610" i="4"/>
  <c r="T610" i="4"/>
  <c r="R610" i="4"/>
  <c r="P610" i="4"/>
  <c r="BK610" i="4"/>
  <c r="J610" i="4"/>
  <c r="BE610" i="4" s="1"/>
  <c r="BI608" i="4"/>
  <c r="BH608" i="4"/>
  <c r="BG608" i="4"/>
  <c r="BF608" i="4"/>
  <c r="T608" i="4"/>
  <c r="R608" i="4"/>
  <c r="P608" i="4"/>
  <c r="BK608" i="4"/>
  <c r="J608" i="4"/>
  <c r="BE608" i="4" s="1"/>
  <c r="BI607" i="4"/>
  <c r="BH607" i="4"/>
  <c r="BG607" i="4"/>
  <c r="BF607" i="4"/>
  <c r="T607" i="4"/>
  <c r="R607" i="4"/>
  <c r="P607" i="4"/>
  <c r="BK607" i="4"/>
  <c r="J607" i="4"/>
  <c r="BE607" i="4" s="1"/>
  <c r="BI606" i="4"/>
  <c r="BH606" i="4"/>
  <c r="BG606" i="4"/>
  <c r="BF606" i="4"/>
  <c r="T606" i="4"/>
  <c r="R606" i="4"/>
  <c r="P606" i="4"/>
  <c r="BK606" i="4"/>
  <c r="J606" i="4"/>
  <c r="BE606" i="4" s="1"/>
  <c r="BI605" i="4"/>
  <c r="BH605" i="4"/>
  <c r="BG605" i="4"/>
  <c r="BF605" i="4"/>
  <c r="T605" i="4"/>
  <c r="R605" i="4"/>
  <c r="P605" i="4"/>
  <c r="BK605" i="4"/>
  <c r="J605" i="4"/>
  <c r="BE605" i="4" s="1"/>
  <c r="BI604" i="4"/>
  <c r="BH604" i="4"/>
  <c r="BG604" i="4"/>
  <c r="BF604" i="4"/>
  <c r="T604" i="4"/>
  <c r="R604" i="4"/>
  <c r="P604" i="4"/>
  <c r="BK604" i="4"/>
  <c r="J604" i="4"/>
  <c r="BE604" i="4" s="1"/>
  <c r="BI603" i="4"/>
  <c r="BH603" i="4"/>
  <c r="BG603" i="4"/>
  <c r="BF603" i="4"/>
  <c r="T603" i="4"/>
  <c r="R603" i="4"/>
  <c r="P603" i="4"/>
  <c r="BK603" i="4"/>
  <c r="J603" i="4"/>
  <c r="BE603" i="4" s="1"/>
  <c r="BI598" i="4"/>
  <c r="BH598" i="4"/>
  <c r="BG598" i="4"/>
  <c r="BF598" i="4"/>
  <c r="T598" i="4"/>
  <c r="R598" i="4"/>
  <c r="P598" i="4"/>
  <c r="BK598" i="4"/>
  <c r="J598" i="4"/>
  <c r="BE598" i="4" s="1"/>
  <c r="BI597" i="4"/>
  <c r="BH597" i="4"/>
  <c r="BG597" i="4"/>
  <c r="BF597" i="4"/>
  <c r="T597" i="4"/>
  <c r="R597" i="4"/>
  <c r="P597" i="4"/>
  <c r="BK597" i="4"/>
  <c r="J597" i="4"/>
  <c r="BE597" i="4" s="1"/>
  <c r="BI596" i="4"/>
  <c r="BH596" i="4"/>
  <c r="BG596" i="4"/>
  <c r="BF596" i="4"/>
  <c r="T596" i="4"/>
  <c r="R596" i="4"/>
  <c r="P596" i="4"/>
  <c r="BK596" i="4"/>
  <c r="J596" i="4"/>
  <c r="BE596" i="4" s="1"/>
  <c r="BI595" i="4"/>
  <c r="BH595" i="4"/>
  <c r="BG595" i="4"/>
  <c r="BF595" i="4"/>
  <c r="T595" i="4"/>
  <c r="R595" i="4"/>
  <c r="P595" i="4"/>
  <c r="BK595" i="4"/>
  <c r="J595" i="4"/>
  <c r="BE595" i="4" s="1"/>
  <c r="BI593" i="4"/>
  <c r="BH593" i="4"/>
  <c r="BG593" i="4"/>
  <c r="BF593" i="4"/>
  <c r="T593" i="4"/>
  <c r="R593" i="4"/>
  <c r="R592" i="4" s="1"/>
  <c r="P593" i="4"/>
  <c r="P592" i="4" s="1"/>
  <c r="BK593" i="4"/>
  <c r="BK592" i="4" s="1"/>
  <c r="J592" i="4"/>
  <c r="J83" i="4" s="1"/>
  <c r="J593" i="4"/>
  <c r="BE593" i="4"/>
  <c r="BI591" i="4"/>
  <c r="BH591" i="4"/>
  <c r="BG591" i="4"/>
  <c r="BF591" i="4"/>
  <c r="T591" i="4"/>
  <c r="R591" i="4"/>
  <c r="P591" i="4"/>
  <c r="BK591" i="4"/>
  <c r="J591" i="4"/>
  <c r="BE591" i="4" s="1"/>
  <c r="BI587" i="4"/>
  <c r="BH587" i="4"/>
  <c r="BG587" i="4"/>
  <c r="BF587" i="4"/>
  <c r="T587" i="4"/>
  <c r="R587" i="4"/>
  <c r="P587" i="4"/>
  <c r="BK587" i="4"/>
  <c r="J587" i="4"/>
  <c r="BE587" i="4" s="1"/>
  <c r="BI585" i="4"/>
  <c r="BH585" i="4"/>
  <c r="BG585" i="4"/>
  <c r="BF585" i="4"/>
  <c r="T585" i="4"/>
  <c r="R585" i="4"/>
  <c r="P585" i="4"/>
  <c r="BK585" i="4"/>
  <c r="J585" i="4"/>
  <c r="BE585" i="4" s="1"/>
  <c r="BI581" i="4"/>
  <c r="BH581" i="4"/>
  <c r="BG581" i="4"/>
  <c r="BF581" i="4"/>
  <c r="T581" i="4"/>
  <c r="T580" i="4" s="1"/>
  <c r="R581" i="4"/>
  <c r="R580" i="4" s="1"/>
  <c r="P581" i="4"/>
  <c r="BK581" i="4"/>
  <c r="BK580" i="4" s="1"/>
  <c r="J580" i="4" s="1"/>
  <c r="J82" i="4" s="1"/>
  <c r="J581" i="4"/>
  <c r="BE581" i="4"/>
  <c r="BI579" i="4"/>
  <c r="BH579" i="4"/>
  <c r="BG579" i="4"/>
  <c r="BF579" i="4"/>
  <c r="T579" i="4"/>
  <c r="R579" i="4"/>
  <c r="P579" i="4"/>
  <c r="BK579" i="4"/>
  <c r="J579" i="4"/>
  <c r="BE579" i="4" s="1"/>
  <c r="BI577" i="4"/>
  <c r="BH577" i="4"/>
  <c r="BG577" i="4"/>
  <c r="BF577" i="4"/>
  <c r="T577" i="4"/>
  <c r="R577" i="4"/>
  <c r="P577" i="4"/>
  <c r="BK577" i="4"/>
  <c r="J577" i="4"/>
  <c r="BE577" i="4" s="1"/>
  <c r="BI575" i="4"/>
  <c r="BH575" i="4"/>
  <c r="BG575" i="4"/>
  <c r="BF575" i="4"/>
  <c r="T575" i="4"/>
  <c r="R575" i="4"/>
  <c r="P575" i="4"/>
  <c r="BK575" i="4"/>
  <c r="J575" i="4"/>
  <c r="BE575" i="4" s="1"/>
  <c r="BI573" i="4"/>
  <c r="BH573" i="4"/>
  <c r="BG573" i="4"/>
  <c r="BF573" i="4"/>
  <c r="T573" i="4"/>
  <c r="R573" i="4"/>
  <c r="P573" i="4"/>
  <c r="BK573" i="4"/>
  <c r="J573" i="4"/>
  <c r="BE573" i="4" s="1"/>
  <c r="BI571" i="4"/>
  <c r="BH571" i="4"/>
  <c r="BG571" i="4"/>
  <c r="BF571" i="4"/>
  <c r="T571" i="4"/>
  <c r="R571" i="4"/>
  <c r="P571" i="4"/>
  <c r="BK571" i="4"/>
  <c r="J571" i="4"/>
  <c r="BE571" i="4" s="1"/>
  <c r="BI567" i="4"/>
  <c r="BH567" i="4"/>
  <c r="BG567" i="4"/>
  <c r="BF567" i="4"/>
  <c r="T567" i="4"/>
  <c r="R567" i="4"/>
  <c r="P567" i="4"/>
  <c r="BK567" i="4"/>
  <c r="J567" i="4"/>
  <c r="BE567" i="4" s="1"/>
  <c r="BI563" i="4"/>
  <c r="BH563" i="4"/>
  <c r="BG563" i="4"/>
  <c r="BF563" i="4"/>
  <c r="T563" i="4"/>
  <c r="T562" i="4" s="1"/>
  <c r="R563" i="4"/>
  <c r="R562" i="4" s="1"/>
  <c r="P563" i="4"/>
  <c r="BK563" i="4"/>
  <c r="BK562" i="4" s="1"/>
  <c r="J562" i="4" s="1"/>
  <c r="J81" i="4" s="1"/>
  <c r="J563" i="4"/>
  <c r="BE563" i="4"/>
  <c r="BI561" i="4"/>
  <c r="BH561" i="4"/>
  <c r="BG561" i="4"/>
  <c r="BF561" i="4"/>
  <c r="T561" i="4"/>
  <c r="R561" i="4"/>
  <c r="P561" i="4"/>
  <c r="BK561" i="4"/>
  <c r="J561" i="4"/>
  <c r="BE561" i="4" s="1"/>
  <c r="BI559" i="4"/>
  <c r="BH559" i="4"/>
  <c r="BG559" i="4"/>
  <c r="BF559" i="4"/>
  <c r="T559" i="4"/>
  <c r="R559" i="4"/>
  <c r="P559" i="4"/>
  <c r="BK559" i="4"/>
  <c r="J559" i="4"/>
  <c r="BE559" i="4" s="1"/>
  <c r="BI555" i="4"/>
  <c r="BH555" i="4"/>
  <c r="BG555" i="4"/>
  <c r="BF555" i="4"/>
  <c r="T555" i="4"/>
  <c r="T554" i="4" s="1"/>
  <c r="R555" i="4"/>
  <c r="R554" i="4" s="1"/>
  <c r="P555" i="4"/>
  <c r="BK555" i="4"/>
  <c r="BK554" i="4" s="1"/>
  <c r="J554" i="4" s="1"/>
  <c r="J80" i="4" s="1"/>
  <c r="J555" i="4"/>
  <c r="BE555" i="4"/>
  <c r="BI553" i="4"/>
  <c r="BH553" i="4"/>
  <c r="BG553" i="4"/>
  <c r="BF553" i="4"/>
  <c r="T553" i="4"/>
  <c r="R553" i="4"/>
  <c r="P553" i="4"/>
  <c r="BK553" i="4"/>
  <c r="J553" i="4"/>
  <c r="BE553" i="4" s="1"/>
  <c r="BI551" i="4"/>
  <c r="BH551" i="4"/>
  <c r="BG551" i="4"/>
  <c r="BF551" i="4"/>
  <c r="T551" i="4"/>
  <c r="R551" i="4"/>
  <c r="P551" i="4"/>
  <c r="BK551" i="4"/>
  <c r="J551" i="4"/>
  <c r="BE551" i="4" s="1"/>
  <c r="BI547" i="4"/>
  <c r="BH547" i="4"/>
  <c r="BG547" i="4"/>
  <c r="BF547" i="4"/>
  <c r="T547" i="4"/>
  <c r="R547" i="4"/>
  <c r="P547" i="4"/>
  <c r="BK547" i="4"/>
  <c r="J547" i="4"/>
  <c r="BE547" i="4" s="1"/>
  <c r="BI545" i="4"/>
  <c r="BH545" i="4"/>
  <c r="BG545" i="4"/>
  <c r="BF545" i="4"/>
  <c r="T545" i="4"/>
  <c r="R545" i="4"/>
  <c r="P545" i="4"/>
  <c r="BK545" i="4"/>
  <c r="J545" i="4"/>
  <c r="BE545" i="4" s="1"/>
  <c r="BI541" i="4"/>
  <c r="BH541" i="4"/>
  <c r="BG541" i="4"/>
  <c r="BF541" i="4"/>
  <c r="T541" i="4"/>
  <c r="R541" i="4"/>
  <c r="P541" i="4"/>
  <c r="BK541" i="4"/>
  <c r="J541" i="4"/>
  <c r="BE541" i="4" s="1"/>
  <c r="BI539" i="4"/>
  <c r="BH539" i="4"/>
  <c r="BG539" i="4"/>
  <c r="BF539" i="4"/>
  <c r="T539" i="4"/>
  <c r="R539" i="4"/>
  <c r="P539" i="4"/>
  <c r="BK539" i="4"/>
  <c r="J539" i="4"/>
  <c r="BE539" i="4" s="1"/>
  <c r="BI532" i="4"/>
  <c r="BH532" i="4"/>
  <c r="BG532" i="4"/>
  <c r="BF532" i="4"/>
  <c r="T532" i="4"/>
  <c r="R532" i="4"/>
  <c r="P532" i="4"/>
  <c r="BK532" i="4"/>
  <c r="J532" i="4"/>
  <c r="BE532" i="4" s="1"/>
  <c r="BI530" i="4"/>
  <c r="BH530" i="4"/>
  <c r="BG530" i="4"/>
  <c r="BF530" i="4"/>
  <c r="T530" i="4"/>
  <c r="R530" i="4"/>
  <c r="P530" i="4"/>
  <c r="BK530" i="4"/>
  <c r="J530" i="4"/>
  <c r="BE530" i="4" s="1"/>
  <c r="BI523" i="4"/>
  <c r="BH523" i="4"/>
  <c r="BG523" i="4"/>
  <c r="BF523" i="4"/>
  <c r="T523" i="4"/>
  <c r="T522" i="4" s="1"/>
  <c r="R523" i="4"/>
  <c r="R522" i="4" s="1"/>
  <c r="P523" i="4"/>
  <c r="P522" i="4" s="1"/>
  <c r="BK523" i="4"/>
  <c r="BK522" i="4" s="1"/>
  <c r="J522" i="4" s="1"/>
  <c r="J79" i="4" s="1"/>
  <c r="J523" i="4"/>
  <c r="BE523" i="4"/>
  <c r="BI521" i="4"/>
  <c r="BH521" i="4"/>
  <c r="BG521" i="4"/>
  <c r="BF521" i="4"/>
  <c r="T521" i="4"/>
  <c r="R521" i="4"/>
  <c r="P521" i="4"/>
  <c r="BK521" i="4"/>
  <c r="J521" i="4"/>
  <c r="BE521" i="4" s="1"/>
  <c r="BI514" i="4"/>
  <c r="BH514" i="4"/>
  <c r="BG514" i="4"/>
  <c r="BF514" i="4"/>
  <c r="T514" i="4"/>
  <c r="R514" i="4"/>
  <c r="P514" i="4"/>
  <c r="BK514" i="4"/>
  <c r="J514" i="4"/>
  <c r="BE514" i="4" s="1"/>
  <c r="BI507" i="4"/>
  <c r="BH507" i="4"/>
  <c r="BG507" i="4"/>
  <c r="BF507" i="4"/>
  <c r="T507" i="4"/>
  <c r="T506" i="4" s="1"/>
  <c r="R507" i="4"/>
  <c r="R506" i="4"/>
  <c r="P507" i="4"/>
  <c r="P506" i="4" s="1"/>
  <c r="BK507" i="4"/>
  <c r="BK506" i="4"/>
  <c r="J507" i="4"/>
  <c r="BE507" i="4" s="1"/>
  <c r="BI504" i="4"/>
  <c r="BH504" i="4"/>
  <c r="BG504" i="4"/>
  <c r="BF504" i="4"/>
  <c r="T504" i="4"/>
  <c r="T503" i="4" s="1"/>
  <c r="R504" i="4"/>
  <c r="R503" i="4" s="1"/>
  <c r="P504" i="4"/>
  <c r="P503" i="4" s="1"/>
  <c r="BK504" i="4"/>
  <c r="BK503" i="4" s="1"/>
  <c r="J503" i="4"/>
  <c r="J76" i="4" s="1"/>
  <c r="J504" i="4"/>
  <c r="BE504" i="4"/>
  <c r="BI498" i="4"/>
  <c r="BH498" i="4"/>
  <c r="BG498" i="4"/>
  <c r="BF498" i="4"/>
  <c r="T498" i="4"/>
  <c r="R498" i="4"/>
  <c r="P498" i="4"/>
  <c r="BK498" i="4"/>
  <c r="J498" i="4"/>
  <c r="BE498" i="4" s="1"/>
  <c r="BI497" i="4"/>
  <c r="BH497" i="4"/>
  <c r="BG497" i="4"/>
  <c r="BF497" i="4"/>
  <c r="T497" i="4"/>
  <c r="R497" i="4"/>
  <c r="P497" i="4"/>
  <c r="BK497" i="4"/>
  <c r="J497" i="4"/>
  <c r="BE497" i="4" s="1"/>
  <c r="BI496" i="4"/>
  <c r="BH496" i="4"/>
  <c r="BG496" i="4"/>
  <c r="BF496" i="4"/>
  <c r="T496" i="4"/>
  <c r="R496" i="4"/>
  <c r="P496" i="4"/>
  <c r="BK496" i="4"/>
  <c r="J496" i="4"/>
  <c r="BE496" i="4" s="1"/>
  <c r="BI495" i="4"/>
  <c r="BH495" i="4"/>
  <c r="BG495" i="4"/>
  <c r="BF495" i="4"/>
  <c r="T495" i="4"/>
  <c r="R495" i="4"/>
  <c r="P495" i="4"/>
  <c r="BK495" i="4"/>
  <c r="J495" i="4"/>
  <c r="BE495" i="4" s="1"/>
  <c r="BI493" i="4"/>
  <c r="BH493" i="4"/>
  <c r="BG493" i="4"/>
  <c r="BF493" i="4"/>
  <c r="T493" i="4"/>
  <c r="R493" i="4"/>
  <c r="P493" i="4"/>
  <c r="BK493" i="4"/>
  <c r="J493" i="4"/>
  <c r="BE493" i="4" s="1"/>
  <c r="BI492" i="4"/>
  <c r="BH492" i="4"/>
  <c r="BG492" i="4"/>
  <c r="BF492" i="4"/>
  <c r="T492" i="4"/>
  <c r="R492" i="4"/>
  <c r="P492" i="4"/>
  <c r="BK492" i="4"/>
  <c r="J492" i="4"/>
  <c r="BE492" i="4" s="1"/>
  <c r="BI490" i="4"/>
  <c r="BH490" i="4"/>
  <c r="BG490" i="4"/>
  <c r="BF490" i="4"/>
  <c r="T490" i="4"/>
  <c r="R490" i="4"/>
  <c r="P490" i="4"/>
  <c r="BK490" i="4"/>
  <c r="J490" i="4"/>
  <c r="BE490" i="4" s="1"/>
  <c r="BI489" i="4"/>
  <c r="BH489" i="4"/>
  <c r="BG489" i="4"/>
  <c r="BF489" i="4"/>
  <c r="T489" i="4"/>
  <c r="T488" i="4" s="1"/>
  <c r="R489" i="4"/>
  <c r="R488" i="4" s="1"/>
  <c r="P489" i="4"/>
  <c r="P488" i="4" s="1"/>
  <c r="BK489" i="4"/>
  <c r="BK488" i="4" s="1"/>
  <c r="J488" i="4" s="1"/>
  <c r="J75" i="4" s="1"/>
  <c r="J489" i="4"/>
  <c r="BE489" i="4"/>
  <c r="BI486" i="4"/>
  <c r="BH486" i="4"/>
  <c r="BG486" i="4"/>
  <c r="BF486" i="4"/>
  <c r="T486" i="4"/>
  <c r="R486" i="4"/>
  <c r="P486" i="4"/>
  <c r="BK486" i="4"/>
  <c r="J486" i="4"/>
  <c r="BE486" i="4" s="1"/>
  <c r="BI482" i="4"/>
  <c r="BH482" i="4"/>
  <c r="BG482" i="4"/>
  <c r="BF482" i="4"/>
  <c r="T482" i="4"/>
  <c r="R482" i="4"/>
  <c r="P482" i="4"/>
  <c r="BK482" i="4"/>
  <c r="J482" i="4"/>
  <c r="BE482" i="4" s="1"/>
  <c r="BI478" i="4"/>
  <c r="BH478" i="4"/>
  <c r="BG478" i="4"/>
  <c r="BF478" i="4"/>
  <c r="T478" i="4"/>
  <c r="R478" i="4"/>
  <c r="P478" i="4"/>
  <c r="BK478" i="4"/>
  <c r="J478" i="4"/>
  <c r="BE478" i="4" s="1"/>
  <c r="BI476" i="4"/>
  <c r="BH476" i="4"/>
  <c r="BG476" i="4"/>
  <c r="BF476" i="4"/>
  <c r="T476" i="4"/>
  <c r="R476" i="4"/>
  <c r="P476" i="4"/>
  <c r="BK476" i="4"/>
  <c r="J476" i="4"/>
  <c r="BE476" i="4" s="1"/>
  <c r="BI472" i="4"/>
  <c r="BH472" i="4"/>
  <c r="BG472" i="4"/>
  <c r="BF472" i="4"/>
  <c r="T472" i="4"/>
  <c r="R472" i="4"/>
  <c r="P472" i="4"/>
  <c r="BK472" i="4"/>
  <c r="J472" i="4"/>
  <c r="BE472" i="4" s="1"/>
  <c r="BI468" i="4"/>
  <c r="BH468" i="4"/>
  <c r="BG468" i="4"/>
  <c r="BF468" i="4"/>
  <c r="T468" i="4"/>
  <c r="R468" i="4"/>
  <c r="P468" i="4"/>
  <c r="BK468" i="4"/>
  <c r="J468" i="4"/>
  <c r="BE468" i="4" s="1"/>
  <c r="BI463" i="4"/>
  <c r="BH463" i="4"/>
  <c r="BG463" i="4"/>
  <c r="BF463" i="4"/>
  <c r="T463" i="4"/>
  <c r="R463" i="4"/>
  <c r="P463" i="4"/>
  <c r="BK463" i="4"/>
  <c r="J463" i="4"/>
  <c r="BE463" i="4" s="1"/>
  <c r="BI444" i="4"/>
  <c r="BH444" i="4"/>
  <c r="BG444" i="4"/>
  <c r="BF444" i="4"/>
  <c r="T444" i="4"/>
  <c r="R444" i="4"/>
  <c r="P444" i="4"/>
  <c r="BK444" i="4"/>
  <c r="J444" i="4"/>
  <c r="BE444" i="4" s="1"/>
  <c r="BI434" i="4"/>
  <c r="BH434" i="4"/>
  <c r="BG434" i="4"/>
  <c r="BF434" i="4"/>
  <c r="T434" i="4"/>
  <c r="R434" i="4"/>
  <c r="P434" i="4"/>
  <c r="BK434" i="4"/>
  <c r="J434" i="4"/>
  <c r="BE434" i="4" s="1"/>
  <c r="BI430" i="4"/>
  <c r="BH430" i="4"/>
  <c r="BG430" i="4"/>
  <c r="BF430" i="4"/>
  <c r="T430" i="4"/>
  <c r="R430" i="4"/>
  <c r="P430" i="4"/>
  <c r="BK430" i="4"/>
  <c r="J430" i="4"/>
  <c r="BE430" i="4" s="1"/>
  <c r="BI423" i="4"/>
  <c r="BH423" i="4"/>
  <c r="BG423" i="4"/>
  <c r="BF423" i="4"/>
  <c r="T423" i="4"/>
  <c r="R423" i="4"/>
  <c r="P423" i="4"/>
  <c r="BK423" i="4"/>
  <c r="J423" i="4"/>
  <c r="BE423" i="4" s="1"/>
  <c r="BI421" i="4"/>
  <c r="BH421" i="4"/>
  <c r="BG421" i="4"/>
  <c r="BF421" i="4"/>
  <c r="T421" i="4"/>
  <c r="R421" i="4"/>
  <c r="P421" i="4"/>
  <c r="BK421" i="4"/>
  <c r="J421" i="4"/>
  <c r="BE421" i="4" s="1"/>
  <c r="BI416" i="4"/>
  <c r="BH416" i="4"/>
  <c r="BG416" i="4"/>
  <c r="BF416" i="4"/>
  <c r="T416" i="4"/>
  <c r="R416" i="4"/>
  <c r="P416" i="4"/>
  <c r="BK416" i="4"/>
  <c r="J416" i="4"/>
  <c r="BE416" i="4" s="1"/>
  <c r="BI414" i="4"/>
  <c r="BH414" i="4"/>
  <c r="BG414" i="4"/>
  <c r="BF414" i="4"/>
  <c r="T414" i="4"/>
  <c r="R414" i="4"/>
  <c r="P414" i="4"/>
  <c r="BK414" i="4"/>
  <c r="J414" i="4"/>
  <c r="BE414" i="4" s="1"/>
  <c r="BI408" i="4"/>
  <c r="BH408" i="4"/>
  <c r="BG408" i="4"/>
  <c r="BF408" i="4"/>
  <c r="T408" i="4"/>
  <c r="R408" i="4"/>
  <c r="P408" i="4"/>
  <c r="BK408" i="4"/>
  <c r="J408" i="4"/>
  <c r="BE408" i="4" s="1"/>
  <c r="BI406" i="4"/>
  <c r="BH406" i="4"/>
  <c r="BG406" i="4"/>
  <c r="BF406" i="4"/>
  <c r="T406" i="4"/>
  <c r="R406" i="4"/>
  <c r="P406" i="4"/>
  <c r="BK406" i="4"/>
  <c r="J406" i="4"/>
  <c r="BE406" i="4" s="1"/>
  <c r="BI402" i="4"/>
  <c r="BH402" i="4"/>
  <c r="BG402" i="4"/>
  <c r="BF402" i="4"/>
  <c r="T402" i="4"/>
  <c r="R402" i="4"/>
  <c r="P402" i="4"/>
  <c r="BK402" i="4"/>
  <c r="J402" i="4"/>
  <c r="BE402" i="4" s="1"/>
  <c r="BI398" i="4"/>
  <c r="BH398" i="4"/>
  <c r="BG398" i="4"/>
  <c r="BF398" i="4"/>
  <c r="T398" i="4"/>
  <c r="R398" i="4"/>
  <c r="P398" i="4"/>
  <c r="BK398" i="4"/>
  <c r="J398" i="4"/>
  <c r="BE398" i="4" s="1"/>
  <c r="BI396" i="4"/>
  <c r="BH396" i="4"/>
  <c r="BG396" i="4"/>
  <c r="BF396" i="4"/>
  <c r="T396" i="4"/>
  <c r="R396" i="4"/>
  <c r="P396" i="4"/>
  <c r="BK396" i="4"/>
  <c r="J396" i="4"/>
  <c r="BE396" i="4" s="1"/>
  <c r="BI392" i="4"/>
  <c r="BH392" i="4"/>
  <c r="BG392" i="4"/>
  <c r="BF392" i="4"/>
  <c r="T392" i="4"/>
  <c r="R392" i="4"/>
  <c r="P392" i="4"/>
  <c r="BK392" i="4"/>
  <c r="J392" i="4"/>
  <c r="BE392" i="4" s="1"/>
  <c r="BI391" i="4"/>
  <c r="BH391" i="4"/>
  <c r="BG391" i="4"/>
  <c r="BF391" i="4"/>
  <c r="T391" i="4"/>
  <c r="R391" i="4"/>
  <c r="P391" i="4"/>
  <c r="BK391" i="4"/>
  <c r="J391" i="4"/>
  <c r="BE391" i="4" s="1"/>
  <c r="BI383" i="4"/>
  <c r="BH383" i="4"/>
  <c r="BG383" i="4"/>
  <c r="BF383" i="4"/>
  <c r="T383" i="4"/>
  <c r="R383" i="4"/>
  <c r="P383" i="4"/>
  <c r="BK383" i="4"/>
  <c r="J383" i="4"/>
  <c r="BE383" i="4" s="1"/>
  <c r="BI381" i="4"/>
  <c r="BH381" i="4"/>
  <c r="BG381" i="4"/>
  <c r="BF381" i="4"/>
  <c r="T381" i="4"/>
  <c r="R381" i="4"/>
  <c r="P381" i="4"/>
  <c r="BK381" i="4"/>
  <c r="J381" i="4"/>
  <c r="BE381" i="4" s="1"/>
  <c r="BI371" i="4"/>
  <c r="BH371" i="4"/>
  <c r="BG371" i="4"/>
  <c r="BF371" i="4"/>
  <c r="T371" i="4"/>
  <c r="R371" i="4"/>
  <c r="P371" i="4"/>
  <c r="BK371" i="4"/>
  <c r="J371" i="4"/>
  <c r="BE371" i="4" s="1"/>
  <c r="BI366" i="4"/>
  <c r="BH366" i="4"/>
  <c r="BG366" i="4"/>
  <c r="BF366" i="4"/>
  <c r="T366" i="4"/>
  <c r="R366" i="4"/>
  <c r="P366" i="4"/>
  <c r="BK366" i="4"/>
  <c r="J366" i="4"/>
  <c r="BE366" i="4" s="1"/>
  <c r="BI356" i="4"/>
  <c r="BH356" i="4"/>
  <c r="BG356" i="4"/>
  <c r="BF356" i="4"/>
  <c r="T356" i="4"/>
  <c r="R356" i="4"/>
  <c r="P356" i="4"/>
  <c r="BK356" i="4"/>
  <c r="J356" i="4"/>
  <c r="BE356" i="4" s="1"/>
  <c r="BI352" i="4"/>
  <c r="BH352" i="4"/>
  <c r="BG352" i="4"/>
  <c r="BF352" i="4"/>
  <c r="T352" i="4"/>
  <c r="R352" i="4"/>
  <c r="P352" i="4"/>
  <c r="BK352" i="4"/>
  <c r="J352" i="4"/>
  <c r="BE352" i="4" s="1"/>
  <c r="BI348" i="4"/>
  <c r="BH348" i="4"/>
  <c r="BG348" i="4"/>
  <c r="BF348" i="4"/>
  <c r="T348" i="4"/>
  <c r="R348" i="4"/>
  <c r="P348" i="4"/>
  <c r="BK348" i="4"/>
  <c r="J348" i="4"/>
  <c r="BE348" i="4" s="1"/>
  <c r="BI344" i="4"/>
  <c r="BH344" i="4"/>
  <c r="BG344" i="4"/>
  <c r="BF344" i="4"/>
  <c r="T344" i="4"/>
  <c r="R344" i="4"/>
  <c r="R343" i="4" s="1"/>
  <c r="P344" i="4"/>
  <c r="P343" i="4" s="1"/>
  <c r="BK344" i="4"/>
  <c r="BK343" i="4" s="1"/>
  <c r="J343" i="4" s="1"/>
  <c r="J74" i="4" s="1"/>
  <c r="J344" i="4"/>
  <c r="BE344" i="4"/>
  <c r="BI337" i="4"/>
  <c r="BH337" i="4"/>
  <c r="BG337" i="4"/>
  <c r="BF337" i="4"/>
  <c r="T337" i="4"/>
  <c r="T336" i="4" s="1"/>
  <c r="R337" i="4"/>
  <c r="R336" i="4" s="1"/>
  <c r="P337" i="4"/>
  <c r="P336" i="4" s="1"/>
  <c r="BK337" i="4"/>
  <c r="BK336" i="4" s="1"/>
  <c r="J336" i="4" s="1"/>
  <c r="J73" i="4" s="1"/>
  <c r="J337" i="4"/>
  <c r="BE337" i="4"/>
  <c r="BI332" i="4"/>
  <c r="BH332" i="4"/>
  <c r="BG332" i="4"/>
  <c r="BF332" i="4"/>
  <c r="T332" i="4"/>
  <c r="R332" i="4"/>
  <c r="P332" i="4"/>
  <c r="BK332" i="4"/>
  <c r="J332" i="4"/>
  <c r="BE332" i="4" s="1"/>
  <c r="BI326" i="4"/>
  <c r="BH326" i="4"/>
  <c r="BG326" i="4"/>
  <c r="BF326" i="4"/>
  <c r="T326" i="4"/>
  <c r="R326" i="4"/>
  <c r="R325" i="4"/>
  <c r="R324" i="4" s="1"/>
  <c r="P326" i="4"/>
  <c r="P325" i="4" s="1"/>
  <c r="BK326" i="4"/>
  <c r="BK325" i="4"/>
  <c r="J326" i="4"/>
  <c r="BE326" i="4" s="1"/>
  <c r="BI322" i="4"/>
  <c r="BH322" i="4"/>
  <c r="BG322" i="4"/>
  <c r="BF322" i="4"/>
  <c r="T322" i="4"/>
  <c r="R322" i="4"/>
  <c r="P322" i="4"/>
  <c r="BK322" i="4"/>
  <c r="J322" i="4"/>
  <c r="BE322" i="4" s="1"/>
  <c r="BI320" i="4"/>
  <c r="BH320" i="4"/>
  <c r="BG320" i="4"/>
  <c r="BF320" i="4"/>
  <c r="T320" i="4"/>
  <c r="R320" i="4"/>
  <c r="P320" i="4"/>
  <c r="BK320" i="4"/>
  <c r="J320" i="4"/>
  <c r="BE320" i="4" s="1"/>
  <c r="BI318" i="4"/>
  <c r="BH318" i="4"/>
  <c r="BG318" i="4"/>
  <c r="BF318" i="4"/>
  <c r="T318" i="4"/>
  <c r="R318" i="4"/>
  <c r="P318" i="4"/>
  <c r="BK318" i="4"/>
  <c r="J318" i="4"/>
  <c r="BE318" i="4" s="1"/>
  <c r="BI317" i="4"/>
  <c r="BH317" i="4"/>
  <c r="BG317" i="4"/>
  <c r="BF317" i="4"/>
  <c r="T317" i="4"/>
  <c r="T316" i="4" s="1"/>
  <c r="R317" i="4"/>
  <c r="R316" i="4" s="1"/>
  <c r="P317" i="4"/>
  <c r="BK317" i="4"/>
  <c r="BK316" i="4" s="1"/>
  <c r="J316" i="4" s="1"/>
  <c r="J70" i="4" s="1"/>
  <c r="J317" i="4"/>
  <c r="BE317" i="4"/>
  <c r="BI308" i="4"/>
  <c r="BH308" i="4"/>
  <c r="BG308" i="4"/>
  <c r="BF308" i="4"/>
  <c r="T308" i="4"/>
  <c r="R308" i="4"/>
  <c r="P308" i="4"/>
  <c r="BK308" i="4"/>
  <c r="J308" i="4"/>
  <c r="BE308" i="4" s="1"/>
  <c r="BI307" i="4"/>
  <c r="BH307" i="4"/>
  <c r="BG307" i="4"/>
  <c r="BF307" i="4"/>
  <c r="T307" i="4"/>
  <c r="R307" i="4"/>
  <c r="P307" i="4"/>
  <c r="BK307" i="4"/>
  <c r="J307" i="4"/>
  <c r="BE307" i="4" s="1"/>
  <c r="BI300" i="4"/>
  <c r="BH300" i="4"/>
  <c r="BG300" i="4"/>
  <c r="BF300" i="4"/>
  <c r="T300" i="4"/>
  <c r="T299" i="4" s="1"/>
  <c r="R300" i="4"/>
  <c r="R299" i="4" s="1"/>
  <c r="P300" i="4"/>
  <c r="BK300" i="4"/>
  <c r="BK299" i="4" s="1"/>
  <c r="J299" i="4" s="1"/>
  <c r="J69" i="4" s="1"/>
  <c r="J300" i="4"/>
  <c r="BE300" i="4"/>
  <c r="BI297" i="4"/>
  <c r="BH297" i="4"/>
  <c r="BG297" i="4"/>
  <c r="BF297" i="4"/>
  <c r="T297" i="4"/>
  <c r="R297" i="4"/>
  <c r="P297" i="4"/>
  <c r="BK297" i="4"/>
  <c r="J297" i="4"/>
  <c r="BE297" i="4" s="1"/>
  <c r="BI288" i="4"/>
  <c r="BH288" i="4"/>
  <c r="BG288" i="4"/>
  <c r="BF288" i="4"/>
  <c r="T288" i="4"/>
  <c r="R288" i="4"/>
  <c r="P288" i="4"/>
  <c r="BK288" i="4"/>
  <c r="J288" i="4"/>
  <c r="BE288" i="4" s="1"/>
  <c r="BI278" i="4"/>
  <c r="BH278" i="4"/>
  <c r="BG278" i="4"/>
  <c r="BF278" i="4"/>
  <c r="T278" i="4"/>
  <c r="R278" i="4"/>
  <c r="P278" i="4"/>
  <c r="BK278" i="4"/>
  <c r="J278" i="4"/>
  <c r="BE278" i="4" s="1"/>
  <c r="BI268" i="4"/>
  <c r="BH268" i="4"/>
  <c r="BG268" i="4"/>
  <c r="BF268" i="4"/>
  <c r="T268" i="4"/>
  <c r="R268" i="4"/>
  <c r="P268" i="4"/>
  <c r="BK268" i="4"/>
  <c r="J268" i="4"/>
  <c r="BE268" i="4" s="1"/>
  <c r="BI261" i="4"/>
  <c r="BH261" i="4"/>
  <c r="BG261" i="4"/>
  <c r="BF261" i="4"/>
  <c r="T261" i="4"/>
  <c r="R261" i="4"/>
  <c r="P261" i="4"/>
  <c r="BK261" i="4"/>
  <c r="J261" i="4"/>
  <c r="BE261" i="4" s="1"/>
  <c r="BI251" i="4"/>
  <c r="BH251" i="4"/>
  <c r="BG251" i="4"/>
  <c r="BF251" i="4"/>
  <c r="T251" i="4"/>
  <c r="R251" i="4"/>
  <c r="P251" i="4"/>
  <c r="BK251" i="4"/>
  <c r="J251" i="4"/>
  <c r="BE251" i="4" s="1"/>
  <c r="BI249" i="4"/>
  <c r="BH249" i="4"/>
  <c r="BG249" i="4"/>
  <c r="BF249" i="4"/>
  <c r="T249" i="4"/>
  <c r="R249" i="4"/>
  <c r="P249" i="4"/>
  <c r="BK249" i="4"/>
  <c r="J249" i="4"/>
  <c r="BE249" i="4" s="1"/>
  <c r="BI245" i="4"/>
  <c r="BH245" i="4"/>
  <c r="BG245" i="4"/>
  <c r="BF245" i="4"/>
  <c r="T245" i="4"/>
  <c r="R245" i="4"/>
  <c r="P245" i="4"/>
  <c r="BK245" i="4"/>
  <c r="J245" i="4"/>
  <c r="BE245" i="4" s="1"/>
  <c r="BI243" i="4"/>
  <c r="BH243" i="4"/>
  <c r="BG243" i="4"/>
  <c r="BF243" i="4"/>
  <c r="T243" i="4"/>
  <c r="R243" i="4"/>
  <c r="P243" i="4"/>
  <c r="BK243" i="4"/>
  <c r="J243" i="4"/>
  <c r="BE243" i="4" s="1"/>
  <c r="BI237" i="4"/>
  <c r="BH237" i="4"/>
  <c r="BG237" i="4"/>
  <c r="BF237" i="4"/>
  <c r="T237" i="4"/>
  <c r="R237" i="4"/>
  <c r="P237" i="4"/>
  <c r="BK237" i="4"/>
  <c r="J237" i="4"/>
  <c r="BE237" i="4" s="1"/>
  <c r="BI231" i="4"/>
  <c r="BH231" i="4"/>
  <c r="BG231" i="4"/>
  <c r="BF231" i="4"/>
  <c r="T231" i="4"/>
  <c r="R231" i="4"/>
  <c r="P231" i="4"/>
  <c r="BK231" i="4"/>
  <c r="J231" i="4"/>
  <c r="BE231" i="4" s="1"/>
  <c r="BI229" i="4"/>
  <c r="BH229" i="4"/>
  <c r="BG229" i="4"/>
  <c r="BF229" i="4"/>
  <c r="T229" i="4"/>
  <c r="R229" i="4"/>
  <c r="P229" i="4"/>
  <c r="BK229" i="4"/>
  <c r="J229" i="4"/>
  <c r="BE229" i="4" s="1"/>
  <c r="BI223" i="4"/>
  <c r="BH223" i="4"/>
  <c r="BG223" i="4"/>
  <c r="BF223" i="4"/>
  <c r="T223" i="4"/>
  <c r="R223" i="4"/>
  <c r="P223" i="4"/>
  <c r="BK223" i="4"/>
  <c r="J223" i="4"/>
  <c r="BE223" i="4" s="1"/>
  <c r="BI219" i="4"/>
  <c r="BH219" i="4"/>
  <c r="BG219" i="4"/>
  <c r="BF219" i="4"/>
  <c r="T219" i="4"/>
  <c r="R219" i="4"/>
  <c r="R218" i="4" s="1"/>
  <c r="P219" i="4"/>
  <c r="BK219" i="4"/>
  <c r="BK218" i="4" s="1"/>
  <c r="J218" i="4" s="1"/>
  <c r="J68" i="4" s="1"/>
  <c r="J219" i="4"/>
  <c r="BE219" i="4"/>
  <c r="BI213" i="4"/>
  <c r="BH213" i="4"/>
  <c r="BG213" i="4"/>
  <c r="BF213" i="4"/>
  <c r="T213" i="4"/>
  <c r="R213" i="4"/>
  <c r="P213" i="4"/>
  <c r="BK213" i="4"/>
  <c r="J213" i="4"/>
  <c r="BE213" i="4" s="1"/>
  <c r="BI190" i="4"/>
  <c r="BH190" i="4"/>
  <c r="BG190" i="4"/>
  <c r="BF190" i="4"/>
  <c r="T190" i="4"/>
  <c r="R190" i="4"/>
  <c r="P190" i="4"/>
  <c r="BK190" i="4"/>
  <c r="J190" i="4"/>
  <c r="BE190" i="4" s="1"/>
  <c r="BI167" i="4"/>
  <c r="BH167" i="4"/>
  <c r="BG167" i="4"/>
  <c r="BF167" i="4"/>
  <c r="T167" i="4"/>
  <c r="T166" i="4" s="1"/>
  <c r="R167" i="4"/>
  <c r="R166" i="4"/>
  <c r="P167" i="4"/>
  <c r="BK167" i="4"/>
  <c r="BK166" i="4"/>
  <c r="J166" i="4" s="1"/>
  <c r="J167" i="4"/>
  <c r="BE167" i="4" s="1"/>
  <c r="J67" i="4"/>
  <c r="BI161" i="4"/>
  <c r="BH161" i="4"/>
  <c r="BG161" i="4"/>
  <c r="BF161" i="4"/>
  <c r="T161" i="4"/>
  <c r="R161" i="4"/>
  <c r="P161" i="4"/>
  <c r="BK161" i="4"/>
  <c r="J161" i="4"/>
  <c r="BE161" i="4" s="1"/>
  <c r="BI159" i="4"/>
  <c r="BH159" i="4"/>
  <c r="BG159" i="4"/>
  <c r="BF159" i="4"/>
  <c r="T159" i="4"/>
  <c r="R159" i="4"/>
  <c r="P159" i="4"/>
  <c r="BK159" i="4"/>
  <c r="J159" i="4"/>
  <c r="BE159" i="4" s="1"/>
  <c r="BI157" i="4"/>
  <c r="BH157" i="4"/>
  <c r="BG157" i="4"/>
  <c r="BF157" i="4"/>
  <c r="T157" i="4"/>
  <c r="R157" i="4"/>
  <c r="P157" i="4"/>
  <c r="BK157" i="4"/>
  <c r="J157" i="4"/>
  <c r="BE157" i="4" s="1"/>
  <c r="BI155" i="4"/>
  <c r="BH155" i="4"/>
  <c r="BG155" i="4"/>
  <c r="BF155" i="4"/>
  <c r="T155" i="4"/>
  <c r="R155" i="4"/>
  <c r="P155" i="4"/>
  <c r="BK155" i="4"/>
  <c r="J155" i="4"/>
  <c r="BE155" i="4" s="1"/>
  <c r="BI153" i="4"/>
  <c r="BH153" i="4"/>
  <c r="BG153" i="4"/>
  <c r="BF153" i="4"/>
  <c r="T153" i="4"/>
  <c r="R153" i="4"/>
  <c r="P153" i="4"/>
  <c r="BK153" i="4"/>
  <c r="J153" i="4"/>
  <c r="BE153" i="4" s="1"/>
  <c r="BI151" i="4"/>
  <c r="BH151" i="4"/>
  <c r="BG151" i="4"/>
  <c r="BF151" i="4"/>
  <c r="T151" i="4"/>
  <c r="R151" i="4"/>
  <c r="P151" i="4"/>
  <c r="BK151" i="4"/>
  <c r="J151" i="4"/>
  <c r="BE151" i="4" s="1"/>
  <c r="BI149" i="4"/>
  <c r="BH149" i="4"/>
  <c r="BG149" i="4"/>
  <c r="BF149" i="4"/>
  <c r="T149" i="4"/>
  <c r="R149" i="4"/>
  <c r="P149" i="4"/>
  <c r="BK149" i="4"/>
  <c r="J149" i="4"/>
  <c r="BE149" i="4" s="1"/>
  <c r="BI147" i="4"/>
  <c r="BH147" i="4"/>
  <c r="BG147" i="4"/>
  <c r="BF147" i="4"/>
  <c r="T147" i="4"/>
  <c r="R147" i="4"/>
  <c r="P147" i="4"/>
  <c r="BK147" i="4"/>
  <c r="J147" i="4"/>
  <c r="BE147" i="4" s="1"/>
  <c r="BI145" i="4"/>
  <c r="BH145" i="4"/>
  <c r="BG145" i="4"/>
  <c r="BF145" i="4"/>
  <c r="T145" i="4"/>
  <c r="R145" i="4"/>
  <c r="P145" i="4"/>
  <c r="BK145" i="4"/>
  <c r="J145" i="4"/>
  <c r="BE145" i="4" s="1"/>
  <c r="BI143" i="4"/>
  <c r="BH143" i="4"/>
  <c r="BG143" i="4"/>
  <c r="BF143" i="4"/>
  <c r="T143" i="4"/>
  <c r="R143" i="4"/>
  <c r="P143" i="4"/>
  <c r="BK143" i="4"/>
  <c r="J143" i="4"/>
  <c r="BE143" i="4" s="1"/>
  <c r="BI139" i="4"/>
  <c r="BH139" i="4"/>
  <c r="BG139" i="4"/>
  <c r="BF139" i="4"/>
  <c r="T139" i="4"/>
  <c r="T138" i="4" s="1"/>
  <c r="R139" i="4"/>
  <c r="R138" i="4" s="1"/>
  <c r="P139" i="4"/>
  <c r="BK139" i="4"/>
  <c r="BK138" i="4" s="1"/>
  <c r="J138" i="4" s="1"/>
  <c r="J65" i="4" s="1"/>
  <c r="J139" i="4"/>
  <c r="BE139" i="4"/>
  <c r="BI136" i="4"/>
  <c r="BH136" i="4"/>
  <c r="BG136" i="4"/>
  <c r="BF136" i="4"/>
  <c r="T136" i="4"/>
  <c r="R136" i="4"/>
  <c r="P136" i="4"/>
  <c r="BK136" i="4"/>
  <c r="J136" i="4"/>
  <c r="BE136" i="4"/>
  <c r="BI135" i="4"/>
  <c r="BH135" i="4"/>
  <c r="BG135" i="4"/>
  <c r="BF135" i="4"/>
  <c r="T135" i="4"/>
  <c r="T132" i="4" s="1"/>
  <c r="T131" i="4" s="1"/>
  <c r="R135" i="4"/>
  <c r="P135" i="4"/>
  <c r="BK135" i="4"/>
  <c r="J135" i="4"/>
  <c r="BE135" i="4" s="1"/>
  <c r="BI133" i="4"/>
  <c r="BH133" i="4"/>
  <c r="BG133" i="4"/>
  <c r="BF133" i="4"/>
  <c r="T133" i="4"/>
  <c r="R133" i="4"/>
  <c r="R132" i="4" s="1"/>
  <c r="P133" i="4"/>
  <c r="P132" i="4" s="1"/>
  <c r="BK133" i="4"/>
  <c r="BK132" i="4"/>
  <c r="J133" i="4"/>
  <c r="BE133" i="4" s="1"/>
  <c r="BI126" i="4"/>
  <c r="BH126" i="4"/>
  <c r="BG126" i="4"/>
  <c r="BF126" i="4"/>
  <c r="T126" i="4"/>
  <c r="R126" i="4"/>
  <c r="P126" i="4"/>
  <c r="BK126" i="4"/>
  <c r="J126" i="4"/>
  <c r="BE126" i="4" s="1"/>
  <c r="BI119" i="4"/>
  <c r="BH119" i="4"/>
  <c r="BG119" i="4"/>
  <c r="BF119" i="4"/>
  <c r="T119" i="4"/>
  <c r="R119" i="4"/>
  <c r="P119" i="4"/>
  <c r="BK119" i="4"/>
  <c r="J119" i="4"/>
  <c r="BE119" i="4"/>
  <c r="BI117" i="4"/>
  <c r="BH117" i="4"/>
  <c r="BG117" i="4"/>
  <c r="BF117" i="4"/>
  <c r="T117" i="4"/>
  <c r="R117" i="4"/>
  <c r="P117" i="4"/>
  <c r="BK117" i="4"/>
  <c r="J117" i="4"/>
  <c r="BE117" i="4" s="1"/>
  <c r="BI115" i="4"/>
  <c r="BH115" i="4"/>
  <c r="BG115" i="4"/>
  <c r="BF115" i="4"/>
  <c r="T115" i="4"/>
  <c r="R115" i="4"/>
  <c r="P115" i="4"/>
  <c r="BK115" i="4"/>
  <c r="J115" i="4"/>
  <c r="BE115" i="4"/>
  <c r="BI113" i="4"/>
  <c r="BH113" i="4"/>
  <c r="BG113" i="4"/>
  <c r="BF113" i="4"/>
  <c r="T113" i="4"/>
  <c r="R113" i="4"/>
  <c r="P113" i="4"/>
  <c r="BK113" i="4"/>
  <c r="J113" i="4"/>
  <c r="BE113" i="4" s="1"/>
  <c r="BI111" i="4"/>
  <c r="BH111" i="4"/>
  <c r="F35" i="4" s="1"/>
  <c r="BC55" i="1" s="1"/>
  <c r="BG111" i="4"/>
  <c r="BF111" i="4"/>
  <c r="F33" i="4" s="1"/>
  <c r="BA55" i="1" s="1"/>
  <c r="J33" i="4"/>
  <c r="AW55" i="1" s="1"/>
  <c r="T111" i="4"/>
  <c r="R111" i="4"/>
  <c r="R110" i="4" s="1"/>
  <c r="P111" i="4"/>
  <c r="P110" i="4" s="1"/>
  <c r="BK111" i="4"/>
  <c r="BK110" i="4" s="1"/>
  <c r="J110" i="4" s="1"/>
  <c r="J62" i="4" s="1"/>
  <c r="J111" i="4"/>
  <c r="BE111" i="4"/>
  <c r="J104" i="4"/>
  <c r="F104" i="4"/>
  <c r="F102" i="4"/>
  <c r="E100" i="4"/>
  <c r="J55" i="4"/>
  <c r="F55" i="4"/>
  <c r="F53" i="4"/>
  <c r="E51" i="4"/>
  <c r="J20" i="4"/>
  <c r="E20" i="4"/>
  <c r="F105" i="4" s="1"/>
  <c r="J19" i="4"/>
  <c r="J14" i="4"/>
  <c r="J102" i="4" s="1"/>
  <c r="E7" i="4"/>
  <c r="AY54" i="1"/>
  <c r="AX54" i="1"/>
  <c r="BI614" i="3"/>
  <c r="BH614" i="3"/>
  <c r="BG614" i="3"/>
  <c r="BF614" i="3"/>
  <c r="T614" i="3"/>
  <c r="R614" i="3"/>
  <c r="P614" i="3"/>
  <c r="BK614" i="3"/>
  <c r="J614" i="3"/>
  <c r="BE614" i="3" s="1"/>
  <c r="BI610" i="3"/>
  <c r="BH610" i="3"/>
  <c r="BG610" i="3"/>
  <c r="BF610" i="3"/>
  <c r="T610" i="3"/>
  <c r="R610" i="3"/>
  <c r="P610" i="3"/>
  <c r="BK610" i="3"/>
  <c r="J610" i="3"/>
  <c r="BE610" i="3"/>
  <c r="BI608" i="3"/>
  <c r="BH608" i="3"/>
  <c r="BG608" i="3"/>
  <c r="BF608" i="3"/>
  <c r="T608" i="3"/>
  <c r="R608" i="3"/>
  <c r="P608" i="3"/>
  <c r="BK608" i="3"/>
  <c r="J608" i="3"/>
  <c r="BE608" i="3"/>
  <c r="BI606" i="3"/>
  <c r="BH606" i="3"/>
  <c r="BG606" i="3"/>
  <c r="BF606" i="3"/>
  <c r="T606" i="3"/>
  <c r="R606" i="3"/>
  <c r="P606" i="3"/>
  <c r="BK606" i="3"/>
  <c r="J606" i="3"/>
  <c r="BE606" i="3"/>
  <c r="BI598" i="3"/>
  <c r="BH598" i="3"/>
  <c r="BG598" i="3"/>
  <c r="BF598" i="3"/>
  <c r="T598" i="3"/>
  <c r="R598" i="3"/>
  <c r="P598" i="3"/>
  <c r="BK598" i="3"/>
  <c r="J598" i="3"/>
  <c r="BE598" i="3"/>
  <c r="BI590" i="3"/>
  <c r="BH590" i="3"/>
  <c r="BG590" i="3"/>
  <c r="BF590" i="3"/>
  <c r="T590" i="3"/>
  <c r="R590" i="3"/>
  <c r="R573" i="3" s="1"/>
  <c r="P590" i="3"/>
  <c r="BK590" i="3"/>
  <c r="J590" i="3"/>
  <c r="BE590" i="3"/>
  <c r="BI585" i="3"/>
  <c r="BH585" i="3"/>
  <c r="BG585" i="3"/>
  <c r="BF585" i="3"/>
  <c r="T585" i="3"/>
  <c r="R585" i="3"/>
  <c r="P585" i="3"/>
  <c r="BK585" i="3"/>
  <c r="BK573" i="3" s="1"/>
  <c r="J573" i="3" s="1"/>
  <c r="J85" i="3" s="1"/>
  <c r="J585" i="3"/>
  <c r="BE585" i="3"/>
  <c r="BI574" i="3"/>
  <c r="BH574" i="3"/>
  <c r="BG574" i="3"/>
  <c r="BF574" i="3"/>
  <c r="T574" i="3"/>
  <c r="T573" i="3"/>
  <c r="R574" i="3"/>
  <c r="P574" i="3"/>
  <c r="P573" i="3"/>
  <c r="BK574" i="3"/>
  <c r="J574" i="3"/>
  <c r="BE574" i="3" s="1"/>
  <c r="BI571" i="3"/>
  <c r="BH571" i="3"/>
  <c r="BG571" i="3"/>
  <c r="BF571" i="3"/>
  <c r="T571" i="3"/>
  <c r="R571" i="3"/>
  <c r="P571" i="3"/>
  <c r="BK571" i="3"/>
  <c r="J571" i="3"/>
  <c r="BE571" i="3"/>
  <c r="BI569" i="3"/>
  <c r="BH569" i="3"/>
  <c r="BG569" i="3"/>
  <c r="BF569" i="3"/>
  <c r="T569" i="3"/>
  <c r="R569" i="3"/>
  <c r="P569" i="3"/>
  <c r="BK569" i="3"/>
  <c r="J569" i="3"/>
  <c r="BE569" i="3"/>
  <c r="BI564" i="3"/>
  <c r="BH564" i="3"/>
  <c r="BG564" i="3"/>
  <c r="BF564" i="3"/>
  <c r="T564" i="3"/>
  <c r="R564" i="3"/>
  <c r="P564" i="3"/>
  <c r="BK564" i="3"/>
  <c r="J564" i="3"/>
  <c r="BE564" i="3"/>
  <c r="BI562" i="3"/>
  <c r="BH562" i="3"/>
  <c r="BG562" i="3"/>
  <c r="BF562" i="3"/>
  <c r="T562" i="3"/>
  <c r="T561" i="3"/>
  <c r="R562" i="3"/>
  <c r="R561" i="3"/>
  <c r="P562" i="3"/>
  <c r="P561" i="3"/>
  <c r="BK562" i="3"/>
  <c r="BK561" i="3"/>
  <c r="J561" i="3" s="1"/>
  <c r="J562" i="3"/>
  <c r="BE562" i="3" s="1"/>
  <c r="J84" i="3"/>
  <c r="BI560" i="3"/>
  <c r="BH560" i="3"/>
  <c r="BG560" i="3"/>
  <c r="BF560" i="3"/>
  <c r="T560" i="3"/>
  <c r="R560" i="3"/>
  <c r="P560" i="3"/>
  <c r="BK560" i="3"/>
  <c r="J560" i="3"/>
  <c r="BE560" i="3"/>
  <c r="BI559" i="3"/>
  <c r="BH559" i="3"/>
  <c r="BG559" i="3"/>
  <c r="BF559" i="3"/>
  <c r="T559" i="3"/>
  <c r="R559" i="3"/>
  <c r="P559" i="3"/>
  <c r="BK559" i="3"/>
  <c r="J559" i="3"/>
  <c r="BE559" i="3"/>
  <c r="BI557" i="3"/>
  <c r="BH557" i="3"/>
  <c r="BG557" i="3"/>
  <c r="BF557" i="3"/>
  <c r="T557" i="3"/>
  <c r="R557" i="3"/>
  <c r="P557" i="3"/>
  <c r="BK557" i="3"/>
  <c r="J557" i="3"/>
  <c r="BE557" i="3"/>
  <c r="BI556" i="3"/>
  <c r="BH556" i="3"/>
  <c r="BG556" i="3"/>
  <c r="BF556" i="3"/>
  <c r="T556" i="3"/>
  <c r="R556" i="3"/>
  <c r="R550" i="3" s="1"/>
  <c r="P556" i="3"/>
  <c r="BK556" i="3"/>
  <c r="J556" i="3"/>
  <c r="BE556" i="3"/>
  <c r="BI555" i="3"/>
  <c r="BH555" i="3"/>
  <c r="BG555" i="3"/>
  <c r="BF555" i="3"/>
  <c r="T555" i="3"/>
  <c r="R555" i="3"/>
  <c r="P555" i="3"/>
  <c r="BK555" i="3"/>
  <c r="BK550" i="3" s="1"/>
  <c r="J550" i="3" s="1"/>
  <c r="J83" i="3" s="1"/>
  <c r="J555" i="3"/>
  <c r="BE555" i="3"/>
  <c r="BI551" i="3"/>
  <c r="BH551" i="3"/>
  <c r="BG551" i="3"/>
  <c r="BF551" i="3"/>
  <c r="T551" i="3"/>
  <c r="T550" i="3"/>
  <c r="R551" i="3"/>
  <c r="P551" i="3"/>
  <c r="P550" i="3"/>
  <c r="BK551" i="3"/>
  <c r="J551" i="3"/>
  <c r="BE551" i="3" s="1"/>
  <c r="BI549" i="3"/>
  <c r="BH549" i="3"/>
  <c r="BG549" i="3"/>
  <c r="BF549" i="3"/>
  <c r="T549" i="3"/>
  <c r="R549" i="3"/>
  <c r="P549" i="3"/>
  <c r="BK549" i="3"/>
  <c r="J549" i="3"/>
  <c r="BE549" i="3"/>
  <c r="BI548" i="3"/>
  <c r="BH548" i="3"/>
  <c r="BG548" i="3"/>
  <c r="BF548" i="3"/>
  <c r="T548" i="3"/>
  <c r="R548" i="3"/>
  <c r="P548" i="3"/>
  <c r="BK548" i="3"/>
  <c r="J548" i="3"/>
  <c r="BE548" i="3"/>
  <c r="BI547" i="3"/>
  <c r="BH547" i="3"/>
  <c r="BG547" i="3"/>
  <c r="BF547" i="3"/>
  <c r="T547" i="3"/>
  <c r="R547" i="3"/>
  <c r="P547" i="3"/>
  <c r="BK547" i="3"/>
  <c r="J547" i="3"/>
  <c r="BE547" i="3"/>
  <c r="BI545" i="3"/>
  <c r="BH545" i="3"/>
  <c r="BG545" i="3"/>
  <c r="BF545" i="3"/>
  <c r="T545" i="3"/>
  <c r="R545" i="3"/>
  <c r="P545" i="3"/>
  <c r="BK545" i="3"/>
  <c r="J545" i="3"/>
  <c r="BE545" i="3"/>
  <c r="BI543" i="3"/>
  <c r="BH543" i="3"/>
  <c r="BG543" i="3"/>
  <c r="BF543" i="3"/>
  <c r="T543" i="3"/>
  <c r="R543" i="3"/>
  <c r="P543" i="3"/>
  <c r="BK543" i="3"/>
  <c r="J543" i="3"/>
  <c r="BE543" i="3"/>
  <c r="BI539" i="3"/>
  <c r="BH539" i="3"/>
  <c r="BG539" i="3"/>
  <c r="BF539" i="3"/>
  <c r="T539" i="3"/>
  <c r="R539" i="3"/>
  <c r="P539" i="3"/>
  <c r="BK539" i="3"/>
  <c r="J539" i="3"/>
  <c r="BE539" i="3"/>
  <c r="BI537" i="3"/>
  <c r="BH537" i="3"/>
  <c r="BG537" i="3"/>
  <c r="BF537" i="3"/>
  <c r="T537" i="3"/>
  <c r="R537" i="3"/>
  <c r="P537" i="3"/>
  <c r="BK537" i="3"/>
  <c r="J537" i="3"/>
  <c r="BE537" i="3"/>
  <c r="BI535" i="3"/>
  <c r="BH535" i="3"/>
  <c r="BG535" i="3"/>
  <c r="BF535" i="3"/>
  <c r="T535" i="3"/>
  <c r="T534" i="3"/>
  <c r="R535" i="3"/>
  <c r="R534" i="3"/>
  <c r="P535" i="3"/>
  <c r="P534" i="3"/>
  <c r="BK535" i="3"/>
  <c r="BK534" i="3"/>
  <c r="J534" i="3" s="1"/>
  <c r="J82" i="3" s="1"/>
  <c r="J535" i="3"/>
  <c r="BE535" i="3" s="1"/>
  <c r="BI533" i="3"/>
  <c r="BH533" i="3"/>
  <c r="BG533" i="3"/>
  <c r="BF533" i="3"/>
  <c r="T533" i="3"/>
  <c r="R533" i="3"/>
  <c r="P533" i="3"/>
  <c r="BK533" i="3"/>
  <c r="J533" i="3"/>
  <c r="BE533" i="3"/>
  <c r="BI532" i="3"/>
  <c r="BH532" i="3"/>
  <c r="BG532" i="3"/>
  <c r="BF532" i="3"/>
  <c r="T532" i="3"/>
  <c r="R532" i="3"/>
  <c r="P532" i="3"/>
  <c r="BK532" i="3"/>
  <c r="J532" i="3"/>
  <c r="BE532" i="3"/>
  <c r="BI531" i="3"/>
  <c r="BH531" i="3"/>
  <c r="BG531" i="3"/>
  <c r="BF531" i="3"/>
  <c r="T531" i="3"/>
  <c r="R531" i="3"/>
  <c r="P531" i="3"/>
  <c r="BK531" i="3"/>
  <c r="J531" i="3"/>
  <c r="BE531" i="3"/>
  <c r="BI529" i="3"/>
  <c r="BH529" i="3"/>
  <c r="BG529" i="3"/>
  <c r="BF529" i="3"/>
  <c r="T529" i="3"/>
  <c r="R529" i="3"/>
  <c r="P529" i="3"/>
  <c r="BK529" i="3"/>
  <c r="J529" i="3"/>
  <c r="BE529" i="3"/>
  <c r="BI528" i="3"/>
  <c r="BH528" i="3"/>
  <c r="BG528" i="3"/>
  <c r="BF528" i="3"/>
  <c r="T528" i="3"/>
  <c r="R528" i="3"/>
  <c r="P528" i="3"/>
  <c r="BK528" i="3"/>
  <c r="J528" i="3"/>
  <c r="BE528" i="3"/>
  <c r="BI526" i="3"/>
  <c r="BH526" i="3"/>
  <c r="BG526" i="3"/>
  <c r="BF526" i="3"/>
  <c r="T526" i="3"/>
  <c r="R526" i="3"/>
  <c r="P526" i="3"/>
  <c r="BK526" i="3"/>
  <c r="J526" i="3"/>
  <c r="BE526" i="3"/>
  <c r="BI517" i="3"/>
  <c r="BH517" i="3"/>
  <c r="BG517" i="3"/>
  <c r="BF517" i="3"/>
  <c r="T517" i="3"/>
  <c r="R517" i="3"/>
  <c r="P517" i="3"/>
  <c r="BK517" i="3"/>
  <c r="J517" i="3"/>
  <c r="BE517" i="3"/>
  <c r="BI515" i="3"/>
  <c r="BH515" i="3"/>
  <c r="BG515" i="3"/>
  <c r="BF515" i="3"/>
  <c r="T515" i="3"/>
  <c r="R515" i="3"/>
  <c r="P515" i="3"/>
  <c r="BK515" i="3"/>
  <c r="J515" i="3"/>
  <c r="BE515" i="3"/>
  <c r="BI514" i="3"/>
  <c r="BH514" i="3"/>
  <c r="BG514" i="3"/>
  <c r="BF514" i="3"/>
  <c r="T514" i="3"/>
  <c r="R514" i="3"/>
  <c r="P514" i="3"/>
  <c r="BK514" i="3"/>
  <c r="J514" i="3"/>
  <c r="BE514" i="3"/>
  <c r="BI513" i="3"/>
  <c r="BH513" i="3"/>
  <c r="BG513" i="3"/>
  <c r="BF513" i="3"/>
  <c r="T513" i="3"/>
  <c r="R513" i="3"/>
  <c r="P513" i="3"/>
  <c r="BK513" i="3"/>
  <c r="J513" i="3"/>
  <c r="BE513" i="3"/>
  <c r="BI511" i="3"/>
  <c r="BH511" i="3"/>
  <c r="BG511" i="3"/>
  <c r="BF511" i="3"/>
  <c r="T511" i="3"/>
  <c r="T510" i="3"/>
  <c r="R511" i="3"/>
  <c r="R510" i="3"/>
  <c r="P511" i="3"/>
  <c r="P510" i="3"/>
  <c r="BK511" i="3"/>
  <c r="BK510" i="3"/>
  <c r="J510" i="3" s="1"/>
  <c r="J511" i="3"/>
  <c r="BE511" i="3" s="1"/>
  <c r="J81" i="3"/>
  <c r="BI509" i="3"/>
  <c r="BH509" i="3"/>
  <c r="BG509" i="3"/>
  <c r="BF509" i="3"/>
  <c r="T509" i="3"/>
  <c r="R509" i="3"/>
  <c r="P509" i="3"/>
  <c r="BK509" i="3"/>
  <c r="J509" i="3"/>
  <c r="BE509" i="3"/>
  <c r="BI508" i="3"/>
  <c r="BH508" i="3"/>
  <c r="BG508" i="3"/>
  <c r="BF508" i="3"/>
  <c r="T508" i="3"/>
  <c r="R508" i="3"/>
  <c r="P508" i="3"/>
  <c r="BK508" i="3"/>
  <c r="J508" i="3"/>
  <c r="BE508" i="3"/>
  <c r="BI506" i="3"/>
  <c r="BH506" i="3"/>
  <c r="BG506" i="3"/>
  <c r="BF506" i="3"/>
  <c r="T506" i="3"/>
  <c r="R506" i="3"/>
  <c r="P506" i="3"/>
  <c r="BK506" i="3"/>
  <c r="J506" i="3"/>
  <c r="BE506" i="3"/>
  <c r="BI505" i="3"/>
  <c r="BH505" i="3"/>
  <c r="BG505" i="3"/>
  <c r="BF505" i="3"/>
  <c r="T505" i="3"/>
  <c r="R505" i="3"/>
  <c r="P505" i="3"/>
  <c r="BK505" i="3"/>
  <c r="J505" i="3"/>
  <c r="BE505" i="3"/>
  <c r="BI504" i="3"/>
  <c r="BH504" i="3"/>
  <c r="BG504" i="3"/>
  <c r="BF504" i="3"/>
  <c r="T504" i="3"/>
  <c r="R504" i="3"/>
  <c r="P504" i="3"/>
  <c r="BK504" i="3"/>
  <c r="J504" i="3"/>
  <c r="BE504" i="3"/>
  <c r="BI503" i="3"/>
  <c r="BH503" i="3"/>
  <c r="BG503" i="3"/>
  <c r="BF503" i="3"/>
  <c r="T503" i="3"/>
  <c r="R503" i="3"/>
  <c r="P503" i="3"/>
  <c r="BK503" i="3"/>
  <c r="J503" i="3"/>
  <c r="BE503" i="3"/>
  <c r="BI502" i="3"/>
  <c r="BH502" i="3"/>
  <c r="BG502" i="3"/>
  <c r="BF502" i="3"/>
  <c r="T502" i="3"/>
  <c r="R502" i="3"/>
  <c r="P502" i="3"/>
  <c r="BK502" i="3"/>
  <c r="J502" i="3"/>
  <c r="BE502" i="3"/>
  <c r="BI501" i="3"/>
  <c r="BH501" i="3"/>
  <c r="BG501" i="3"/>
  <c r="BF501" i="3"/>
  <c r="T501" i="3"/>
  <c r="R501" i="3"/>
  <c r="P501" i="3"/>
  <c r="BK501" i="3"/>
  <c r="J501" i="3"/>
  <c r="BE501" i="3"/>
  <c r="BI500" i="3"/>
  <c r="BH500" i="3"/>
  <c r="BG500" i="3"/>
  <c r="BF500" i="3"/>
  <c r="T500" i="3"/>
  <c r="R500" i="3"/>
  <c r="P500" i="3"/>
  <c r="BK500" i="3"/>
  <c r="J500" i="3"/>
  <c r="BE500" i="3"/>
  <c r="BI499" i="3"/>
  <c r="BH499" i="3"/>
  <c r="BG499" i="3"/>
  <c r="BF499" i="3"/>
  <c r="T499" i="3"/>
  <c r="R499" i="3"/>
  <c r="P499" i="3"/>
  <c r="BK499" i="3"/>
  <c r="J499" i="3"/>
  <c r="BE499" i="3"/>
  <c r="BI498" i="3"/>
  <c r="BH498" i="3"/>
  <c r="BG498" i="3"/>
  <c r="BF498" i="3"/>
  <c r="T498" i="3"/>
  <c r="R498" i="3"/>
  <c r="P498" i="3"/>
  <c r="BK498" i="3"/>
  <c r="J498" i="3"/>
  <c r="BE498" i="3"/>
  <c r="BI497" i="3"/>
  <c r="BH497" i="3"/>
  <c r="BG497" i="3"/>
  <c r="BF497" i="3"/>
  <c r="T497" i="3"/>
  <c r="R497" i="3"/>
  <c r="P497" i="3"/>
  <c r="BK497" i="3"/>
  <c r="J497" i="3"/>
  <c r="BE497" i="3"/>
  <c r="BI496" i="3"/>
  <c r="BH496" i="3"/>
  <c r="BG496" i="3"/>
  <c r="BF496" i="3"/>
  <c r="T496" i="3"/>
  <c r="R496" i="3"/>
  <c r="P496" i="3"/>
  <c r="BK496" i="3"/>
  <c r="J496" i="3"/>
  <c r="BE496" i="3"/>
  <c r="BI495" i="3"/>
  <c r="BH495" i="3"/>
  <c r="BG495" i="3"/>
  <c r="BF495" i="3"/>
  <c r="T495" i="3"/>
  <c r="R495" i="3"/>
  <c r="P495" i="3"/>
  <c r="BK495" i="3"/>
  <c r="J495" i="3"/>
  <c r="BE495" i="3"/>
  <c r="BI494" i="3"/>
  <c r="BH494" i="3"/>
  <c r="BG494" i="3"/>
  <c r="BF494" i="3"/>
  <c r="T494" i="3"/>
  <c r="R494" i="3"/>
  <c r="P494" i="3"/>
  <c r="BK494" i="3"/>
  <c r="J494" i="3"/>
  <c r="BE494" i="3"/>
  <c r="BI493" i="3"/>
  <c r="BH493" i="3"/>
  <c r="BG493" i="3"/>
  <c r="BF493" i="3"/>
  <c r="T493" i="3"/>
  <c r="R493" i="3"/>
  <c r="P493" i="3"/>
  <c r="BK493" i="3"/>
  <c r="J493" i="3"/>
  <c r="BE493" i="3"/>
  <c r="BI492" i="3"/>
  <c r="BH492" i="3"/>
  <c r="BG492" i="3"/>
  <c r="BF492" i="3"/>
  <c r="T492" i="3"/>
  <c r="R492" i="3"/>
  <c r="P492" i="3"/>
  <c r="BK492" i="3"/>
  <c r="J492" i="3"/>
  <c r="BE492" i="3"/>
  <c r="BI491" i="3"/>
  <c r="BH491" i="3"/>
  <c r="BG491" i="3"/>
  <c r="BF491" i="3"/>
  <c r="T491" i="3"/>
  <c r="R491" i="3"/>
  <c r="P491" i="3"/>
  <c r="BK491" i="3"/>
  <c r="J491" i="3"/>
  <c r="BE491" i="3"/>
  <c r="BI490" i="3"/>
  <c r="BH490" i="3"/>
  <c r="BG490" i="3"/>
  <c r="BF490" i="3"/>
  <c r="T490" i="3"/>
  <c r="R490" i="3"/>
  <c r="P490" i="3"/>
  <c r="BK490" i="3"/>
  <c r="J490" i="3"/>
  <c r="BE490" i="3"/>
  <c r="BI489" i="3"/>
  <c r="BH489" i="3"/>
  <c r="BG489" i="3"/>
  <c r="BF489" i="3"/>
  <c r="T489" i="3"/>
  <c r="R489" i="3"/>
  <c r="P489" i="3"/>
  <c r="BK489" i="3"/>
  <c r="J489" i="3"/>
  <c r="BE489" i="3"/>
  <c r="BI488" i="3"/>
  <c r="BH488" i="3"/>
  <c r="BG488" i="3"/>
  <c r="BF488" i="3"/>
  <c r="T488" i="3"/>
  <c r="R488" i="3"/>
  <c r="P488" i="3"/>
  <c r="BK488" i="3"/>
  <c r="J488" i="3"/>
  <c r="BE488" i="3"/>
  <c r="BI487" i="3"/>
  <c r="BH487" i="3"/>
  <c r="BG487" i="3"/>
  <c r="BF487" i="3"/>
  <c r="T487" i="3"/>
  <c r="R487" i="3"/>
  <c r="P487" i="3"/>
  <c r="BK487" i="3"/>
  <c r="J487" i="3"/>
  <c r="BE487" i="3"/>
  <c r="BI485" i="3"/>
  <c r="BH485" i="3"/>
  <c r="BG485" i="3"/>
  <c r="BF485" i="3"/>
  <c r="T485" i="3"/>
  <c r="R485" i="3"/>
  <c r="P485" i="3"/>
  <c r="BK485" i="3"/>
  <c r="J485" i="3"/>
  <c r="BE485" i="3"/>
  <c r="BI484" i="3"/>
  <c r="BH484" i="3"/>
  <c r="BG484" i="3"/>
  <c r="BF484" i="3"/>
  <c r="T484" i="3"/>
  <c r="R484" i="3"/>
  <c r="P484" i="3"/>
  <c r="BK484" i="3"/>
  <c r="J484" i="3"/>
  <c r="BE484" i="3"/>
  <c r="BI483" i="3"/>
  <c r="BH483" i="3"/>
  <c r="BG483" i="3"/>
  <c r="BF483" i="3"/>
  <c r="T483" i="3"/>
  <c r="R483" i="3"/>
  <c r="P483" i="3"/>
  <c r="BK483" i="3"/>
  <c r="J483" i="3"/>
  <c r="BE483" i="3"/>
  <c r="BI482" i="3"/>
  <c r="BH482" i="3"/>
  <c r="BG482" i="3"/>
  <c r="BF482" i="3"/>
  <c r="T482" i="3"/>
  <c r="R482" i="3"/>
  <c r="P482" i="3"/>
  <c r="BK482" i="3"/>
  <c r="J482" i="3"/>
  <c r="BE482" i="3"/>
  <c r="BI481" i="3"/>
  <c r="BH481" i="3"/>
  <c r="BG481" i="3"/>
  <c r="BF481" i="3"/>
  <c r="T481" i="3"/>
  <c r="R481" i="3"/>
  <c r="P481" i="3"/>
  <c r="BK481" i="3"/>
  <c r="J481" i="3"/>
  <c r="BE481" i="3"/>
  <c r="BI480" i="3"/>
  <c r="BH480" i="3"/>
  <c r="BG480" i="3"/>
  <c r="BF480" i="3"/>
  <c r="T480" i="3"/>
  <c r="R480" i="3"/>
  <c r="P480" i="3"/>
  <c r="BK480" i="3"/>
  <c r="J480" i="3"/>
  <c r="BE480" i="3"/>
  <c r="BI476" i="3"/>
  <c r="BH476" i="3"/>
  <c r="BG476" i="3"/>
  <c r="BF476" i="3"/>
  <c r="T476" i="3"/>
  <c r="R476" i="3"/>
  <c r="P476" i="3"/>
  <c r="BK476" i="3"/>
  <c r="J476" i="3"/>
  <c r="BE476" i="3"/>
  <c r="BI475" i="3"/>
  <c r="BH475" i="3"/>
  <c r="BG475" i="3"/>
  <c r="BF475" i="3"/>
  <c r="T475" i="3"/>
  <c r="R475" i="3"/>
  <c r="P475" i="3"/>
  <c r="BK475" i="3"/>
  <c r="J475" i="3"/>
  <c r="BE475" i="3"/>
  <c r="BI474" i="3"/>
  <c r="BH474" i="3"/>
  <c r="BG474" i="3"/>
  <c r="BF474" i="3"/>
  <c r="T474" i="3"/>
  <c r="T473" i="3"/>
  <c r="R474" i="3"/>
  <c r="R473" i="3"/>
  <c r="P474" i="3"/>
  <c r="P473" i="3"/>
  <c r="BK474" i="3"/>
  <c r="BK473" i="3"/>
  <c r="J473" i="3" s="1"/>
  <c r="J80" i="3" s="1"/>
  <c r="J474" i="3"/>
  <c r="BE474" i="3" s="1"/>
  <c r="BI472" i="3"/>
  <c r="BH472" i="3"/>
  <c r="BG472" i="3"/>
  <c r="BF472" i="3"/>
  <c r="T472" i="3"/>
  <c r="R472" i="3"/>
  <c r="P472" i="3"/>
  <c r="BK472" i="3"/>
  <c r="BK470" i="3" s="1"/>
  <c r="J470" i="3" s="1"/>
  <c r="J79" i="3" s="1"/>
  <c r="J472" i="3"/>
  <c r="BE472" i="3"/>
  <c r="BI471" i="3"/>
  <c r="BH471" i="3"/>
  <c r="BG471" i="3"/>
  <c r="BF471" i="3"/>
  <c r="T471" i="3"/>
  <c r="T470" i="3"/>
  <c r="R471" i="3"/>
  <c r="R470" i="3"/>
  <c r="P471" i="3"/>
  <c r="P470" i="3"/>
  <c r="BK471" i="3"/>
  <c r="J471" i="3"/>
  <c r="BE471" i="3" s="1"/>
  <c r="BI469" i="3"/>
  <c r="BH469" i="3"/>
  <c r="BG469" i="3"/>
  <c r="BF469" i="3"/>
  <c r="T469" i="3"/>
  <c r="R469" i="3"/>
  <c r="P469" i="3"/>
  <c r="BK469" i="3"/>
  <c r="J469" i="3"/>
  <c r="BE469" i="3"/>
  <c r="BI468" i="3"/>
  <c r="BH468" i="3"/>
  <c r="BG468" i="3"/>
  <c r="BF468" i="3"/>
  <c r="T468" i="3"/>
  <c r="R468" i="3"/>
  <c r="P468" i="3"/>
  <c r="BK468" i="3"/>
  <c r="J468" i="3"/>
  <c r="BE468" i="3"/>
  <c r="BI467" i="3"/>
  <c r="BH467" i="3"/>
  <c r="BG467" i="3"/>
  <c r="BF467" i="3"/>
  <c r="T467" i="3"/>
  <c r="R467" i="3"/>
  <c r="P467" i="3"/>
  <c r="BK467" i="3"/>
  <c r="J467" i="3"/>
  <c r="BE467" i="3"/>
  <c r="BI466" i="3"/>
  <c r="BH466" i="3"/>
  <c r="BG466" i="3"/>
  <c r="BF466" i="3"/>
  <c r="T466" i="3"/>
  <c r="R466" i="3"/>
  <c r="P466" i="3"/>
  <c r="BK466" i="3"/>
  <c r="J466" i="3"/>
  <c r="BE466" i="3"/>
  <c r="BI465" i="3"/>
  <c r="BH465" i="3"/>
  <c r="BG465" i="3"/>
  <c r="BF465" i="3"/>
  <c r="T465" i="3"/>
  <c r="R465" i="3"/>
  <c r="P465" i="3"/>
  <c r="BK465" i="3"/>
  <c r="J465" i="3"/>
  <c r="BE465" i="3"/>
  <c r="BI463" i="3"/>
  <c r="BH463" i="3"/>
  <c r="BG463" i="3"/>
  <c r="BF463" i="3"/>
  <c r="T463" i="3"/>
  <c r="R463" i="3"/>
  <c r="P463" i="3"/>
  <c r="BK463" i="3"/>
  <c r="J463" i="3"/>
  <c r="BE463" i="3"/>
  <c r="BI462" i="3"/>
  <c r="BH462" i="3"/>
  <c r="BG462" i="3"/>
  <c r="BF462" i="3"/>
  <c r="T462" i="3"/>
  <c r="R462" i="3"/>
  <c r="P462" i="3"/>
  <c r="BK462" i="3"/>
  <c r="J462" i="3"/>
  <c r="BE462" i="3"/>
  <c r="BI460" i="3"/>
  <c r="BH460" i="3"/>
  <c r="BG460" i="3"/>
  <c r="BF460" i="3"/>
  <c r="T460" i="3"/>
  <c r="R460" i="3"/>
  <c r="P460" i="3"/>
  <c r="BK460" i="3"/>
  <c r="J460" i="3"/>
  <c r="BE460" i="3"/>
  <c r="BI459" i="3"/>
  <c r="BH459" i="3"/>
  <c r="BG459" i="3"/>
  <c r="BF459" i="3"/>
  <c r="T459" i="3"/>
  <c r="R459" i="3"/>
  <c r="R455" i="3" s="1"/>
  <c r="P459" i="3"/>
  <c r="BK459" i="3"/>
  <c r="J459" i="3"/>
  <c r="BE459" i="3"/>
  <c r="BI458" i="3"/>
  <c r="BH458" i="3"/>
  <c r="BG458" i="3"/>
  <c r="BF458" i="3"/>
  <c r="T458" i="3"/>
  <c r="R458" i="3"/>
  <c r="P458" i="3"/>
  <c r="BK458" i="3"/>
  <c r="BK455" i="3" s="1"/>
  <c r="J455" i="3" s="1"/>
  <c r="J78" i="3" s="1"/>
  <c r="J458" i="3"/>
  <c r="BE458" i="3"/>
  <c r="BI456" i="3"/>
  <c r="BH456" i="3"/>
  <c r="BG456" i="3"/>
  <c r="BF456" i="3"/>
  <c r="T456" i="3"/>
  <c r="T455" i="3"/>
  <c r="R456" i="3"/>
  <c r="P456" i="3"/>
  <c r="P455" i="3"/>
  <c r="BK456" i="3"/>
  <c r="J456" i="3"/>
  <c r="BE456" i="3" s="1"/>
  <c r="BI454" i="3"/>
  <c r="BH454" i="3"/>
  <c r="BG454" i="3"/>
  <c r="BF454" i="3"/>
  <c r="T454" i="3"/>
  <c r="R454" i="3"/>
  <c r="P454" i="3"/>
  <c r="BK454" i="3"/>
  <c r="J454" i="3"/>
  <c r="BE454" i="3"/>
  <c r="BI452" i="3"/>
  <c r="BH452" i="3"/>
  <c r="BG452" i="3"/>
  <c r="BF452" i="3"/>
  <c r="T452" i="3"/>
  <c r="R452" i="3"/>
  <c r="P452" i="3"/>
  <c r="BK452" i="3"/>
  <c r="J452" i="3"/>
  <c r="BE452" i="3"/>
  <c r="BI445" i="3"/>
  <c r="BH445" i="3"/>
  <c r="BG445" i="3"/>
  <c r="BF445" i="3"/>
  <c r="T445" i="3"/>
  <c r="R445" i="3"/>
  <c r="R435" i="3" s="1"/>
  <c r="P445" i="3"/>
  <c r="BK445" i="3"/>
  <c r="J445" i="3"/>
  <c r="BE445" i="3"/>
  <c r="BI443" i="3"/>
  <c r="BH443" i="3"/>
  <c r="BG443" i="3"/>
  <c r="BF443" i="3"/>
  <c r="T443" i="3"/>
  <c r="R443" i="3"/>
  <c r="P443" i="3"/>
  <c r="BK443" i="3"/>
  <c r="BK435" i="3" s="1"/>
  <c r="J435" i="3" s="1"/>
  <c r="J77" i="3" s="1"/>
  <c r="J443" i="3"/>
  <c r="BE443" i="3"/>
  <c r="BI436" i="3"/>
  <c r="BH436" i="3"/>
  <c r="BG436" i="3"/>
  <c r="BF436" i="3"/>
  <c r="T436" i="3"/>
  <c r="T435" i="3"/>
  <c r="R436" i="3"/>
  <c r="P436" i="3"/>
  <c r="P435" i="3"/>
  <c r="BK436" i="3"/>
  <c r="J436" i="3"/>
  <c r="BE436" i="3" s="1"/>
  <c r="BI434" i="3"/>
  <c r="BH434" i="3"/>
  <c r="BG434" i="3"/>
  <c r="BF434" i="3"/>
  <c r="T434" i="3"/>
  <c r="R434" i="3"/>
  <c r="P434" i="3"/>
  <c r="BK434" i="3"/>
  <c r="J434" i="3"/>
  <c r="BE434" i="3"/>
  <c r="BI432" i="3"/>
  <c r="BH432" i="3"/>
  <c r="BG432" i="3"/>
  <c r="BF432" i="3"/>
  <c r="T432" i="3"/>
  <c r="R432" i="3"/>
  <c r="P432" i="3"/>
  <c r="BK432" i="3"/>
  <c r="J432" i="3"/>
  <c r="BE432" i="3"/>
  <c r="BI429" i="3"/>
  <c r="BH429" i="3"/>
  <c r="BG429" i="3"/>
  <c r="BF429" i="3"/>
  <c r="T429" i="3"/>
  <c r="R429" i="3"/>
  <c r="P429" i="3"/>
  <c r="BK429" i="3"/>
  <c r="J429" i="3"/>
  <c r="BE429" i="3"/>
  <c r="BI425" i="3"/>
  <c r="BH425" i="3"/>
  <c r="BG425" i="3"/>
  <c r="BF425" i="3"/>
  <c r="T425" i="3"/>
  <c r="R425" i="3"/>
  <c r="P425" i="3"/>
  <c r="BK425" i="3"/>
  <c r="J425" i="3"/>
  <c r="BE425" i="3"/>
  <c r="BI423" i="3"/>
  <c r="BH423" i="3"/>
  <c r="BG423" i="3"/>
  <c r="BF423" i="3"/>
  <c r="T423" i="3"/>
  <c r="R423" i="3"/>
  <c r="P423" i="3"/>
  <c r="BK423" i="3"/>
  <c r="J423" i="3"/>
  <c r="BE423" i="3"/>
  <c r="BI416" i="3"/>
  <c r="BH416" i="3"/>
  <c r="BG416" i="3"/>
  <c r="BF416" i="3"/>
  <c r="T416" i="3"/>
  <c r="R416" i="3"/>
  <c r="P416" i="3"/>
  <c r="BK416" i="3"/>
  <c r="J416" i="3"/>
  <c r="BE416" i="3"/>
  <c r="BI409" i="3"/>
  <c r="BH409" i="3"/>
  <c r="BG409" i="3"/>
  <c r="BF409" i="3"/>
  <c r="T409" i="3"/>
  <c r="T408" i="3"/>
  <c r="T407" i="3" s="1"/>
  <c r="R409" i="3"/>
  <c r="P409" i="3"/>
  <c r="P408" i="3"/>
  <c r="P407" i="3" s="1"/>
  <c r="BK409" i="3"/>
  <c r="J409" i="3"/>
  <c r="BE409" i="3"/>
  <c r="BI406" i="3"/>
  <c r="BH406" i="3"/>
  <c r="BG406" i="3"/>
  <c r="BF406" i="3"/>
  <c r="T406" i="3"/>
  <c r="T405" i="3"/>
  <c r="R406" i="3"/>
  <c r="R405" i="3"/>
  <c r="P406" i="3"/>
  <c r="P405" i="3"/>
  <c r="BK406" i="3"/>
  <c r="BK405" i="3"/>
  <c r="J405" i="3" s="1"/>
  <c r="J74" i="3" s="1"/>
  <c r="J406" i="3"/>
  <c r="BE406" i="3" s="1"/>
  <c r="BI400" i="3"/>
  <c r="BH400" i="3"/>
  <c r="BG400" i="3"/>
  <c r="BF400" i="3"/>
  <c r="T400" i="3"/>
  <c r="R400" i="3"/>
  <c r="P400" i="3"/>
  <c r="BK400" i="3"/>
  <c r="J400" i="3"/>
  <c r="BE400" i="3"/>
  <c r="BI399" i="3"/>
  <c r="BH399" i="3"/>
  <c r="BG399" i="3"/>
  <c r="BF399" i="3"/>
  <c r="T399" i="3"/>
  <c r="R399" i="3"/>
  <c r="P399" i="3"/>
  <c r="BK399" i="3"/>
  <c r="J399" i="3"/>
  <c r="BE399" i="3"/>
  <c r="BI398" i="3"/>
  <c r="BH398" i="3"/>
  <c r="BG398" i="3"/>
  <c r="BF398" i="3"/>
  <c r="T398" i="3"/>
  <c r="R398" i="3"/>
  <c r="P398" i="3"/>
  <c r="BK398" i="3"/>
  <c r="J398" i="3"/>
  <c r="BE398" i="3"/>
  <c r="BI396" i="3"/>
  <c r="BH396" i="3"/>
  <c r="BG396" i="3"/>
  <c r="BF396" i="3"/>
  <c r="T396" i="3"/>
  <c r="R396" i="3"/>
  <c r="P396" i="3"/>
  <c r="BK396" i="3"/>
  <c r="J396" i="3"/>
  <c r="BE396" i="3"/>
  <c r="BI395" i="3"/>
  <c r="BH395" i="3"/>
  <c r="BG395" i="3"/>
  <c r="BF395" i="3"/>
  <c r="T395" i="3"/>
  <c r="T394" i="3"/>
  <c r="R395" i="3"/>
  <c r="R394" i="3"/>
  <c r="P395" i="3"/>
  <c r="P394" i="3"/>
  <c r="BK395" i="3"/>
  <c r="BK394" i="3"/>
  <c r="J394" i="3" s="1"/>
  <c r="J395" i="3"/>
  <c r="BE395" i="3" s="1"/>
  <c r="J73" i="3"/>
  <c r="BI392" i="3"/>
  <c r="BH392" i="3"/>
  <c r="BG392" i="3"/>
  <c r="BF392" i="3"/>
  <c r="T392" i="3"/>
  <c r="R392" i="3"/>
  <c r="P392" i="3"/>
  <c r="BK392" i="3"/>
  <c r="J392" i="3"/>
  <c r="BE392" i="3"/>
  <c r="BI388" i="3"/>
  <c r="BH388" i="3"/>
  <c r="BG388" i="3"/>
  <c r="BF388" i="3"/>
  <c r="T388" i="3"/>
  <c r="R388" i="3"/>
  <c r="P388" i="3"/>
  <c r="BK388" i="3"/>
  <c r="J388" i="3"/>
  <c r="BE388" i="3"/>
  <c r="BI384" i="3"/>
  <c r="BH384" i="3"/>
  <c r="BG384" i="3"/>
  <c r="BF384" i="3"/>
  <c r="T384" i="3"/>
  <c r="R384" i="3"/>
  <c r="P384" i="3"/>
  <c r="BK384" i="3"/>
  <c r="J384" i="3"/>
  <c r="BE384" i="3"/>
  <c r="BI382" i="3"/>
  <c r="BH382" i="3"/>
  <c r="BG382" i="3"/>
  <c r="BF382" i="3"/>
  <c r="T382" i="3"/>
  <c r="R382" i="3"/>
  <c r="P382" i="3"/>
  <c r="BK382" i="3"/>
  <c r="J382" i="3"/>
  <c r="BE382" i="3"/>
  <c r="BI378" i="3"/>
  <c r="BH378" i="3"/>
  <c r="BG378" i="3"/>
  <c r="BF378" i="3"/>
  <c r="T378" i="3"/>
  <c r="R378" i="3"/>
  <c r="P378" i="3"/>
  <c r="BK378" i="3"/>
  <c r="J378" i="3"/>
  <c r="BE378" i="3"/>
  <c r="BI374" i="3"/>
  <c r="BH374" i="3"/>
  <c r="BG374" i="3"/>
  <c r="BF374" i="3"/>
  <c r="T374" i="3"/>
  <c r="R374" i="3"/>
  <c r="P374" i="3"/>
  <c r="BK374" i="3"/>
  <c r="J374" i="3"/>
  <c r="BE374" i="3"/>
  <c r="BI373" i="3"/>
  <c r="BH373" i="3"/>
  <c r="BG373" i="3"/>
  <c r="BF373" i="3"/>
  <c r="T373" i="3"/>
  <c r="R373" i="3"/>
  <c r="P373" i="3"/>
  <c r="BK373" i="3"/>
  <c r="J373" i="3"/>
  <c r="BE373" i="3"/>
  <c r="BI372" i="3"/>
  <c r="BH372" i="3"/>
  <c r="BG372" i="3"/>
  <c r="BF372" i="3"/>
  <c r="T372" i="3"/>
  <c r="R372" i="3"/>
  <c r="P372" i="3"/>
  <c r="BK372" i="3"/>
  <c r="J372" i="3"/>
  <c r="BE372" i="3"/>
  <c r="BI371" i="3"/>
  <c r="BH371" i="3"/>
  <c r="BG371" i="3"/>
  <c r="BF371" i="3"/>
  <c r="T371" i="3"/>
  <c r="R371" i="3"/>
  <c r="P371" i="3"/>
  <c r="BK371" i="3"/>
  <c r="J371" i="3"/>
  <c r="BE371" i="3"/>
  <c r="BI370" i="3"/>
  <c r="BH370" i="3"/>
  <c r="BG370" i="3"/>
  <c r="BF370" i="3"/>
  <c r="T370" i="3"/>
  <c r="R370" i="3"/>
  <c r="P370" i="3"/>
  <c r="BK370" i="3"/>
  <c r="J370" i="3"/>
  <c r="BE370" i="3"/>
  <c r="BI369" i="3"/>
  <c r="BH369" i="3"/>
  <c r="BG369" i="3"/>
  <c r="BF369" i="3"/>
  <c r="T369" i="3"/>
  <c r="R369" i="3"/>
  <c r="P369" i="3"/>
  <c r="BK369" i="3"/>
  <c r="J369" i="3"/>
  <c r="BE369" i="3"/>
  <c r="BI368" i="3"/>
  <c r="BH368" i="3"/>
  <c r="BG368" i="3"/>
  <c r="BF368" i="3"/>
  <c r="T368" i="3"/>
  <c r="R368" i="3"/>
  <c r="P368" i="3"/>
  <c r="BK368" i="3"/>
  <c r="J368" i="3"/>
  <c r="BE368" i="3"/>
  <c r="BI367" i="3"/>
  <c r="BH367" i="3"/>
  <c r="BG367" i="3"/>
  <c r="BF367" i="3"/>
  <c r="T367" i="3"/>
  <c r="R367" i="3"/>
  <c r="P367" i="3"/>
  <c r="BK367" i="3"/>
  <c r="J367" i="3"/>
  <c r="BE367" i="3"/>
  <c r="BI353" i="3"/>
  <c r="BH353" i="3"/>
  <c r="BG353" i="3"/>
  <c r="BF353" i="3"/>
  <c r="T353" i="3"/>
  <c r="R353" i="3"/>
  <c r="P353" i="3"/>
  <c r="BK353" i="3"/>
  <c r="J353" i="3"/>
  <c r="BE353" i="3"/>
  <c r="BI351" i="3"/>
  <c r="BH351" i="3"/>
  <c r="BG351" i="3"/>
  <c r="BF351" i="3"/>
  <c r="T351" i="3"/>
  <c r="R351" i="3"/>
  <c r="P351" i="3"/>
  <c r="BK351" i="3"/>
  <c r="J351" i="3"/>
  <c r="BE351" i="3"/>
  <c r="BI346" i="3"/>
  <c r="BH346" i="3"/>
  <c r="BG346" i="3"/>
  <c r="BF346" i="3"/>
  <c r="T346" i="3"/>
  <c r="R346" i="3"/>
  <c r="P346" i="3"/>
  <c r="BK346" i="3"/>
  <c r="J346" i="3"/>
  <c r="BE346" i="3"/>
  <c r="BI342" i="3"/>
  <c r="BH342" i="3"/>
  <c r="BG342" i="3"/>
  <c r="BF342" i="3"/>
  <c r="T342" i="3"/>
  <c r="R342" i="3"/>
  <c r="P342" i="3"/>
  <c r="BK342" i="3"/>
  <c r="J342" i="3"/>
  <c r="BE342" i="3"/>
  <c r="BI338" i="3"/>
  <c r="BH338" i="3"/>
  <c r="BG338" i="3"/>
  <c r="BF338" i="3"/>
  <c r="T338" i="3"/>
  <c r="R338" i="3"/>
  <c r="P338" i="3"/>
  <c r="BK338" i="3"/>
  <c r="J338" i="3"/>
  <c r="BE338" i="3"/>
  <c r="BI333" i="3"/>
  <c r="BH333" i="3"/>
  <c r="BG333" i="3"/>
  <c r="BF333" i="3"/>
  <c r="T333" i="3"/>
  <c r="R333" i="3"/>
  <c r="P333" i="3"/>
  <c r="BK333" i="3"/>
  <c r="J333" i="3"/>
  <c r="BE333" i="3"/>
  <c r="BI332" i="3"/>
  <c r="BH332" i="3"/>
  <c r="BG332" i="3"/>
  <c r="BF332" i="3"/>
  <c r="T332" i="3"/>
  <c r="R332" i="3"/>
  <c r="P332" i="3"/>
  <c r="BK332" i="3"/>
  <c r="J332" i="3"/>
  <c r="BE332" i="3"/>
  <c r="BI331" i="3"/>
  <c r="BH331" i="3"/>
  <c r="BG331" i="3"/>
  <c r="BF331" i="3"/>
  <c r="T331" i="3"/>
  <c r="R331" i="3"/>
  <c r="P331" i="3"/>
  <c r="BK331" i="3"/>
  <c r="J331" i="3"/>
  <c r="BE331" i="3"/>
  <c r="BI329" i="3"/>
  <c r="BH329" i="3"/>
  <c r="BG329" i="3"/>
  <c r="BF329" i="3"/>
  <c r="T329" i="3"/>
  <c r="R329" i="3"/>
  <c r="P329" i="3"/>
  <c r="BK329" i="3"/>
  <c r="J329" i="3"/>
  <c r="BE329" i="3"/>
  <c r="BI325" i="3"/>
  <c r="BH325" i="3"/>
  <c r="BG325" i="3"/>
  <c r="BF325" i="3"/>
  <c r="T325" i="3"/>
  <c r="R325" i="3"/>
  <c r="P325" i="3"/>
  <c r="BK325" i="3"/>
  <c r="J325" i="3"/>
  <c r="BE325" i="3"/>
  <c r="BI321" i="3"/>
  <c r="BH321" i="3"/>
  <c r="BG321" i="3"/>
  <c r="BF321" i="3"/>
  <c r="T321" i="3"/>
  <c r="R321" i="3"/>
  <c r="P321" i="3"/>
  <c r="BK321" i="3"/>
  <c r="J321" i="3"/>
  <c r="BE321" i="3"/>
  <c r="BI317" i="3"/>
  <c r="BH317" i="3"/>
  <c r="BG317" i="3"/>
  <c r="BF317" i="3"/>
  <c r="T317" i="3"/>
  <c r="R317" i="3"/>
  <c r="P317" i="3"/>
  <c r="BK317" i="3"/>
  <c r="J317" i="3"/>
  <c r="BE317" i="3"/>
  <c r="BI315" i="3"/>
  <c r="BH315" i="3"/>
  <c r="BG315" i="3"/>
  <c r="BF315" i="3"/>
  <c r="T315" i="3"/>
  <c r="R315" i="3"/>
  <c r="P315" i="3"/>
  <c r="BK315" i="3"/>
  <c r="J315" i="3"/>
  <c r="BE315" i="3"/>
  <c r="BI311" i="3"/>
  <c r="BH311" i="3"/>
  <c r="BG311" i="3"/>
  <c r="BF311" i="3"/>
  <c r="T311" i="3"/>
  <c r="R311" i="3"/>
  <c r="P311" i="3"/>
  <c r="BK311" i="3"/>
  <c r="J311" i="3"/>
  <c r="BE311" i="3"/>
  <c r="BI307" i="3"/>
  <c r="BH307" i="3"/>
  <c r="BG307" i="3"/>
  <c r="BF307" i="3"/>
  <c r="T307" i="3"/>
  <c r="R307" i="3"/>
  <c r="P307" i="3"/>
  <c r="BK307" i="3"/>
  <c r="J307" i="3"/>
  <c r="BE307" i="3"/>
  <c r="BI303" i="3"/>
  <c r="BH303" i="3"/>
  <c r="BG303" i="3"/>
  <c r="BF303" i="3"/>
  <c r="T303" i="3"/>
  <c r="R303" i="3"/>
  <c r="P303" i="3"/>
  <c r="BK303" i="3"/>
  <c r="J303" i="3"/>
  <c r="BE303" i="3"/>
  <c r="BI301" i="3"/>
  <c r="BH301" i="3"/>
  <c r="BG301" i="3"/>
  <c r="BF301" i="3"/>
  <c r="T301" i="3"/>
  <c r="R301" i="3"/>
  <c r="P301" i="3"/>
  <c r="BK301" i="3"/>
  <c r="J301" i="3"/>
  <c r="BE301" i="3"/>
  <c r="BI299" i="3"/>
  <c r="BH299" i="3"/>
  <c r="BG299" i="3"/>
  <c r="BF299" i="3"/>
  <c r="T299" i="3"/>
  <c r="R299" i="3"/>
  <c r="P299" i="3"/>
  <c r="BK299" i="3"/>
  <c r="J299" i="3"/>
  <c r="BE299" i="3"/>
  <c r="BI293" i="3"/>
  <c r="BH293" i="3"/>
  <c r="BG293" i="3"/>
  <c r="BF293" i="3"/>
  <c r="T293" i="3"/>
  <c r="R293" i="3"/>
  <c r="P293" i="3"/>
  <c r="BK293" i="3"/>
  <c r="J293" i="3"/>
  <c r="BE293" i="3"/>
  <c r="BI292" i="3"/>
  <c r="BH292" i="3"/>
  <c r="BG292" i="3"/>
  <c r="BF292" i="3"/>
  <c r="T292" i="3"/>
  <c r="R292" i="3"/>
  <c r="P292" i="3"/>
  <c r="BK292" i="3"/>
  <c r="J292" i="3"/>
  <c r="BE292" i="3"/>
  <c r="BI284" i="3"/>
  <c r="BH284" i="3"/>
  <c r="BG284" i="3"/>
  <c r="BF284" i="3"/>
  <c r="T284" i="3"/>
  <c r="R284" i="3"/>
  <c r="P284" i="3"/>
  <c r="BK284" i="3"/>
  <c r="J284" i="3"/>
  <c r="BE284" i="3"/>
  <c r="BI282" i="3"/>
  <c r="BH282" i="3"/>
  <c r="BG282" i="3"/>
  <c r="BF282" i="3"/>
  <c r="T282" i="3"/>
  <c r="T281" i="3"/>
  <c r="R282" i="3"/>
  <c r="R281" i="3"/>
  <c r="P282" i="3"/>
  <c r="P281" i="3"/>
  <c r="BK282" i="3"/>
  <c r="BK281" i="3"/>
  <c r="J281" i="3" s="1"/>
  <c r="J72" i="3" s="1"/>
  <c r="J282" i="3"/>
  <c r="BE282" i="3" s="1"/>
  <c r="BI280" i="3"/>
  <c r="BH280" i="3"/>
  <c r="BG280" i="3"/>
  <c r="BF280" i="3"/>
  <c r="T280" i="3"/>
  <c r="R280" i="3"/>
  <c r="P280" i="3"/>
  <c r="BK280" i="3"/>
  <c r="J280" i="3"/>
  <c r="BE280" i="3"/>
  <c r="BI279" i="3"/>
  <c r="BH279" i="3"/>
  <c r="BG279" i="3"/>
  <c r="BF279" i="3"/>
  <c r="T279" i="3"/>
  <c r="R279" i="3"/>
  <c r="P279" i="3"/>
  <c r="BK279" i="3"/>
  <c r="J279" i="3"/>
  <c r="BE279" i="3"/>
  <c r="BI278" i="3"/>
  <c r="BH278" i="3"/>
  <c r="BG278" i="3"/>
  <c r="BF278" i="3"/>
  <c r="T278" i="3"/>
  <c r="R278" i="3"/>
  <c r="P278" i="3"/>
  <c r="BK278" i="3"/>
  <c r="J278" i="3"/>
  <c r="BE278" i="3"/>
  <c r="BI277" i="3"/>
  <c r="BH277" i="3"/>
  <c r="BG277" i="3"/>
  <c r="BF277" i="3"/>
  <c r="T277" i="3"/>
  <c r="R277" i="3"/>
  <c r="P277" i="3"/>
  <c r="BK277" i="3"/>
  <c r="J277" i="3"/>
  <c r="BE277" i="3"/>
  <c r="BI275" i="3"/>
  <c r="BH275" i="3"/>
  <c r="BG275" i="3"/>
  <c r="BF275" i="3"/>
  <c r="T275" i="3"/>
  <c r="T274" i="3"/>
  <c r="R275" i="3"/>
  <c r="R274" i="3"/>
  <c r="P275" i="3"/>
  <c r="P274" i="3"/>
  <c r="BK275" i="3"/>
  <c r="BK274" i="3"/>
  <c r="J274" i="3" s="1"/>
  <c r="J275" i="3"/>
  <c r="BE275" i="3" s="1"/>
  <c r="J71" i="3"/>
  <c r="BI272" i="3"/>
  <c r="BH272" i="3"/>
  <c r="BG272" i="3"/>
  <c r="BF272" i="3"/>
  <c r="T272" i="3"/>
  <c r="T271" i="3"/>
  <c r="T270" i="3" s="1"/>
  <c r="R272" i="3"/>
  <c r="R271" i="3" s="1"/>
  <c r="R270" i="3" s="1"/>
  <c r="P272" i="3"/>
  <c r="P271" i="3"/>
  <c r="P270" i="3" s="1"/>
  <c r="BK272" i="3"/>
  <c r="BK271" i="3" s="1"/>
  <c r="J271" i="3"/>
  <c r="J70" i="3" s="1"/>
  <c r="J272" i="3"/>
  <c r="BE272" i="3"/>
  <c r="BI269" i="3"/>
  <c r="BH269" i="3"/>
  <c r="BG269" i="3"/>
  <c r="BF269" i="3"/>
  <c r="T269" i="3"/>
  <c r="R269" i="3"/>
  <c r="P269" i="3"/>
  <c r="BK269" i="3"/>
  <c r="J269" i="3"/>
  <c r="BE269" i="3"/>
  <c r="BI268" i="3"/>
  <c r="BH268" i="3"/>
  <c r="BG268" i="3"/>
  <c r="BF268" i="3"/>
  <c r="T268" i="3"/>
  <c r="T267" i="3"/>
  <c r="R268" i="3"/>
  <c r="R267" i="3"/>
  <c r="P268" i="3"/>
  <c r="P267" i="3"/>
  <c r="BK268" i="3"/>
  <c r="BK267" i="3"/>
  <c r="J267" i="3" s="1"/>
  <c r="J68" i="3" s="1"/>
  <c r="J268" i="3"/>
  <c r="BE268" i="3" s="1"/>
  <c r="BI259" i="3"/>
  <c r="BH259" i="3"/>
  <c r="BG259" i="3"/>
  <c r="BF259" i="3"/>
  <c r="T259" i="3"/>
  <c r="R259" i="3"/>
  <c r="P259" i="3"/>
  <c r="BK259" i="3"/>
  <c r="J259" i="3"/>
  <c r="BE259" i="3"/>
  <c r="BI257" i="3"/>
  <c r="BH257" i="3"/>
  <c r="BG257" i="3"/>
  <c r="BF257" i="3"/>
  <c r="T257" i="3"/>
  <c r="R257" i="3"/>
  <c r="R248" i="3" s="1"/>
  <c r="P257" i="3"/>
  <c r="BK257" i="3"/>
  <c r="J257" i="3"/>
  <c r="BE257" i="3"/>
  <c r="BI256" i="3"/>
  <c r="BH256" i="3"/>
  <c r="BG256" i="3"/>
  <c r="BF256" i="3"/>
  <c r="T256" i="3"/>
  <c r="R256" i="3"/>
  <c r="P256" i="3"/>
  <c r="BK256" i="3"/>
  <c r="BK248" i="3" s="1"/>
  <c r="J248" i="3" s="1"/>
  <c r="J67" i="3" s="1"/>
  <c r="J256" i="3"/>
  <c r="BE256" i="3"/>
  <c r="BI249" i="3"/>
  <c r="BH249" i="3"/>
  <c r="BG249" i="3"/>
  <c r="BF249" i="3"/>
  <c r="T249" i="3"/>
  <c r="T248" i="3"/>
  <c r="R249" i="3"/>
  <c r="P249" i="3"/>
  <c r="P248" i="3"/>
  <c r="BK249" i="3"/>
  <c r="J249" i="3"/>
  <c r="BE249" i="3" s="1"/>
  <c r="BI246" i="3"/>
  <c r="BH246" i="3"/>
  <c r="BG246" i="3"/>
  <c r="BF246" i="3"/>
  <c r="T246" i="3"/>
  <c r="R246" i="3"/>
  <c r="P246" i="3"/>
  <c r="BK246" i="3"/>
  <c r="J246" i="3"/>
  <c r="BE246" i="3"/>
  <c r="BI244" i="3"/>
  <c r="BH244" i="3"/>
  <c r="BG244" i="3"/>
  <c r="BF244" i="3"/>
  <c r="T244" i="3"/>
  <c r="R244" i="3"/>
  <c r="P244" i="3"/>
  <c r="BK244" i="3"/>
  <c r="J244" i="3"/>
  <c r="BE244" i="3"/>
  <c r="BI240" i="3"/>
  <c r="BH240" i="3"/>
  <c r="BG240" i="3"/>
  <c r="BF240" i="3"/>
  <c r="T240" i="3"/>
  <c r="R240" i="3"/>
  <c r="P240" i="3"/>
  <c r="BK240" i="3"/>
  <c r="J240" i="3"/>
  <c r="BE240" i="3"/>
  <c r="BI239" i="3"/>
  <c r="BH239" i="3"/>
  <c r="BG239" i="3"/>
  <c r="BF239" i="3"/>
  <c r="T239" i="3"/>
  <c r="R239" i="3"/>
  <c r="P239" i="3"/>
  <c r="BK239" i="3"/>
  <c r="J239" i="3"/>
  <c r="BE239" i="3"/>
  <c r="BI235" i="3"/>
  <c r="BH235" i="3"/>
  <c r="BG235" i="3"/>
  <c r="BF235" i="3"/>
  <c r="T235" i="3"/>
  <c r="R235" i="3"/>
  <c r="P235" i="3"/>
  <c r="BK235" i="3"/>
  <c r="J235" i="3"/>
  <c r="BE235" i="3"/>
  <c r="BI234" i="3"/>
  <c r="BH234" i="3"/>
  <c r="BG234" i="3"/>
  <c r="BF234" i="3"/>
  <c r="T234" i="3"/>
  <c r="R234" i="3"/>
  <c r="P234" i="3"/>
  <c r="BK234" i="3"/>
  <c r="J234" i="3"/>
  <c r="BE234" i="3"/>
  <c r="BI230" i="3"/>
  <c r="BH230" i="3"/>
  <c r="BG230" i="3"/>
  <c r="BF230" i="3"/>
  <c r="T230" i="3"/>
  <c r="R230" i="3"/>
  <c r="R225" i="3" s="1"/>
  <c r="P230" i="3"/>
  <c r="BK230" i="3"/>
  <c r="J230" i="3"/>
  <c r="BE230" i="3"/>
  <c r="BI228" i="3"/>
  <c r="BH228" i="3"/>
  <c r="BG228" i="3"/>
  <c r="BF228" i="3"/>
  <c r="T228" i="3"/>
  <c r="R228" i="3"/>
  <c r="P228" i="3"/>
  <c r="BK228" i="3"/>
  <c r="BK225" i="3" s="1"/>
  <c r="J225" i="3" s="1"/>
  <c r="J66" i="3" s="1"/>
  <c r="J228" i="3"/>
  <c r="BE228" i="3"/>
  <c r="BI226" i="3"/>
  <c r="BH226" i="3"/>
  <c r="BG226" i="3"/>
  <c r="BF226" i="3"/>
  <c r="T226" i="3"/>
  <c r="T225" i="3"/>
  <c r="R226" i="3"/>
  <c r="P226" i="3"/>
  <c r="P225" i="3"/>
  <c r="BK226" i="3"/>
  <c r="J226" i="3"/>
  <c r="BE226" i="3" s="1"/>
  <c r="BI220" i="3"/>
  <c r="BH220" i="3"/>
  <c r="BG220" i="3"/>
  <c r="BF220" i="3"/>
  <c r="T220" i="3"/>
  <c r="R220" i="3"/>
  <c r="P220" i="3"/>
  <c r="BK220" i="3"/>
  <c r="J220" i="3"/>
  <c r="BE220" i="3"/>
  <c r="BI196" i="3"/>
  <c r="BH196" i="3"/>
  <c r="BG196" i="3"/>
  <c r="BF196" i="3"/>
  <c r="T196" i="3"/>
  <c r="R196" i="3"/>
  <c r="P196" i="3"/>
  <c r="BK196" i="3"/>
  <c r="J196" i="3"/>
  <c r="BE196" i="3"/>
  <c r="BI172" i="3"/>
  <c r="BH172" i="3"/>
  <c r="BG172" i="3"/>
  <c r="BF172" i="3"/>
  <c r="T172" i="3"/>
  <c r="T171" i="3"/>
  <c r="T170" i="3" s="1"/>
  <c r="R172" i="3"/>
  <c r="P172" i="3"/>
  <c r="P171" i="3"/>
  <c r="P170" i="3" s="1"/>
  <c r="BK172" i="3"/>
  <c r="J172" i="3"/>
  <c r="BE172" i="3"/>
  <c r="BI166" i="3"/>
  <c r="BH166" i="3"/>
  <c r="BG166" i="3"/>
  <c r="BF166" i="3"/>
  <c r="T166" i="3"/>
  <c r="R166" i="3"/>
  <c r="P166" i="3"/>
  <c r="BK166" i="3"/>
  <c r="J166" i="3"/>
  <c r="BE166" i="3"/>
  <c r="BI164" i="3"/>
  <c r="BH164" i="3"/>
  <c r="BG164" i="3"/>
  <c r="BF164" i="3"/>
  <c r="T164" i="3"/>
  <c r="R164" i="3"/>
  <c r="P164" i="3"/>
  <c r="BK164" i="3"/>
  <c r="J164" i="3"/>
  <c r="BE164" i="3"/>
  <c r="BI162" i="3"/>
  <c r="BH162" i="3"/>
  <c r="BG162" i="3"/>
  <c r="BF162" i="3"/>
  <c r="T162" i="3"/>
  <c r="R162" i="3"/>
  <c r="P162" i="3"/>
  <c r="BK162" i="3"/>
  <c r="J162" i="3"/>
  <c r="BE162" i="3"/>
  <c r="BI160" i="3"/>
  <c r="BH160" i="3"/>
  <c r="BG160" i="3"/>
  <c r="BF160" i="3"/>
  <c r="T160" i="3"/>
  <c r="R160" i="3"/>
  <c r="P160" i="3"/>
  <c r="BK160" i="3"/>
  <c r="J160" i="3"/>
  <c r="BE160" i="3"/>
  <c r="BI158" i="3"/>
  <c r="BH158" i="3"/>
  <c r="BG158" i="3"/>
  <c r="BF158" i="3"/>
  <c r="T158" i="3"/>
  <c r="R158" i="3"/>
  <c r="P158" i="3"/>
  <c r="BK158" i="3"/>
  <c r="J158" i="3"/>
  <c r="BE158" i="3"/>
  <c r="BI156" i="3"/>
  <c r="BH156" i="3"/>
  <c r="BG156" i="3"/>
  <c r="BF156" i="3"/>
  <c r="T156" i="3"/>
  <c r="R156" i="3"/>
  <c r="P156" i="3"/>
  <c r="BK156" i="3"/>
  <c r="J156" i="3"/>
  <c r="BE156" i="3"/>
  <c r="BI154" i="3"/>
  <c r="BH154" i="3"/>
  <c r="BG154" i="3"/>
  <c r="BF154" i="3"/>
  <c r="T154" i="3"/>
  <c r="R154" i="3"/>
  <c r="P154" i="3"/>
  <c r="BK154" i="3"/>
  <c r="J154" i="3"/>
  <c r="BE154" i="3"/>
  <c r="BI153" i="3"/>
  <c r="BH153" i="3"/>
  <c r="BG153" i="3"/>
  <c r="BF153" i="3"/>
  <c r="T153" i="3"/>
  <c r="R153" i="3"/>
  <c r="P153" i="3"/>
  <c r="BK153" i="3"/>
  <c r="J153" i="3"/>
  <c r="BE153" i="3"/>
  <c r="BI151" i="3"/>
  <c r="BH151" i="3"/>
  <c r="BG151" i="3"/>
  <c r="BF151" i="3"/>
  <c r="T151" i="3"/>
  <c r="R151" i="3"/>
  <c r="P151" i="3"/>
  <c r="BK151" i="3"/>
  <c r="J151" i="3"/>
  <c r="BE151" i="3"/>
  <c r="BI149" i="3"/>
  <c r="BH149" i="3"/>
  <c r="BG149" i="3"/>
  <c r="BF149" i="3"/>
  <c r="T149" i="3"/>
  <c r="R149" i="3"/>
  <c r="P149" i="3"/>
  <c r="BK149" i="3"/>
  <c r="J149" i="3"/>
  <c r="BE149" i="3"/>
  <c r="BI145" i="3"/>
  <c r="BH145" i="3"/>
  <c r="BG145" i="3"/>
  <c r="BF145" i="3"/>
  <c r="T145" i="3"/>
  <c r="T144" i="3"/>
  <c r="R145" i="3"/>
  <c r="R144" i="3"/>
  <c r="P145" i="3"/>
  <c r="P144" i="3"/>
  <c r="BK145" i="3"/>
  <c r="BK144" i="3"/>
  <c r="J144" i="3" s="1"/>
  <c r="J63" i="3" s="1"/>
  <c r="J145" i="3"/>
  <c r="BE145" i="3" s="1"/>
  <c r="BI142" i="3"/>
  <c r="BH142" i="3"/>
  <c r="BG142" i="3"/>
  <c r="BF142" i="3"/>
  <c r="T142" i="3"/>
  <c r="R142" i="3"/>
  <c r="P142" i="3"/>
  <c r="BK142" i="3"/>
  <c r="J142" i="3"/>
  <c r="BE142" i="3"/>
  <c r="BI140" i="3"/>
  <c r="BH140" i="3"/>
  <c r="BG140" i="3"/>
  <c r="BF140" i="3"/>
  <c r="T140" i="3"/>
  <c r="R140" i="3"/>
  <c r="P140" i="3"/>
  <c r="BK140" i="3"/>
  <c r="J140" i="3"/>
  <c r="BE140" i="3"/>
  <c r="BI135" i="3"/>
  <c r="BH135" i="3"/>
  <c r="BG135" i="3"/>
  <c r="BF135" i="3"/>
  <c r="T135" i="3"/>
  <c r="R135" i="3"/>
  <c r="P135" i="3"/>
  <c r="BK135" i="3"/>
  <c r="J135" i="3"/>
  <c r="BE135" i="3"/>
  <c r="BI131" i="3"/>
  <c r="BH131" i="3"/>
  <c r="BG131" i="3"/>
  <c r="BF131" i="3"/>
  <c r="T131" i="3"/>
  <c r="R131" i="3"/>
  <c r="P131" i="3"/>
  <c r="BK131" i="3"/>
  <c r="J131" i="3"/>
  <c r="BE131" i="3"/>
  <c r="BI129" i="3"/>
  <c r="BH129" i="3"/>
  <c r="BG129" i="3"/>
  <c r="BF129" i="3"/>
  <c r="T129" i="3"/>
  <c r="R129" i="3"/>
  <c r="P129" i="3"/>
  <c r="BK129" i="3"/>
  <c r="J129" i="3"/>
  <c r="BE129" i="3"/>
  <c r="BI127" i="3"/>
  <c r="BH127" i="3"/>
  <c r="BG127" i="3"/>
  <c r="BF127" i="3"/>
  <c r="T127" i="3"/>
  <c r="R127" i="3"/>
  <c r="P127" i="3"/>
  <c r="BK127" i="3"/>
  <c r="J127" i="3"/>
  <c r="BE127" i="3"/>
  <c r="BI126" i="3"/>
  <c r="BH126" i="3"/>
  <c r="BG126" i="3"/>
  <c r="BF126" i="3"/>
  <c r="T126" i="3"/>
  <c r="R126" i="3"/>
  <c r="P126" i="3"/>
  <c r="BK126" i="3"/>
  <c r="J126" i="3"/>
  <c r="BE126" i="3"/>
  <c r="BI125" i="3"/>
  <c r="BH125" i="3"/>
  <c r="BG125" i="3"/>
  <c r="BF125" i="3"/>
  <c r="T125" i="3"/>
  <c r="R125" i="3"/>
  <c r="P125" i="3"/>
  <c r="BK125" i="3"/>
  <c r="J125" i="3"/>
  <c r="BE125" i="3"/>
  <c r="BI123" i="3"/>
  <c r="BH123" i="3"/>
  <c r="BG123" i="3"/>
  <c r="BF123" i="3"/>
  <c r="T123" i="3"/>
  <c r="R123" i="3"/>
  <c r="P123" i="3"/>
  <c r="BK123" i="3"/>
  <c r="J123" i="3"/>
  <c r="BE123" i="3"/>
  <c r="BI116" i="3"/>
  <c r="BH116" i="3"/>
  <c r="BG116" i="3"/>
  <c r="BF116" i="3"/>
  <c r="T116" i="3"/>
  <c r="R116" i="3"/>
  <c r="R109" i="3" s="1"/>
  <c r="P116" i="3"/>
  <c r="BK116" i="3"/>
  <c r="J116" i="3"/>
  <c r="BE116" i="3"/>
  <c r="BI114" i="3"/>
  <c r="BH114" i="3"/>
  <c r="BG114" i="3"/>
  <c r="BF114" i="3"/>
  <c r="T114" i="3"/>
  <c r="R114" i="3"/>
  <c r="P114" i="3"/>
  <c r="BK114" i="3"/>
  <c r="J114" i="3"/>
  <c r="BE114" i="3"/>
  <c r="BI110" i="3"/>
  <c r="F36" i="3"/>
  <c r="BD54" i="1" s="1"/>
  <c r="BH110" i="3"/>
  <c r="F35" i="3" s="1"/>
  <c r="BC54" i="1" s="1"/>
  <c r="BG110" i="3"/>
  <c r="F34" i="3"/>
  <c r="BB54" i="1" s="1"/>
  <c r="BF110" i="3"/>
  <c r="T110" i="3"/>
  <c r="T109" i="3"/>
  <c r="R110" i="3"/>
  <c r="P110" i="3"/>
  <c r="P109" i="3"/>
  <c r="P108" i="3" s="1"/>
  <c r="P107" i="3" s="1"/>
  <c r="AU54" i="1" s="1"/>
  <c r="BK110" i="3"/>
  <c r="BK109" i="3" s="1"/>
  <c r="J109" i="3"/>
  <c r="J62" i="3" s="1"/>
  <c r="J110" i="3"/>
  <c r="BE110" i="3" s="1"/>
  <c r="F32" i="3" s="1"/>
  <c r="AZ54" i="1" s="1"/>
  <c r="J103" i="3"/>
  <c r="F103" i="3"/>
  <c r="F101" i="3"/>
  <c r="E99" i="3"/>
  <c r="J55" i="3"/>
  <c r="F55" i="3"/>
  <c r="F53" i="3"/>
  <c r="E51" i="3"/>
  <c r="J20" i="3"/>
  <c r="E20" i="3"/>
  <c r="F104" i="3" s="1"/>
  <c r="F56" i="3"/>
  <c r="J19" i="3"/>
  <c r="J14" i="3"/>
  <c r="J101" i="3" s="1"/>
  <c r="J53" i="3"/>
  <c r="E7" i="3"/>
  <c r="E47" i="3" s="1"/>
  <c r="E95" i="3"/>
  <c r="AY53" i="1"/>
  <c r="AX53" i="1"/>
  <c r="BI1252" i="2"/>
  <c r="BH1252" i="2"/>
  <c r="BG1252" i="2"/>
  <c r="BF1252" i="2"/>
  <c r="T1252" i="2"/>
  <c r="R1252" i="2"/>
  <c r="P1252" i="2"/>
  <c r="BK1252" i="2"/>
  <c r="J1252" i="2"/>
  <c r="BE1252" i="2" s="1"/>
  <c r="BI1243" i="2"/>
  <c r="BH1243" i="2"/>
  <c r="BG1243" i="2"/>
  <c r="BF1243" i="2"/>
  <c r="T1243" i="2"/>
  <c r="R1243" i="2"/>
  <c r="P1243" i="2"/>
  <c r="BK1243" i="2"/>
  <c r="J1243" i="2"/>
  <c r="BE1243" i="2" s="1"/>
  <c r="BI1241" i="2"/>
  <c r="BH1241" i="2"/>
  <c r="BG1241" i="2"/>
  <c r="BF1241" i="2"/>
  <c r="T1241" i="2"/>
  <c r="R1241" i="2"/>
  <c r="P1241" i="2"/>
  <c r="BK1241" i="2"/>
  <c r="J1241" i="2"/>
  <c r="BE1241" i="2" s="1"/>
  <c r="BI1232" i="2"/>
  <c r="BH1232" i="2"/>
  <c r="BG1232" i="2"/>
  <c r="BF1232" i="2"/>
  <c r="T1232" i="2"/>
  <c r="R1232" i="2"/>
  <c r="P1232" i="2"/>
  <c r="BK1232" i="2"/>
  <c r="J1232" i="2"/>
  <c r="BE1232" i="2" s="1"/>
  <c r="BI1222" i="2"/>
  <c r="BH1222" i="2"/>
  <c r="BG1222" i="2"/>
  <c r="BF1222" i="2"/>
  <c r="T1222" i="2"/>
  <c r="R1222" i="2"/>
  <c r="P1222" i="2"/>
  <c r="BK1222" i="2"/>
  <c r="J1222" i="2"/>
  <c r="BE1222" i="2" s="1"/>
  <c r="BI1211" i="2"/>
  <c r="BH1211" i="2"/>
  <c r="BG1211" i="2"/>
  <c r="BF1211" i="2"/>
  <c r="T1211" i="2"/>
  <c r="R1211" i="2"/>
  <c r="P1211" i="2"/>
  <c r="BK1211" i="2"/>
  <c r="J1211" i="2"/>
  <c r="BE1211" i="2" s="1"/>
  <c r="BI1200" i="2"/>
  <c r="BH1200" i="2"/>
  <c r="BG1200" i="2"/>
  <c r="BF1200" i="2"/>
  <c r="T1200" i="2"/>
  <c r="R1200" i="2"/>
  <c r="P1200" i="2"/>
  <c r="BK1200" i="2"/>
  <c r="J1200" i="2"/>
  <c r="BE1200" i="2" s="1"/>
  <c r="BI1194" i="2"/>
  <c r="BH1194" i="2"/>
  <c r="BG1194" i="2"/>
  <c r="BF1194" i="2"/>
  <c r="T1194" i="2"/>
  <c r="R1194" i="2"/>
  <c r="P1194" i="2"/>
  <c r="BK1194" i="2"/>
  <c r="J1194" i="2"/>
  <c r="BE1194" i="2" s="1"/>
  <c r="BI1189" i="2"/>
  <c r="BH1189" i="2"/>
  <c r="BG1189" i="2"/>
  <c r="BF1189" i="2"/>
  <c r="T1189" i="2"/>
  <c r="R1189" i="2"/>
  <c r="P1189" i="2"/>
  <c r="BK1189" i="2"/>
  <c r="J1189" i="2"/>
  <c r="BE1189" i="2" s="1"/>
  <c r="BI1182" i="2"/>
  <c r="BH1182" i="2"/>
  <c r="BG1182" i="2"/>
  <c r="BF1182" i="2"/>
  <c r="T1182" i="2"/>
  <c r="R1182" i="2"/>
  <c r="P1182" i="2"/>
  <c r="BK1182" i="2"/>
  <c r="J1182" i="2"/>
  <c r="BE1182" i="2" s="1"/>
  <c r="BI1177" i="2"/>
  <c r="BH1177" i="2"/>
  <c r="BG1177" i="2"/>
  <c r="BF1177" i="2"/>
  <c r="T1177" i="2"/>
  <c r="R1177" i="2"/>
  <c r="P1177" i="2"/>
  <c r="BK1177" i="2"/>
  <c r="J1177" i="2"/>
  <c r="BE1177" i="2" s="1"/>
  <c r="BI1166" i="2"/>
  <c r="BH1166" i="2"/>
  <c r="BG1166" i="2"/>
  <c r="BF1166" i="2"/>
  <c r="T1166" i="2"/>
  <c r="T1165" i="2" s="1"/>
  <c r="R1166" i="2"/>
  <c r="R1165" i="2" s="1"/>
  <c r="P1166" i="2"/>
  <c r="BK1166" i="2"/>
  <c r="BK1165" i="2" s="1"/>
  <c r="J1165" i="2" s="1"/>
  <c r="J96" i="2" s="1"/>
  <c r="J1166" i="2"/>
  <c r="BE1166" i="2"/>
  <c r="BI1149" i="2"/>
  <c r="BH1149" i="2"/>
  <c r="BG1149" i="2"/>
  <c r="BF1149" i="2"/>
  <c r="T1149" i="2"/>
  <c r="T1148" i="2" s="1"/>
  <c r="R1149" i="2"/>
  <c r="R1148" i="2" s="1"/>
  <c r="P1149" i="2"/>
  <c r="P1148" i="2" s="1"/>
  <c r="BK1149" i="2"/>
  <c r="BK1148" i="2" s="1"/>
  <c r="J1148" i="2"/>
  <c r="J95" i="2" s="1"/>
  <c r="J1149" i="2"/>
  <c r="BE1149" i="2"/>
  <c r="BI1147" i="2"/>
  <c r="BH1147" i="2"/>
  <c r="BG1147" i="2"/>
  <c r="BF1147" i="2"/>
  <c r="T1147" i="2"/>
  <c r="R1147" i="2"/>
  <c r="P1147" i="2"/>
  <c r="BK1147" i="2"/>
  <c r="J1147" i="2"/>
  <c r="BE1147" i="2" s="1"/>
  <c r="BI1146" i="2"/>
  <c r="BH1146" i="2"/>
  <c r="BG1146" i="2"/>
  <c r="BF1146" i="2"/>
  <c r="T1146" i="2"/>
  <c r="R1146" i="2"/>
  <c r="P1146" i="2"/>
  <c r="BK1146" i="2"/>
  <c r="J1146" i="2"/>
  <c r="BE1146" i="2" s="1"/>
  <c r="BI1144" i="2"/>
  <c r="BH1144" i="2"/>
  <c r="BG1144" i="2"/>
  <c r="BF1144" i="2"/>
  <c r="T1144" i="2"/>
  <c r="R1144" i="2"/>
  <c r="P1144" i="2"/>
  <c r="BK1144" i="2"/>
  <c r="J1144" i="2"/>
  <c r="BE1144" i="2" s="1"/>
  <c r="BI1143" i="2"/>
  <c r="BH1143" i="2"/>
  <c r="BG1143" i="2"/>
  <c r="BF1143" i="2"/>
  <c r="T1143" i="2"/>
  <c r="R1143" i="2"/>
  <c r="P1143" i="2"/>
  <c r="BK1143" i="2"/>
  <c r="J1143" i="2"/>
  <c r="BE1143" i="2" s="1"/>
  <c r="BI1142" i="2"/>
  <c r="BH1142" i="2"/>
  <c r="BG1142" i="2"/>
  <c r="BF1142" i="2"/>
  <c r="T1142" i="2"/>
  <c r="R1142" i="2"/>
  <c r="P1142" i="2"/>
  <c r="BK1142" i="2"/>
  <c r="J1142" i="2"/>
  <c r="BE1142" i="2" s="1"/>
  <c r="BI1133" i="2"/>
  <c r="BH1133" i="2"/>
  <c r="BG1133" i="2"/>
  <c r="BF1133" i="2"/>
  <c r="T1133" i="2"/>
  <c r="T1132" i="2" s="1"/>
  <c r="R1133" i="2"/>
  <c r="R1132" i="2" s="1"/>
  <c r="P1133" i="2"/>
  <c r="BK1133" i="2"/>
  <c r="BK1132" i="2" s="1"/>
  <c r="J1132" i="2" s="1"/>
  <c r="J94" i="2" s="1"/>
  <c r="J1133" i="2"/>
  <c r="BE1133" i="2"/>
  <c r="BI1131" i="2"/>
  <c r="BH1131" i="2"/>
  <c r="BG1131" i="2"/>
  <c r="BF1131" i="2"/>
  <c r="T1131" i="2"/>
  <c r="R1131" i="2"/>
  <c r="P1131" i="2"/>
  <c r="BK1131" i="2"/>
  <c r="J1131" i="2"/>
  <c r="BE1131" i="2" s="1"/>
  <c r="BI1124" i="2"/>
  <c r="BH1124" i="2"/>
  <c r="BG1124" i="2"/>
  <c r="BF1124" i="2"/>
  <c r="T1124" i="2"/>
  <c r="R1124" i="2"/>
  <c r="P1124" i="2"/>
  <c r="BK1124" i="2"/>
  <c r="J1124" i="2"/>
  <c r="BE1124" i="2" s="1"/>
  <c r="BI1119" i="2"/>
  <c r="BH1119" i="2"/>
  <c r="BG1119" i="2"/>
  <c r="BF1119" i="2"/>
  <c r="T1119" i="2"/>
  <c r="R1119" i="2"/>
  <c r="P1119" i="2"/>
  <c r="BK1119" i="2"/>
  <c r="J1119" i="2"/>
  <c r="BE1119" i="2" s="1"/>
  <c r="BI1117" i="2"/>
  <c r="BH1117" i="2"/>
  <c r="BG1117" i="2"/>
  <c r="BF1117" i="2"/>
  <c r="T1117" i="2"/>
  <c r="R1117" i="2"/>
  <c r="P1117" i="2"/>
  <c r="BK1117" i="2"/>
  <c r="J1117" i="2"/>
  <c r="BE1117" i="2" s="1"/>
  <c r="BI1115" i="2"/>
  <c r="BH1115" i="2"/>
  <c r="BG1115" i="2"/>
  <c r="BF1115" i="2"/>
  <c r="T1115" i="2"/>
  <c r="R1115" i="2"/>
  <c r="P1115" i="2"/>
  <c r="BK1115" i="2"/>
  <c r="J1115" i="2"/>
  <c r="BE1115" i="2" s="1"/>
  <c r="BI1113" i="2"/>
  <c r="BH1113" i="2"/>
  <c r="BG1113" i="2"/>
  <c r="BF1113" i="2"/>
  <c r="T1113" i="2"/>
  <c r="R1113" i="2"/>
  <c r="P1113" i="2"/>
  <c r="BK1113" i="2"/>
  <c r="J1113" i="2"/>
  <c r="BE1113" i="2" s="1"/>
  <c r="BI1103" i="2"/>
  <c r="BH1103" i="2"/>
  <c r="BG1103" i="2"/>
  <c r="BF1103" i="2"/>
  <c r="T1103" i="2"/>
  <c r="R1103" i="2"/>
  <c r="P1103" i="2"/>
  <c r="BK1103" i="2"/>
  <c r="J1103" i="2"/>
  <c r="BE1103" i="2" s="1"/>
  <c r="BI1101" i="2"/>
  <c r="BH1101" i="2"/>
  <c r="BG1101" i="2"/>
  <c r="BF1101" i="2"/>
  <c r="T1101" i="2"/>
  <c r="R1101" i="2"/>
  <c r="P1101" i="2"/>
  <c r="BK1101" i="2"/>
  <c r="J1101" i="2"/>
  <c r="BE1101" i="2" s="1"/>
  <c r="BI1099" i="2"/>
  <c r="BH1099" i="2"/>
  <c r="BG1099" i="2"/>
  <c r="BF1099" i="2"/>
  <c r="T1099" i="2"/>
  <c r="R1099" i="2"/>
  <c r="P1099" i="2"/>
  <c r="BK1099" i="2"/>
  <c r="J1099" i="2"/>
  <c r="BE1099" i="2" s="1"/>
  <c r="BI1097" i="2"/>
  <c r="BH1097" i="2"/>
  <c r="BG1097" i="2"/>
  <c r="BF1097" i="2"/>
  <c r="T1097" i="2"/>
  <c r="R1097" i="2"/>
  <c r="P1097" i="2"/>
  <c r="BK1097" i="2"/>
  <c r="J1097" i="2"/>
  <c r="BE1097" i="2" s="1"/>
  <c r="BI1092" i="2"/>
  <c r="BH1092" i="2"/>
  <c r="BG1092" i="2"/>
  <c r="BF1092" i="2"/>
  <c r="T1092" i="2"/>
  <c r="T1091" i="2" s="1"/>
  <c r="R1092" i="2"/>
  <c r="R1091" i="2" s="1"/>
  <c r="P1092" i="2"/>
  <c r="BK1092" i="2"/>
  <c r="BK1091" i="2" s="1"/>
  <c r="J1091" i="2"/>
  <c r="J93" i="2" s="1"/>
  <c r="J1092" i="2"/>
  <c r="BE1092" i="2"/>
  <c r="BI1090" i="2"/>
  <c r="BH1090" i="2"/>
  <c r="BG1090" i="2"/>
  <c r="BF1090" i="2"/>
  <c r="T1090" i="2"/>
  <c r="R1090" i="2"/>
  <c r="P1090" i="2"/>
  <c r="BK1090" i="2"/>
  <c r="J1090" i="2"/>
  <c r="BE1090" i="2" s="1"/>
  <c r="BI1089" i="2"/>
  <c r="BH1089" i="2"/>
  <c r="BG1089" i="2"/>
  <c r="BF1089" i="2"/>
  <c r="T1089" i="2"/>
  <c r="R1089" i="2"/>
  <c r="P1089" i="2"/>
  <c r="BK1089" i="2"/>
  <c r="J1089" i="2"/>
  <c r="BE1089" i="2" s="1"/>
  <c r="BI1082" i="2"/>
  <c r="BH1082" i="2"/>
  <c r="BG1082" i="2"/>
  <c r="BF1082" i="2"/>
  <c r="T1082" i="2"/>
  <c r="R1082" i="2"/>
  <c r="P1082" i="2"/>
  <c r="BK1082" i="2"/>
  <c r="J1082" i="2"/>
  <c r="BE1082" i="2" s="1"/>
  <c r="BI1080" i="2"/>
  <c r="BH1080" i="2"/>
  <c r="BG1080" i="2"/>
  <c r="BF1080" i="2"/>
  <c r="T1080" i="2"/>
  <c r="R1080" i="2"/>
  <c r="P1080" i="2"/>
  <c r="BK1080" i="2"/>
  <c r="J1080" i="2"/>
  <c r="BE1080" i="2" s="1"/>
  <c r="BI1079" i="2"/>
  <c r="BH1079" i="2"/>
  <c r="BG1079" i="2"/>
  <c r="BF1079" i="2"/>
  <c r="T1079" i="2"/>
  <c r="R1079" i="2"/>
  <c r="P1079" i="2"/>
  <c r="BK1079" i="2"/>
  <c r="J1079" i="2"/>
  <c r="BE1079" i="2" s="1"/>
  <c r="BI1077" i="2"/>
  <c r="BH1077" i="2"/>
  <c r="BG1077" i="2"/>
  <c r="BF1077" i="2"/>
  <c r="T1077" i="2"/>
  <c r="R1077" i="2"/>
  <c r="P1077" i="2"/>
  <c r="BK1077" i="2"/>
  <c r="J1077" i="2"/>
  <c r="BE1077" i="2" s="1"/>
  <c r="BI1076" i="2"/>
  <c r="BH1076" i="2"/>
  <c r="BG1076" i="2"/>
  <c r="BF1076" i="2"/>
  <c r="T1076" i="2"/>
  <c r="R1076" i="2"/>
  <c r="P1076" i="2"/>
  <c r="BK1076" i="2"/>
  <c r="J1076" i="2"/>
  <c r="BE1076" i="2" s="1"/>
  <c r="BI1074" i="2"/>
  <c r="BH1074" i="2"/>
  <c r="BG1074" i="2"/>
  <c r="BF1074" i="2"/>
  <c r="T1074" i="2"/>
  <c r="R1074" i="2"/>
  <c r="P1074" i="2"/>
  <c r="BK1074" i="2"/>
  <c r="J1074" i="2"/>
  <c r="BE1074" i="2" s="1"/>
  <c r="BI1070" i="2"/>
  <c r="BH1070" i="2"/>
  <c r="BG1070" i="2"/>
  <c r="BF1070" i="2"/>
  <c r="T1070" i="2"/>
  <c r="R1070" i="2"/>
  <c r="P1070" i="2"/>
  <c r="BK1070" i="2"/>
  <c r="J1070" i="2"/>
  <c r="BE1070" i="2" s="1"/>
  <c r="BI1069" i="2"/>
  <c r="BH1069" i="2"/>
  <c r="BG1069" i="2"/>
  <c r="BF1069" i="2"/>
  <c r="T1069" i="2"/>
  <c r="R1069" i="2"/>
  <c r="P1069" i="2"/>
  <c r="BK1069" i="2"/>
  <c r="J1069" i="2"/>
  <c r="BE1069" i="2" s="1"/>
  <c r="BI1065" i="2"/>
  <c r="BH1065" i="2"/>
  <c r="BG1065" i="2"/>
  <c r="BF1065" i="2"/>
  <c r="T1065" i="2"/>
  <c r="R1065" i="2"/>
  <c r="P1065" i="2"/>
  <c r="BK1065" i="2"/>
  <c r="J1065" i="2"/>
  <c r="BE1065" i="2" s="1"/>
  <c r="BI1063" i="2"/>
  <c r="BH1063" i="2"/>
  <c r="BG1063" i="2"/>
  <c r="BF1063" i="2"/>
  <c r="T1063" i="2"/>
  <c r="R1063" i="2"/>
  <c r="P1063" i="2"/>
  <c r="BK1063" i="2"/>
  <c r="J1063" i="2"/>
  <c r="BE1063" i="2" s="1"/>
  <c r="BI1055" i="2"/>
  <c r="BH1055" i="2"/>
  <c r="BG1055" i="2"/>
  <c r="BF1055" i="2"/>
  <c r="T1055" i="2"/>
  <c r="R1055" i="2"/>
  <c r="P1055" i="2"/>
  <c r="BK1055" i="2"/>
  <c r="J1055" i="2"/>
  <c r="BE1055" i="2" s="1"/>
  <c r="BI1053" i="2"/>
  <c r="BH1053" i="2"/>
  <c r="BG1053" i="2"/>
  <c r="BF1053" i="2"/>
  <c r="T1053" i="2"/>
  <c r="R1053" i="2"/>
  <c r="P1053" i="2"/>
  <c r="BK1053" i="2"/>
  <c r="J1053" i="2"/>
  <c r="BE1053" i="2" s="1"/>
  <c r="BI1052" i="2"/>
  <c r="BH1052" i="2"/>
  <c r="BG1052" i="2"/>
  <c r="BF1052" i="2"/>
  <c r="T1052" i="2"/>
  <c r="R1052" i="2"/>
  <c r="P1052" i="2"/>
  <c r="BK1052" i="2"/>
  <c r="J1052" i="2"/>
  <c r="BE1052" i="2" s="1"/>
  <c r="BI1051" i="2"/>
  <c r="BH1051" i="2"/>
  <c r="BG1051" i="2"/>
  <c r="BF1051" i="2"/>
  <c r="T1051" i="2"/>
  <c r="R1051" i="2"/>
  <c r="P1051" i="2"/>
  <c r="BK1051" i="2"/>
  <c r="J1051" i="2"/>
  <c r="BE1051" i="2" s="1"/>
  <c r="BI1044" i="2"/>
  <c r="BH1044" i="2"/>
  <c r="BG1044" i="2"/>
  <c r="BF1044" i="2"/>
  <c r="T1044" i="2"/>
  <c r="R1044" i="2"/>
  <c r="R1043" i="2" s="1"/>
  <c r="P1044" i="2"/>
  <c r="BK1044" i="2"/>
  <c r="BK1043" i="2" s="1"/>
  <c r="J1043" i="2"/>
  <c r="J92" i="2" s="1"/>
  <c r="J1044" i="2"/>
  <c r="BE1044" i="2"/>
  <c r="BI1042" i="2"/>
  <c r="BH1042" i="2"/>
  <c r="BG1042" i="2"/>
  <c r="BF1042" i="2"/>
  <c r="T1042" i="2"/>
  <c r="R1042" i="2"/>
  <c r="P1042" i="2"/>
  <c r="BK1042" i="2"/>
  <c r="J1042" i="2"/>
  <c r="BE1042" i="2" s="1"/>
  <c r="BI1041" i="2"/>
  <c r="BH1041" i="2"/>
  <c r="BG1041" i="2"/>
  <c r="BF1041" i="2"/>
  <c r="T1041" i="2"/>
  <c r="R1041" i="2"/>
  <c r="P1041" i="2"/>
  <c r="BK1041" i="2"/>
  <c r="J1041" i="2"/>
  <c r="BE1041" i="2" s="1"/>
  <c r="BI1039" i="2"/>
  <c r="BH1039" i="2"/>
  <c r="BG1039" i="2"/>
  <c r="BF1039" i="2"/>
  <c r="T1039" i="2"/>
  <c r="T1038" i="2" s="1"/>
  <c r="R1039" i="2"/>
  <c r="R1038" i="2" s="1"/>
  <c r="P1039" i="2"/>
  <c r="BK1039" i="2"/>
  <c r="BK1038" i="2" s="1"/>
  <c r="J1038" i="2"/>
  <c r="J91" i="2" s="1"/>
  <c r="J1039" i="2"/>
  <c r="BE1039" i="2"/>
  <c r="BI1037" i="2"/>
  <c r="BH1037" i="2"/>
  <c r="BG1037" i="2"/>
  <c r="BF1037" i="2"/>
  <c r="T1037" i="2"/>
  <c r="R1037" i="2"/>
  <c r="P1037" i="2"/>
  <c r="BK1037" i="2"/>
  <c r="J1037" i="2"/>
  <c r="BE1037" i="2" s="1"/>
  <c r="BI1036" i="2"/>
  <c r="BH1036" i="2"/>
  <c r="BG1036" i="2"/>
  <c r="BF1036" i="2"/>
  <c r="T1036" i="2"/>
  <c r="R1036" i="2"/>
  <c r="P1036" i="2"/>
  <c r="BK1036" i="2"/>
  <c r="J1036" i="2"/>
  <c r="BE1036" i="2" s="1"/>
  <c r="BI1035" i="2"/>
  <c r="BH1035" i="2"/>
  <c r="BG1035" i="2"/>
  <c r="BF1035" i="2"/>
  <c r="T1035" i="2"/>
  <c r="R1035" i="2"/>
  <c r="P1035" i="2"/>
  <c r="BK1035" i="2"/>
  <c r="J1035" i="2"/>
  <c r="BE1035" i="2" s="1"/>
  <c r="BI1034" i="2"/>
  <c r="BH1034" i="2"/>
  <c r="BG1034" i="2"/>
  <c r="BF1034" i="2"/>
  <c r="T1034" i="2"/>
  <c r="R1034" i="2"/>
  <c r="P1034" i="2"/>
  <c r="BK1034" i="2"/>
  <c r="J1034" i="2"/>
  <c r="BE1034" i="2" s="1"/>
  <c r="BI1033" i="2"/>
  <c r="BH1033" i="2"/>
  <c r="BG1033" i="2"/>
  <c r="BF1033" i="2"/>
  <c r="T1033" i="2"/>
  <c r="R1033" i="2"/>
  <c r="P1033" i="2"/>
  <c r="BK1033" i="2"/>
  <c r="J1033" i="2"/>
  <c r="BE1033" i="2" s="1"/>
  <c r="BI1032" i="2"/>
  <c r="BH1032" i="2"/>
  <c r="BG1032" i="2"/>
  <c r="BF1032" i="2"/>
  <c r="T1032" i="2"/>
  <c r="R1032" i="2"/>
  <c r="P1032" i="2"/>
  <c r="BK1032" i="2"/>
  <c r="J1032" i="2"/>
  <c r="BE1032" i="2" s="1"/>
  <c r="BI1031" i="2"/>
  <c r="BH1031" i="2"/>
  <c r="BG1031" i="2"/>
  <c r="BF1031" i="2"/>
  <c r="T1031" i="2"/>
  <c r="R1031" i="2"/>
  <c r="P1031" i="2"/>
  <c r="BK1031" i="2"/>
  <c r="J1031" i="2"/>
  <c r="BE1031" i="2" s="1"/>
  <c r="BI1030" i="2"/>
  <c r="BH1030" i="2"/>
  <c r="BG1030" i="2"/>
  <c r="BF1030" i="2"/>
  <c r="T1030" i="2"/>
  <c r="R1030" i="2"/>
  <c r="P1030" i="2"/>
  <c r="BK1030" i="2"/>
  <c r="J1030" i="2"/>
  <c r="BE1030" i="2" s="1"/>
  <c r="BI1029" i="2"/>
  <c r="BH1029" i="2"/>
  <c r="BG1029" i="2"/>
  <c r="BF1029" i="2"/>
  <c r="T1029" i="2"/>
  <c r="R1029" i="2"/>
  <c r="P1029" i="2"/>
  <c r="BK1029" i="2"/>
  <c r="J1029" i="2"/>
  <c r="BE1029" i="2" s="1"/>
  <c r="BI1028" i="2"/>
  <c r="BH1028" i="2"/>
  <c r="BG1028" i="2"/>
  <c r="BF1028" i="2"/>
  <c r="T1028" i="2"/>
  <c r="R1028" i="2"/>
  <c r="P1028" i="2"/>
  <c r="BK1028" i="2"/>
  <c r="J1028" i="2"/>
  <c r="BE1028" i="2" s="1"/>
  <c r="BI1027" i="2"/>
  <c r="BH1027" i="2"/>
  <c r="BG1027" i="2"/>
  <c r="BF1027" i="2"/>
  <c r="T1027" i="2"/>
  <c r="R1027" i="2"/>
  <c r="P1027" i="2"/>
  <c r="BK1027" i="2"/>
  <c r="J1027" i="2"/>
  <c r="BE1027" i="2" s="1"/>
  <c r="BI1026" i="2"/>
  <c r="BH1026" i="2"/>
  <c r="BG1026" i="2"/>
  <c r="BF1026" i="2"/>
  <c r="T1026" i="2"/>
  <c r="R1026" i="2"/>
  <c r="P1026" i="2"/>
  <c r="BK1026" i="2"/>
  <c r="J1026" i="2"/>
  <c r="BE1026" i="2" s="1"/>
  <c r="BI1025" i="2"/>
  <c r="BH1025" i="2"/>
  <c r="BG1025" i="2"/>
  <c r="BF1025" i="2"/>
  <c r="T1025" i="2"/>
  <c r="R1025" i="2"/>
  <c r="P1025" i="2"/>
  <c r="BK1025" i="2"/>
  <c r="J1025" i="2"/>
  <c r="BE1025" i="2" s="1"/>
  <c r="BI1024" i="2"/>
  <c r="BH1024" i="2"/>
  <c r="BG1024" i="2"/>
  <c r="BF1024" i="2"/>
  <c r="T1024" i="2"/>
  <c r="R1024" i="2"/>
  <c r="P1024" i="2"/>
  <c r="BK1024" i="2"/>
  <c r="J1024" i="2"/>
  <c r="BE1024" i="2" s="1"/>
  <c r="BI1023" i="2"/>
  <c r="BH1023" i="2"/>
  <c r="BG1023" i="2"/>
  <c r="BF1023" i="2"/>
  <c r="T1023" i="2"/>
  <c r="R1023" i="2"/>
  <c r="P1023" i="2"/>
  <c r="BK1023" i="2"/>
  <c r="J1023" i="2"/>
  <c r="BE1023" i="2"/>
  <c r="BI1022" i="2"/>
  <c r="BH1022" i="2"/>
  <c r="BG1022" i="2"/>
  <c r="BF1022" i="2"/>
  <c r="T1022" i="2"/>
  <c r="R1022" i="2"/>
  <c r="P1022" i="2"/>
  <c r="BK1022" i="2"/>
  <c r="J1022" i="2"/>
  <c r="BE1022" i="2" s="1"/>
  <c r="BI1021" i="2"/>
  <c r="BH1021" i="2"/>
  <c r="BG1021" i="2"/>
  <c r="BF1021" i="2"/>
  <c r="T1021" i="2"/>
  <c r="R1021" i="2"/>
  <c r="P1021" i="2"/>
  <c r="BK1021" i="2"/>
  <c r="J1021" i="2"/>
  <c r="BE1021" i="2"/>
  <c r="BI1020" i="2"/>
  <c r="BH1020" i="2"/>
  <c r="BG1020" i="2"/>
  <c r="BF1020" i="2"/>
  <c r="T1020" i="2"/>
  <c r="R1020" i="2"/>
  <c r="P1020" i="2"/>
  <c r="BK1020" i="2"/>
  <c r="J1020" i="2"/>
  <c r="BE1020" i="2" s="1"/>
  <c r="BI1019" i="2"/>
  <c r="BH1019" i="2"/>
  <c r="BG1019" i="2"/>
  <c r="BF1019" i="2"/>
  <c r="T1019" i="2"/>
  <c r="R1019" i="2"/>
  <c r="P1019" i="2"/>
  <c r="BK1019" i="2"/>
  <c r="J1019" i="2"/>
  <c r="BE1019" i="2"/>
  <c r="BI1018" i="2"/>
  <c r="BH1018" i="2"/>
  <c r="BG1018" i="2"/>
  <c r="BF1018" i="2"/>
  <c r="T1018" i="2"/>
  <c r="R1018" i="2"/>
  <c r="P1018" i="2"/>
  <c r="BK1018" i="2"/>
  <c r="J1018" i="2"/>
  <c r="BE1018" i="2" s="1"/>
  <c r="BI1017" i="2"/>
  <c r="BH1017" i="2"/>
  <c r="BG1017" i="2"/>
  <c r="BF1017" i="2"/>
  <c r="T1017" i="2"/>
  <c r="R1017" i="2"/>
  <c r="P1017" i="2"/>
  <c r="BK1017" i="2"/>
  <c r="J1017" i="2"/>
  <c r="BE1017" i="2"/>
  <c r="BI1016" i="2"/>
  <c r="BH1016" i="2"/>
  <c r="BG1016" i="2"/>
  <c r="BF1016" i="2"/>
  <c r="T1016" i="2"/>
  <c r="R1016" i="2"/>
  <c r="P1016" i="2"/>
  <c r="BK1016" i="2"/>
  <c r="J1016" i="2"/>
  <c r="BE1016" i="2" s="1"/>
  <c r="BI1015" i="2"/>
  <c r="BH1015" i="2"/>
  <c r="BG1015" i="2"/>
  <c r="BF1015" i="2"/>
  <c r="T1015" i="2"/>
  <c r="R1015" i="2"/>
  <c r="P1015" i="2"/>
  <c r="BK1015" i="2"/>
  <c r="J1015" i="2"/>
  <c r="BE1015" i="2"/>
  <c r="BI1014" i="2"/>
  <c r="BH1014" i="2"/>
  <c r="BG1014" i="2"/>
  <c r="BF1014" i="2"/>
  <c r="T1014" i="2"/>
  <c r="R1014" i="2"/>
  <c r="P1014" i="2"/>
  <c r="BK1014" i="2"/>
  <c r="J1014" i="2"/>
  <c r="BE1014" i="2" s="1"/>
  <c r="BI1013" i="2"/>
  <c r="BH1013" i="2"/>
  <c r="BG1013" i="2"/>
  <c r="BF1013" i="2"/>
  <c r="T1013" i="2"/>
  <c r="R1013" i="2"/>
  <c r="P1013" i="2"/>
  <c r="BK1013" i="2"/>
  <c r="J1013" i="2"/>
  <c r="BE1013" i="2"/>
  <c r="BI1012" i="2"/>
  <c r="BH1012" i="2"/>
  <c r="BG1012" i="2"/>
  <c r="BF1012" i="2"/>
  <c r="T1012" i="2"/>
  <c r="R1012" i="2"/>
  <c r="P1012" i="2"/>
  <c r="BK1012" i="2"/>
  <c r="J1012" i="2"/>
  <c r="BE1012" i="2" s="1"/>
  <c r="BI1011" i="2"/>
  <c r="BH1011" i="2"/>
  <c r="BG1011" i="2"/>
  <c r="BF1011" i="2"/>
  <c r="T1011" i="2"/>
  <c r="R1011" i="2"/>
  <c r="P1011" i="2"/>
  <c r="BK1011" i="2"/>
  <c r="J1011" i="2"/>
  <c r="BE1011" i="2"/>
  <c r="BI1010" i="2"/>
  <c r="BH1010" i="2"/>
  <c r="BG1010" i="2"/>
  <c r="BF1010" i="2"/>
  <c r="T1010" i="2"/>
  <c r="R1010" i="2"/>
  <c r="P1010" i="2"/>
  <c r="BK1010" i="2"/>
  <c r="J1010" i="2"/>
  <c r="BE1010" i="2" s="1"/>
  <c r="BI1009" i="2"/>
  <c r="BH1009" i="2"/>
  <c r="BG1009" i="2"/>
  <c r="BF1009" i="2"/>
  <c r="T1009" i="2"/>
  <c r="R1009" i="2"/>
  <c r="P1009" i="2"/>
  <c r="BK1009" i="2"/>
  <c r="J1009" i="2"/>
  <c r="BE1009" i="2"/>
  <c r="BI1008" i="2"/>
  <c r="BH1008" i="2"/>
  <c r="BG1008" i="2"/>
  <c r="BF1008" i="2"/>
  <c r="T1008" i="2"/>
  <c r="R1008" i="2"/>
  <c r="P1008" i="2"/>
  <c r="BK1008" i="2"/>
  <c r="J1008" i="2"/>
  <c r="BE1008" i="2" s="1"/>
  <c r="BI1007" i="2"/>
  <c r="BH1007" i="2"/>
  <c r="BG1007" i="2"/>
  <c r="BF1007" i="2"/>
  <c r="T1007" i="2"/>
  <c r="R1007" i="2"/>
  <c r="P1007" i="2"/>
  <c r="BK1007" i="2"/>
  <c r="J1007" i="2"/>
  <c r="BE1007" i="2"/>
  <c r="BI1006" i="2"/>
  <c r="BH1006" i="2"/>
  <c r="BG1006" i="2"/>
  <c r="BF1006" i="2"/>
  <c r="T1006" i="2"/>
  <c r="R1006" i="2"/>
  <c r="P1006" i="2"/>
  <c r="BK1006" i="2"/>
  <c r="J1006" i="2"/>
  <c r="BE1006" i="2" s="1"/>
  <c r="BI1005" i="2"/>
  <c r="BH1005" i="2"/>
  <c r="BG1005" i="2"/>
  <c r="BF1005" i="2"/>
  <c r="T1005" i="2"/>
  <c r="R1005" i="2"/>
  <c r="P1005" i="2"/>
  <c r="BK1005" i="2"/>
  <c r="J1005" i="2"/>
  <c r="BE1005" i="2"/>
  <c r="BI1004" i="2"/>
  <c r="BH1004" i="2"/>
  <c r="BG1004" i="2"/>
  <c r="BF1004" i="2"/>
  <c r="T1004" i="2"/>
  <c r="R1004" i="2"/>
  <c r="P1004" i="2"/>
  <c r="BK1004" i="2"/>
  <c r="J1004" i="2"/>
  <c r="BE1004" i="2" s="1"/>
  <c r="BI1003" i="2"/>
  <c r="BH1003" i="2"/>
  <c r="BG1003" i="2"/>
  <c r="BF1003" i="2"/>
  <c r="T1003" i="2"/>
  <c r="R1003" i="2"/>
  <c r="P1003" i="2"/>
  <c r="BK1003" i="2"/>
  <c r="J1003" i="2"/>
  <c r="BE1003" i="2"/>
  <c r="BI1002" i="2"/>
  <c r="BH1002" i="2"/>
  <c r="BG1002" i="2"/>
  <c r="BF1002" i="2"/>
  <c r="T1002" i="2"/>
  <c r="R1002" i="2"/>
  <c r="P1002" i="2"/>
  <c r="BK1002" i="2"/>
  <c r="J1002" i="2"/>
  <c r="BE1002" i="2" s="1"/>
  <c r="BI1001" i="2"/>
  <c r="BH1001" i="2"/>
  <c r="BG1001" i="2"/>
  <c r="BF1001" i="2"/>
  <c r="T1001" i="2"/>
  <c r="R1001" i="2"/>
  <c r="P1001" i="2"/>
  <c r="BK1001" i="2"/>
  <c r="J1001" i="2"/>
  <c r="BE1001" i="2"/>
  <c r="BI1000" i="2"/>
  <c r="BH1000" i="2"/>
  <c r="BG1000" i="2"/>
  <c r="BF1000" i="2"/>
  <c r="T1000" i="2"/>
  <c r="R1000" i="2"/>
  <c r="P1000" i="2"/>
  <c r="BK1000" i="2"/>
  <c r="J1000" i="2"/>
  <c r="BE1000" i="2" s="1"/>
  <c r="BI999" i="2"/>
  <c r="BH999" i="2"/>
  <c r="BG999" i="2"/>
  <c r="BF999" i="2"/>
  <c r="T999" i="2"/>
  <c r="R999" i="2"/>
  <c r="P999" i="2"/>
  <c r="BK999" i="2"/>
  <c r="J999" i="2"/>
  <c r="BE999" i="2"/>
  <c r="BI997" i="2"/>
  <c r="BH997" i="2"/>
  <c r="BG997" i="2"/>
  <c r="BF997" i="2"/>
  <c r="T997" i="2"/>
  <c r="R997" i="2"/>
  <c r="P997" i="2"/>
  <c r="BK997" i="2"/>
  <c r="J997" i="2"/>
  <c r="BE997" i="2" s="1"/>
  <c r="BI995" i="2"/>
  <c r="BH995" i="2"/>
  <c r="BG995" i="2"/>
  <c r="BF995" i="2"/>
  <c r="T995" i="2"/>
  <c r="R995" i="2"/>
  <c r="P995" i="2"/>
  <c r="BK995" i="2"/>
  <c r="J995" i="2"/>
  <c r="BE995" i="2"/>
  <c r="BI994" i="2"/>
  <c r="BH994" i="2"/>
  <c r="BG994" i="2"/>
  <c r="BF994" i="2"/>
  <c r="T994" i="2"/>
  <c r="R994" i="2"/>
  <c r="P994" i="2"/>
  <c r="BK994" i="2"/>
  <c r="J994" i="2"/>
  <c r="BE994" i="2" s="1"/>
  <c r="BI993" i="2"/>
  <c r="BH993" i="2"/>
  <c r="BG993" i="2"/>
  <c r="BF993" i="2"/>
  <c r="T993" i="2"/>
  <c r="R993" i="2"/>
  <c r="P993" i="2"/>
  <c r="BK993" i="2"/>
  <c r="J993" i="2"/>
  <c r="BE993" i="2"/>
  <c r="BI992" i="2"/>
  <c r="BH992" i="2"/>
  <c r="BG992" i="2"/>
  <c r="BF992" i="2"/>
  <c r="T992" i="2"/>
  <c r="R992" i="2"/>
  <c r="P992" i="2"/>
  <c r="BK992" i="2"/>
  <c r="J992" i="2"/>
  <c r="BE992" i="2" s="1"/>
  <c r="BI991" i="2"/>
  <c r="BH991" i="2"/>
  <c r="BG991" i="2"/>
  <c r="BF991" i="2"/>
  <c r="T991" i="2"/>
  <c r="R991" i="2"/>
  <c r="P991" i="2"/>
  <c r="BK991" i="2"/>
  <c r="J991" i="2"/>
  <c r="BE991" i="2"/>
  <c r="BI990" i="2"/>
  <c r="BH990" i="2"/>
  <c r="BG990" i="2"/>
  <c r="BF990" i="2"/>
  <c r="T990" i="2"/>
  <c r="R990" i="2"/>
  <c r="P990" i="2"/>
  <c r="BK990" i="2"/>
  <c r="J990" i="2"/>
  <c r="BE990" i="2" s="1"/>
  <c r="BI988" i="2"/>
  <c r="BH988" i="2"/>
  <c r="BG988" i="2"/>
  <c r="BF988" i="2"/>
  <c r="T988" i="2"/>
  <c r="R988" i="2"/>
  <c r="P988" i="2"/>
  <c r="BK988" i="2"/>
  <c r="J988" i="2"/>
  <c r="BE988" i="2"/>
  <c r="BI987" i="2"/>
  <c r="BH987" i="2"/>
  <c r="BG987" i="2"/>
  <c r="BF987" i="2"/>
  <c r="T987" i="2"/>
  <c r="R987" i="2"/>
  <c r="P987" i="2"/>
  <c r="BK987" i="2"/>
  <c r="J987" i="2"/>
  <c r="BE987" i="2" s="1"/>
  <c r="BI985" i="2"/>
  <c r="BH985" i="2"/>
  <c r="BG985" i="2"/>
  <c r="BF985" i="2"/>
  <c r="T985" i="2"/>
  <c r="R985" i="2"/>
  <c r="P985" i="2"/>
  <c r="BK985" i="2"/>
  <c r="J985" i="2"/>
  <c r="BE985" i="2"/>
  <c r="BI984" i="2"/>
  <c r="BH984" i="2"/>
  <c r="BG984" i="2"/>
  <c r="BF984" i="2"/>
  <c r="T984" i="2"/>
  <c r="R984" i="2"/>
  <c r="P984" i="2"/>
  <c r="BK984" i="2"/>
  <c r="J984" i="2"/>
  <c r="BE984" i="2" s="1"/>
  <c r="BI983" i="2"/>
  <c r="BH983" i="2"/>
  <c r="BG983" i="2"/>
  <c r="BF983" i="2"/>
  <c r="T983" i="2"/>
  <c r="R983" i="2"/>
  <c r="P983" i="2"/>
  <c r="BK983" i="2"/>
  <c r="J983" i="2"/>
  <c r="BE983" i="2"/>
  <c r="BI982" i="2"/>
  <c r="BH982" i="2"/>
  <c r="BG982" i="2"/>
  <c r="BF982" i="2"/>
  <c r="T982" i="2"/>
  <c r="R982" i="2"/>
  <c r="P982" i="2"/>
  <c r="BK982" i="2"/>
  <c r="J982" i="2"/>
  <c r="BE982" i="2" s="1"/>
  <c r="BI981" i="2"/>
  <c r="BH981" i="2"/>
  <c r="BG981" i="2"/>
  <c r="BF981" i="2"/>
  <c r="T981" i="2"/>
  <c r="R981" i="2"/>
  <c r="P981" i="2"/>
  <c r="BK981" i="2"/>
  <c r="J981" i="2"/>
  <c r="BE981" i="2"/>
  <c r="BI975" i="2"/>
  <c r="BH975" i="2"/>
  <c r="BG975" i="2"/>
  <c r="BF975" i="2"/>
  <c r="T975" i="2"/>
  <c r="R975" i="2"/>
  <c r="P975" i="2"/>
  <c r="BK975" i="2"/>
  <c r="J975" i="2"/>
  <c r="BE975" i="2" s="1"/>
  <c r="BI974" i="2"/>
  <c r="BH974" i="2"/>
  <c r="BG974" i="2"/>
  <c r="BF974" i="2"/>
  <c r="T974" i="2"/>
  <c r="R974" i="2"/>
  <c r="P974" i="2"/>
  <c r="P968" i="2" s="1"/>
  <c r="BK974" i="2"/>
  <c r="J974" i="2"/>
  <c r="BE974" i="2"/>
  <c r="BI973" i="2"/>
  <c r="BH973" i="2"/>
  <c r="BG973" i="2"/>
  <c r="BF973" i="2"/>
  <c r="T973" i="2"/>
  <c r="T968" i="2" s="1"/>
  <c r="R973" i="2"/>
  <c r="P973" i="2"/>
  <c r="BK973" i="2"/>
  <c r="J973" i="2"/>
  <c r="BE973" i="2" s="1"/>
  <c r="BI969" i="2"/>
  <c r="BH969" i="2"/>
  <c r="BG969" i="2"/>
  <c r="BF969" i="2"/>
  <c r="T969" i="2"/>
  <c r="R969" i="2"/>
  <c r="R968" i="2" s="1"/>
  <c r="P969" i="2"/>
  <c r="BK969" i="2"/>
  <c r="BK968" i="2" s="1"/>
  <c r="J968" i="2" s="1"/>
  <c r="J90" i="2" s="1"/>
  <c r="J969" i="2"/>
  <c r="BE969" i="2"/>
  <c r="BI967" i="2"/>
  <c r="BH967" i="2"/>
  <c r="BG967" i="2"/>
  <c r="BF967" i="2"/>
  <c r="T967" i="2"/>
  <c r="R967" i="2"/>
  <c r="P967" i="2"/>
  <c r="BK967" i="2"/>
  <c r="J967" i="2"/>
  <c r="BE967" i="2"/>
  <c r="BI958" i="2"/>
  <c r="BH958" i="2"/>
  <c r="BG958" i="2"/>
  <c r="BF958" i="2"/>
  <c r="T958" i="2"/>
  <c r="R958" i="2"/>
  <c r="P958" i="2"/>
  <c r="BK958" i="2"/>
  <c r="J958" i="2"/>
  <c r="BE958" i="2" s="1"/>
  <c r="BI956" i="2"/>
  <c r="BH956" i="2"/>
  <c r="BG956" i="2"/>
  <c r="BF956" i="2"/>
  <c r="T956" i="2"/>
  <c r="R956" i="2"/>
  <c r="P956" i="2"/>
  <c r="P944" i="2" s="1"/>
  <c r="BK956" i="2"/>
  <c r="J956" i="2"/>
  <c r="BE956" i="2"/>
  <c r="BI952" i="2"/>
  <c r="BH952" i="2"/>
  <c r="BG952" i="2"/>
  <c r="BF952" i="2"/>
  <c r="T952" i="2"/>
  <c r="T944" i="2" s="1"/>
  <c r="R952" i="2"/>
  <c r="P952" i="2"/>
  <c r="BK952" i="2"/>
  <c r="J952" i="2"/>
  <c r="BE952" i="2" s="1"/>
  <c r="BI945" i="2"/>
  <c r="BH945" i="2"/>
  <c r="BG945" i="2"/>
  <c r="BF945" i="2"/>
  <c r="T945" i="2"/>
  <c r="R945" i="2"/>
  <c r="R944" i="2" s="1"/>
  <c r="P945" i="2"/>
  <c r="BK945" i="2"/>
  <c r="BK944" i="2" s="1"/>
  <c r="J944" i="2" s="1"/>
  <c r="J89" i="2" s="1"/>
  <c r="J945" i="2"/>
  <c r="BE945" i="2"/>
  <c r="BI943" i="2"/>
  <c r="BH943" i="2"/>
  <c r="BG943" i="2"/>
  <c r="BF943" i="2"/>
  <c r="T943" i="2"/>
  <c r="R943" i="2"/>
  <c r="P943" i="2"/>
  <c r="BK943" i="2"/>
  <c r="J943" i="2"/>
  <c r="BE943" i="2"/>
  <c r="BI942" i="2"/>
  <c r="BH942" i="2"/>
  <c r="BG942" i="2"/>
  <c r="BF942" i="2"/>
  <c r="T942" i="2"/>
  <c r="R942" i="2"/>
  <c r="P942" i="2"/>
  <c r="BK942" i="2"/>
  <c r="J942" i="2"/>
  <c r="BE942" i="2" s="1"/>
  <c r="BI941" i="2"/>
  <c r="BH941" i="2"/>
  <c r="BG941" i="2"/>
  <c r="BF941" i="2"/>
  <c r="T941" i="2"/>
  <c r="R941" i="2"/>
  <c r="P941" i="2"/>
  <c r="BK941" i="2"/>
  <c r="J941" i="2"/>
  <c r="BE941" i="2"/>
  <c r="BI939" i="2"/>
  <c r="BH939" i="2"/>
  <c r="BG939" i="2"/>
  <c r="BF939" i="2"/>
  <c r="T939" i="2"/>
  <c r="R939" i="2"/>
  <c r="P939" i="2"/>
  <c r="BK939" i="2"/>
  <c r="J939" i="2"/>
  <c r="BE939" i="2" s="1"/>
  <c r="BI937" i="2"/>
  <c r="BH937" i="2"/>
  <c r="BG937" i="2"/>
  <c r="BF937" i="2"/>
  <c r="T937" i="2"/>
  <c r="R937" i="2"/>
  <c r="P937" i="2"/>
  <c r="P930" i="2" s="1"/>
  <c r="BK937" i="2"/>
  <c r="J937" i="2"/>
  <c r="BE937" i="2"/>
  <c r="BI936" i="2"/>
  <c r="BH936" i="2"/>
  <c r="BG936" i="2"/>
  <c r="BF936" i="2"/>
  <c r="T936" i="2"/>
  <c r="T930" i="2" s="1"/>
  <c r="R936" i="2"/>
  <c r="P936" i="2"/>
  <c r="BK936" i="2"/>
  <c r="J936" i="2"/>
  <c r="BE936" i="2" s="1"/>
  <c r="BI931" i="2"/>
  <c r="BH931" i="2"/>
  <c r="BG931" i="2"/>
  <c r="BF931" i="2"/>
  <c r="T931" i="2"/>
  <c r="R931" i="2"/>
  <c r="R930" i="2" s="1"/>
  <c r="P931" i="2"/>
  <c r="BK931" i="2"/>
  <c r="BK930" i="2" s="1"/>
  <c r="J930" i="2" s="1"/>
  <c r="J88" i="2" s="1"/>
  <c r="J931" i="2"/>
  <c r="BE931" i="2"/>
  <c r="BI929" i="2"/>
  <c r="BH929" i="2"/>
  <c r="BG929" i="2"/>
  <c r="BF929" i="2"/>
  <c r="T929" i="2"/>
  <c r="R929" i="2"/>
  <c r="P929" i="2"/>
  <c r="BK929" i="2"/>
  <c r="J929" i="2"/>
  <c r="BE929" i="2"/>
  <c r="BI928" i="2"/>
  <c r="BH928" i="2"/>
  <c r="BG928" i="2"/>
  <c r="BF928" i="2"/>
  <c r="T928" i="2"/>
  <c r="R928" i="2"/>
  <c r="P928" i="2"/>
  <c r="BK928" i="2"/>
  <c r="J928" i="2"/>
  <c r="BE928" i="2" s="1"/>
  <c r="BI927" i="2"/>
  <c r="BH927" i="2"/>
  <c r="BG927" i="2"/>
  <c r="BF927" i="2"/>
  <c r="T927" i="2"/>
  <c r="R927" i="2"/>
  <c r="P927" i="2"/>
  <c r="BK927" i="2"/>
  <c r="J927" i="2"/>
  <c r="BE927" i="2"/>
  <c r="BI923" i="2"/>
  <c r="BH923" i="2"/>
  <c r="BG923" i="2"/>
  <c r="BF923" i="2"/>
  <c r="T923" i="2"/>
  <c r="R923" i="2"/>
  <c r="P923" i="2"/>
  <c r="BK923" i="2"/>
  <c r="J923" i="2"/>
  <c r="BE923" i="2" s="1"/>
  <c r="BI922" i="2"/>
  <c r="BH922" i="2"/>
  <c r="BG922" i="2"/>
  <c r="BF922" i="2"/>
  <c r="T922" i="2"/>
  <c r="R922" i="2"/>
  <c r="P922" i="2"/>
  <c r="BK922" i="2"/>
  <c r="J922" i="2"/>
  <c r="BE922" i="2"/>
  <c r="BI920" i="2"/>
  <c r="BH920" i="2"/>
  <c r="BG920" i="2"/>
  <c r="BF920" i="2"/>
  <c r="T920" i="2"/>
  <c r="R920" i="2"/>
  <c r="P920" i="2"/>
  <c r="BK920" i="2"/>
  <c r="J920" i="2"/>
  <c r="BE920" i="2" s="1"/>
  <c r="BI919" i="2"/>
  <c r="BH919" i="2"/>
  <c r="BG919" i="2"/>
  <c r="BF919" i="2"/>
  <c r="T919" i="2"/>
  <c r="R919" i="2"/>
  <c r="P919" i="2"/>
  <c r="BK919" i="2"/>
  <c r="J919" i="2"/>
  <c r="BE919" i="2"/>
  <c r="BI917" i="2"/>
  <c r="BH917" i="2"/>
  <c r="BG917" i="2"/>
  <c r="BF917" i="2"/>
  <c r="T917" i="2"/>
  <c r="R917" i="2"/>
  <c r="P917" i="2"/>
  <c r="BK917" i="2"/>
  <c r="J917" i="2"/>
  <c r="BE917" i="2" s="1"/>
  <c r="BI916" i="2"/>
  <c r="BH916" i="2"/>
  <c r="BG916" i="2"/>
  <c r="BF916" i="2"/>
  <c r="T916" i="2"/>
  <c r="R916" i="2"/>
  <c r="P916" i="2"/>
  <c r="BK916" i="2"/>
  <c r="J916" i="2"/>
  <c r="BE916" i="2"/>
  <c r="BI912" i="2"/>
  <c r="BH912" i="2"/>
  <c r="BG912" i="2"/>
  <c r="BF912" i="2"/>
  <c r="T912" i="2"/>
  <c r="R912" i="2"/>
  <c r="P912" i="2"/>
  <c r="BK912" i="2"/>
  <c r="J912" i="2"/>
  <c r="BE912" i="2" s="1"/>
  <c r="BI911" i="2"/>
  <c r="BH911" i="2"/>
  <c r="BG911" i="2"/>
  <c r="BF911" i="2"/>
  <c r="T911" i="2"/>
  <c r="R911" i="2"/>
  <c r="P911" i="2"/>
  <c r="P905" i="2" s="1"/>
  <c r="BK911" i="2"/>
  <c r="J911" i="2"/>
  <c r="BE911" i="2"/>
  <c r="BI910" i="2"/>
  <c r="BH910" i="2"/>
  <c r="BG910" i="2"/>
  <c r="BF910" i="2"/>
  <c r="T910" i="2"/>
  <c r="T905" i="2" s="1"/>
  <c r="R910" i="2"/>
  <c r="P910" i="2"/>
  <c r="BK910" i="2"/>
  <c r="J910" i="2"/>
  <c r="BE910" i="2" s="1"/>
  <c r="BI906" i="2"/>
  <c r="BH906" i="2"/>
  <c r="BG906" i="2"/>
  <c r="BF906" i="2"/>
  <c r="T906" i="2"/>
  <c r="R906" i="2"/>
  <c r="R905" i="2" s="1"/>
  <c r="P906" i="2"/>
  <c r="BK906" i="2"/>
  <c r="BK905" i="2" s="1"/>
  <c r="J905" i="2" s="1"/>
  <c r="J87" i="2" s="1"/>
  <c r="J906" i="2"/>
  <c r="BE906" i="2"/>
  <c r="BI904" i="2"/>
  <c r="BH904" i="2"/>
  <c r="BG904" i="2"/>
  <c r="BF904" i="2"/>
  <c r="T904" i="2"/>
  <c r="R904" i="2"/>
  <c r="P904" i="2"/>
  <c r="P896" i="2" s="1"/>
  <c r="BK904" i="2"/>
  <c r="J904" i="2"/>
  <c r="BE904" i="2"/>
  <c r="BI902" i="2"/>
  <c r="BH902" i="2"/>
  <c r="BG902" i="2"/>
  <c r="BF902" i="2"/>
  <c r="T902" i="2"/>
  <c r="T896" i="2" s="1"/>
  <c r="R902" i="2"/>
  <c r="P902" i="2"/>
  <c r="BK902" i="2"/>
  <c r="J902" i="2"/>
  <c r="BE902" i="2" s="1"/>
  <c r="BI897" i="2"/>
  <c r="BH897" i="2"/>
  <c r="BG897" i="2"/>
  <c r="BF897" i="2"/>
  <c r="T897" i="2"/>
  <c r="R897" i="2"/>
  <c r="R896" i="2" s="1"/>
  <c r="P897" i="2"/>
  <c r="BK897" i="2"/>
  <c r="BK896" i="2" s="1"/>
  <c r="J896" i="2" s="1"/>
  <c r="J86" i="2" s="1"/>
  <c r="J897" i="2"/>
  <c r="BE897" i="2"/>
  <c r="BI895" i="2"/>
  <c r="BH895" i="2"/>
  <c r="BG895" i="2"/>
  <c r="BF895" i="2"/>
  <c r="T895" i="2"/>
  <c r="R895" i="2"/>
  <c r="P895" i="2"/>
  <c r="BK895" i="2"/>
  <c r="J895" i="2"/>
  <c r="BE895" i="2"/>
  <c r="BI893" i="2"/>
  <c r="BH893" i="2"/>
  <c r="BG893" i="2"/>
  <c r="BF893" i="2"/>
  <c r="T893" i="2"/>
  <c r="R893" i="2"/>
  <c r="P893" i="2"/>
  <c r="BK893" i="2"/>
  <c r="J893" i="2"/>
  <c r="BE893" i="2" s="1"/>
  <c r="BI888" i="2"/>
  <c r="BH888" i="2"/>
  <c r="BG888" i="2"/>
  <c r="BF888" i="2"/>
  <c r="T888" i="2"/>
  <c r="R888" i="2"/>
  <c r="P888" i="2"/>
  <c r="BK888" i="2"/>
  <c r="J888" i="2"/>
  <c r="BE888" i="2"/>
  <c r="BI886" i="2"/>
  <c r="BH886" i="2"/>
  <c r="BG886" i="2"/>
  <c r="BF886" i="2"/>
  <c r="T886" i="2"/>
  <c r="R886" i="2"/>
  <c r="P886" i="2"/>
  <c r="BK886" i="2"/>
  <c r="J886" i="2"/>
  <c r="BE886" i="2" s="1"/>
  <c r="BI881" i="2"/>
  <c r="BH881" i="2"/>
  <c r="BG881" i="2"/>
  <c r="BF881" i="2"/>
  <c r="T881" i="2"/>
  <c r="R881" i="2"/>
  <c r="P881" i="2"/>
  <c r="BK881" i="2"/>
  <c r="J881" i="2"/>
  <c r="BE881" i="2"/>
  <c r="BI879" i="2"/>
  <c r="BH879" i="2"/>
  <c r="BG879" i="2"/>
  <c r="BF879" i="2"/>
  <c r="T879" i="2"/>
  <c r="R879" i="2"/>
  <c r="P879" i="2"/>
  <c r="BK879" i="2"/>
  <c r="J879" i="2"/>
  <c r="BE879" i="2" s="1"/>
  <c r="BI872" i="2"/>
  <c r="BH872" i="2"/>
  <c r="BG872" i="2"/>
  <c r="BF872" i="2"/>
  <c r="T872" i="2"/>
  <c r="R872" i="2"/>
  <c r="P872" i="2"/>
  <c r="P862" i="2" s="1"/>
  <c r="BK872" i="2"/>
  <c r="J872" i="2"/>
  <c r="BE872" i="2"/>
  <c r="BI870" i="2"/>
  <c r="BH870" i="2"/>
  <c r="BG870" i="2"/>
  <c r="BF870" i="2"/>
  <c r="T870" i="2"/>
  <c r="T862" i="2" s="1"/>
  <c r="R870" i="2"/>
  <c r="P870" i="2"/>
  <c r="BK870" i="2"/>
  <c r="J870" i="2"/>
  <c r="BE870" i="2" s="1"/>
  <c r="BI863" i="2"/>
  <c r="BH863" i="2"/>
  <c r="BG863" i="2"/>
  <c r="BF863" i="2"/>
  <c r="T863" i="2"/>
  <c r="R863" i="2"/>
  <c r="R862" i="2" s="1"/>
  <c r="P863" i="2"/>
  <c r="BK863" i="2"/>
  <c r="BK862" i="2" s="1"/>
  <c r="J862" i="2" s="1"/>
  <c r="J85" i="2" s="1"/>
  <c r="J863" i="2"/>
  <c r="BE863" i="2"/>
  <c r="BI861" i="2"/>
  <c r="BH861" i="2"/>
  <c r="BG861" i="2"/>
  <c r="BF861" i="2"/>
  <c r="T861" i="2"/>
  <c r="R861" i="2"/>
  <c r="P861" i="2"/>
  <c r="BK861" i="2"/>
  <c r="J861" i="2"/>
  <c r="BE861" i="2"/>
  <c r="BI859" i="2"/>
  <c r="BH859" i="2"/>
  <c r="BG859" i="2"/>
  <c r="BF859" i="2"/>
  <c r="T859" i="2"/>
  <c r="R859" i="2"/>
  <c r="P859" i="2"/>
  <c r="BK859" i="2"/>
  <c r="J859" i="2"/>
  <c r="BE859" i="2" s="1"/>
  <c r="BI853" i="2"/>
  <c r="BH853" i="2"/>
  <c r="BG853" i="2"/>
  <c r="BF853" i="2"/>
  <c r="T853" i="2"/>
  <c r="R853" i="2"/>
  <c r="P853" i="2"/>
  <c r="BK853" i="2"/>
  <c r="J853" i="2"/>
  <c r="BE853" i="2"/>
  <c r="BI845" i="2"/>
  <c r="BH845" i="2"/>
  <c r="BG845" i="2"/>
  <c r="BF845" i="2"/>
  <c r="T845" i="2"/>
  <c r="R845" i="2"/>
  <c r="P845" i="2"/>
  <c r="BK845" i="2"/>
  <c r="J845" i="2"/>
  <c r="BE845" i="2" s="1"/>
  <c r="BI839" i="2"/>
  <c r="BH839" i="2"/>
  <c r="BG839" i="2"/>
  <c r="BF839" i="2"/>
  <c r="T839" i="2"/>
  <c r="R839" i="2"/>
  <c r="P839" i="2"/>
  <c r="BK839" i="2"/>
  <c r="J839" i="2"/>
  <c r="BE839" i="2"/>
  <c r="BI832" i="2"/>
  <c r="BH832" i="2"/>
  <c r="BG832" i="2"/>
  <c r="BF832" i="2"/>
  <c r="T832" i="2"/>
  <c r="T824" i="2" s="1"/>
  <c r="R832" i="2"/>
  <c r="P832" i="2"/>
  <c r="BK832" i="2"/>
  <c r="J832" i="2"/>
  <c r="BE832" i="2" s="1"/>
  <c r="BI825" i="2"/>
  <c r="BH825" i="2"/>
  <c r="BG825" i="2"/>
  <c r="BF825" i="2"/>
  <c r="T825" i="2"/>
  <c r="R825" i="2"/>
  <c r="R824" i="2" s="1"/>
  <c r="R823" i="2" s="1"/>
  <c r="P825" i="2"/>
  <c r="P824" i="2" s="1"/>
  <c r="BK825" i="2"/>
  <c r="BK824" i="2"/>
  <c r="J824" i="2" s="1"/>
  <c r="J84" i="2" s="1"/>
  <c r="J825" i="2"/>
  <c r="BE825" i="2" s="1"/>
  <c r="BI821" i="2"/>
  <c r="BH821" i="2"/>
  <c r="BG821" i="2"/>
  <c r="BF821" i="2"/>
  <c r="T821" i="2"/>
  <c r="T820" i="2" s="1"/>
  <c r="R821" i="2"/>
  <c r="R820" i="2"/>
  <c r="P821" i="2"/>
  <c r="P820" i="2" s="1"/>
  <c r="BK821" i="2"/>
  <c r="BK820" i="2"/>
  <c r="J820" i="2"/>
  <c r="J82" i="2" s="1"/>
  <c r="J821" i="2"/>
  <c r="BE821" i="2" s="1"/>
  <c r="BI818" i="2"/>
  <c r="BH818" i="2"/>
  <c r="BG818" i="2"/>
  <c r="BF818" i="2"/>
  <c r="T818" i="2"/>
  <c r="R818" i="2"/>
  <c r="P818" i="2"/>
  <c r="BK818" i="2"/>
  <c r="J818" i="2"/>
  <c r="BE818" i="2" s="1"/>
  <c r="BI817" i="2"/>
  <c r="BH817" i="2"/>
  <c r="BG817" i="2"/>
  <c r="BF817" i="2"/>
  <c r="T817" i="2"/>
  <c r="R817" i="2"/>
  <c r="P817" i="2"/>
  <c r="BK817" i="2"/>
  <c r="J817" i="2"/>
  <c r="BE817" i="2"/>
  <c r="BI812" i="2"/>
  <c r="BH812" i="2"/>
  <c r="BG812" i="2"/>
  <c r="BF812" i="2"/>
  <c r="T812" i="2"/>
  <c r="R812" i="2"/>
  <c r="P812" i="2"/>
  <c r="BK812" i="2"/>
  <c r="J812" i="2"/>
  <c r="BE812" i="2" s="1"/>
  <c r="BI811" i="2"/>
  <c r="BH811" i="2"/>
  <c r="BG811" i="2"/>
  <c r="BF811" i="2"/>
  <c r="T811" i="2"/>
  <c r="R811" i="2"/>
  <c r="P811" i="2"/>
  <c r="BK811" i="2"/>
  <c r="J811" i="2"/>
  <c r="BE811" i="2"/>
  <c r="BI810" i="2"/>
  <c r="BH810" i="2"/>
  <c r="BG810" i="2"/>
  <c r="BF810" i="2"/>
  <c r="T810" i="2"/>
  <c r="R810" i="2"/>
  <c r="P810" i="2"/>
  <c r="BK810" i="2"/>
  <c r="J810" i="2"/>
  <c r="BE810" i="2" s="1"/>
  <c r="BI809" i="2"/>
  <c r="BH809" i="2"/>
  <c r="BG809" i="2"/>
  <c r="BF809" i="2"/>
  <c r="T809" i="2"/>
  <c r="R809" i="2"/>
  <c r="P809" i="2"/>
  <c r="P805" i="2" s="1"/>
  <c r="BK809" i="2"/>
  <c r="J809" i="2"/>
  <c r="BE809" i="2"/>
  <c r="BI807" i="2"/>
  <c r="BH807" i="2"/>
  <c r="BG807" i="2"/>
  <c r="BF807" i="2"/>
  <c r="T807" i="2"/>
  <c r="T805" i="2" s="1"/>
  <c r="R807" i="2"/>
  <c r="P807" i="2"/>
  <c r="BK807" i="2"/>
  <c r="J807" i="2"/>
  <c r="BE807" i="2" s="1"/>
  <c r="BI806" i="2"/>
  <c r="BH806" i="2"/>
  <c r="BG806" i="2"/>
  <c r="BF806" i="2"/>
  <c r="T806" i="2"/>
  <c r="R806" i="2"/>
  <c r="R805" i="2" s="1"/>
  <c r="P806" i="2"/>
  <c r="BK806" i="2"/>
  <c r="BK805" i="2" s="1"/>
  <c r="J805" i="2" s="1"/>
  <c r="J81" i="2" s="1"/>
  <c r="J806" i="2"/>
  <c r="BE806" i="2"/>
  <c r="BI803" i="2"/>
  <c r="BH803" i="2"/>
  <c r="BG803" i="2"/>
  <c r="BF803" i="2"/>
  <c r="T803" i="2"/>
  <c r="T802" i="2"/>
  <c r="R803" i="2"/>
  <c r="R802" i="2" s="1"/>
  <c r="P803" i="2"/>
  <c r="P802" i="2"/>
  <c r="BK803" i="2"/>
  <c r="BK802" i="2" s="1"/>
  <c r="J802" i="2" s="1"/>
  <c r="J80" i="2" s="1"/>
  <c r="J803" i="2"/>
  <c r="BE803" i="2"/>
  <c r="BI801" i="2"/>
  <c r="BH801" i="2"/>
  <c r="BG801" i="2"/>
  <c r="BF801" i="2"/>
  <c r="T801" i="2"/>
  <c r="R801" i="2"/>
  <c r="P801" i="2"/>
  <c r="BK801" i="2"/>
  <c r="J801" i="2"/>
  <c r="BE801" i="2"/>
  <c r="BI800" i="2"/>
  <c r="BH800" i="2"/>
  <c r="BG800" i="2"/>
  <c r="BF800" i="2"/>
  <c r="T800" i="2"/>
  <c r="R800" i="2"/>
  <c r="P800" i="2"/>
  <c r="BK800" i="2"/>
  <c r="J800" i="2"/>
  <c r="BE800" i="2" s="1"/>
  <c r="BI799" i="2"/>
  <c r="BH799" i="2"/>
  <c r="BG799" i="2"/>
  <c r="BF799" i="2"/>
  <c r="T799" i="2"/>
  <c r="R799" i="2"/>
  <c r="P799" i="2"/>
  <c r="BK799" i="2"/>
  <c r="J799" i="2"/>
  <c r="BE799" i="2"/>
  <c r="BI798" i="2"/>
  <c r="BH798" i="2"/>
  <c r="BG798" i="2"/>
  <c r="BF798" i="2"/>
  <c r="T798" i="2"/>
  <c r="R798" i="2"/>
  <c r="P798" i="2"/>
  <c r="BK798" i="2"/>
  <c r="J798" i="2"/>
  <c r="BE798" i="2" s="1"/>
  <c r="BI785" i="2"/>
  <c r="BH785" i="2"/>
  <c r="BG785" i="2"/>
  <c r="BF785" i="2"/>
  <c r="T785" i="2"/>
  <c r="R785" i="2"/>
  <c r="P785" i="2"/>
  <c r="BK785" i="2"/>
  <c r="J785" i="2"/>
  <c r="BE785" i="2"/>
  <c r="BI783" i="2"/>
  <c r="BH783" i="2"/>
  <c r="BG783" i="2"/>
  <c r="BF783" i="2"/>
  <c r="T783" i="2"/>
  <c r="R783" i="2"/>
  <c r="P783" i="2"/>
  <c r="BK783" i="2"/>
  <c r="J783" i="2"/>
  <c r="BE783" i="2" s="1"/>
  <c r="BI770" i="2"/>
  <c r="BH770" i="2"/>
  <c r="BG770" i="2"/>
  <c r="BF770" i="2"/>
  <c r="T770" i="2"/>
  <c r="R770" i="2"/>
  <c r="P770" i="2"/>
  <c r="BK770" i="2"/>
  <c r="J770" i="2"/>
  <c r="BE770" i="2"/>
  <c r="BI768" i="2"/>
  <c r="BH768" i="2"/>
  <c r="BG768" i="2"/>
  <c r="BF768" i="2"/>
  <c r="T768" i="2"/>
  <c r="R768" i="2"/>
  <c r="P768" i="2"/>
  <c r="BK768" i="2"/>
  <c r="J768" i="2"/>
  <c r="BE768" i="2" s="1"/>
  <c r="BI764" i="2"/>
  <c r="BH764" i="2"/>
  <c r="BG764" i="2"/>
  <c r="BF764" i="2"/>
  <c r="T764" i="2"/>
  <c r="R764" i="2"/>
  <c r="P764" i="2"/>
  <c r="BK764" i="2"/>
  <c r="J764" i="2"/>
  <c r="BE764" i="2"/>
  <c r="BI759" i="2"/>
  <c r="BH759" i="2"/>
  <c r="BG759" i="2"/>
  <c r="BF759" i="2"/>
  <c r="T759" i="2"/>
  <c r="R759" i="2"/>
  <c r="P759" i="2"/>
  <c r="BK759" i="2"/>
  <c r="J759" i="2"/>
  <c r="BE759" i="2" s="1"/>
  <c r="BI749" i="2"/>
  <c r="BH749" i="2"/>
  <c r="BG749" i="2"/>
  <c r="BF749" i="2"/>
  <c r="T749" i="2"/>
  <c r="R749" i="2"/>
  <c r="P749" i="2"/>
  <c r="BK749" i="2"/>
  <c r="J749" i="2"/>
  <c r="BE749" i="2"/>
  <c r="BI747" i="2"/>
  <c r="BH747" i="2"/>
  <c r="BG747" i="2"/>
  <c r="BF747" i="2"/>
  <c r="T747" i="2"/>
  <c r="R747" i="2"/>
  <c r="P747" i="2"/>
  <c r="BK747" i="2"/>
  <c r="J747" i="2"/>
  <c r="BE747" i="2" s="1"/>
  <c r="BI745" i="2"/>
  <c r="BH745" i="2"/>
  <c r="BG745" i="2"/>
  <c r="BF745" i="2"/>
  <c r="T745" i="2"/>
  <c r="R745" i="2"/>
  <c r="P745" i="2"/>
  <c r="BK745" i="2"/>
  <c r="J745" i="2"/>
  <c r="BE745" i="2"/>
  <c r="BI735" i="2"/>
  <c r="BH735" i="2"/>
  <c r="BG735" i="2"/>
  <c r="BF735" i="2"/>
  <c r="T735" i="2"/>
  <c r="R735" i="2"/>
  <c r="P735" i="2"/>
  <c r="BK735" i="2"/>
  <c r="J735" i="2"/>
  <c r="BE735" i="2" s="1"/>
  <c r="BI731" i="2"/>
  <c r="BH731" i="2"/>
  <c r="BG731" i="2"/>
  <c r="BF731" i="2"/>
  <c r="T731" i="2"/>
  <c r="R731" i="2"/>
  <c r="P731" i="2"/>
  <c r="BK731" i="2"/>
  <c r="J731" i="2"/>
  <c r="BE731" i="2"/>
  <c r="BI729" i="2"/>
  <c r="BH729" i="2"/>
  <c r="BG729" i="2"/>
  <c r="BF729" i="2"/>
  <c r="T729" i="2"/>
  <c r="R729" i="2"/>
  <c r="P729" i="2"/>
  <c r="BK729" i="2"/>
  <c r="J729" i="2"/>
  <c r="BE729" i="2" s="1"/>
  <c r="BI727" i="2"/>
  <c r="BH727" i="2"/>
  <c r="BG727" i="2"/>
  <c r="BF727" i="2"/>
  <c r="T727" i="2"/>
  <c r="R727" i="2"/>
  <c r="P727" i="2"/>
  <c r="BK727" i="2"/>
  <c r="J727" i="2"/>
  <c r="BE727" i="2"/>
  <c r="BI723" i="2"/>
  <c r="BH723" i="2"/>
  <c r="BG723" i="2"/>
  <c r="BF723" i="2"/>
  <c r="T723" i="2"/>
  <c r="R723" i="2"/>
  <c r="P723" i="2"/>
  <c r="BK723" i="2"/>
  <c r="J723" i="2"/>
  <c r="BE723" i="2" s="1"/>
  <c r="BI717" i="2"/>
  <c r="BH717" i="2"/>
  <c r="BG717" i="2"/>
  <c r="BF717" i="2"/>
  <c r="T717" i="2"/>
  <c r="R717" i="2"/>
  <c r="P717" i="2"/>
  <c r="BK717" i="2"/>
  <c r="J717" i="2"/>
  <c r="BE717" i="2"/>
  <c r="BI713" i="2"/>
  <c r="BH713" i="2"/>
  <c r="BG713" i="2"/>
  <c r="BF713" i="2"/>
  <c r="T713" i="2"/>
  <c r="R713" i="2"/>
  <c r="P713" i="2"/>
  <c r="BK713" i="2"/>
  <c r="J713" i="2"/>
  <c r="BE713" i="2" s="1"/>
  <c r="BI709" i="2"/>
  <c r="BH709" i="2"/>
  <c r="BG709" i="2"/>
  <c r="BF709" i="2"/>
  <c r="T709" i="2"/>
  <c r="R709" i="2"/>
  <c r="P709" i="2"/>
  <c r="BK709" i="2"/>
  <c r="J709" i="2"/>
  <c r="BE709" i="2"/>
  <c r="BI705" i="2"/>
  <c r="BH705" i="2"/>
  <c r="BG705" i="2"/>
  <c r="BF705" i="2"/>
  <c r="T705" i="2"/>
  <c r="R705" i="2"/>
  <c r="P705" i="2"/>
  <c r="BK705" i="2"/>
  <c r="J705" i="2"/>
  <c r="BE705" i="2" s="1"/>
  <c r="BI703" i="2"/>
  <c r="BH703" i="2"/>
  <c r="BG703" i="2"/>
  <c r="BF703" i="2"/>
  <c r="T703" i="2"/>
  <c r="R703" i="2"/>
  <c r="P703" i="2"/>
  <c r="BK703" i="2"/>
  <c r="J703" i="2"/>
  <c r="BE703" i="2"/>
  <c r="BI699" i="2"/>
  <c r="BH699" i="2"/>
  <c r="BG699" i="2"/>
  <c r="BF699" i="2"/>
  <c r="T699" i="2"/>
  <c r="R699" i="2"/>
  <c r="P699" i="2"/>
  <c r="BK699" i="2"/>
  <c r="J699" i="2"/>
  <c r="BE699" i="2" s="1"/>
  <c r="BI691" i="2"/>
  <c r="BH691" i="2"/>
  <c r="BG691" i="2"/>
  <c r="BF691" i="2"/>
  <c r="T691" i="2"/>
  <c r="R691" i="2"/>
  <c r="P691" i="2"/>
  <c r="BK691" i="2"/>
  <c r="J691" i="2"/>
  <c r="BE691" i="2"/>
  <c r="BI682" i="2"/>
  <c r="BH682" i="2"/>
  <c r="BG682" i="2"/>
  <c r="BF682" i="2"/>
  <c r="T682" i="2"/>
  <c r="R682" i="2"/>
  <c r="P682" i="2"/>
  <c r="BK682" i="2"/>
  <c r="J682" i="2"/>
  <c r="BE682" i="2" s="1"/>
  <c r="BI680" i="2"/>
  <c r="BH680" i="2"/>
  <c r="BG680" i="2"/>
  <c r="BF680" i="2"/>
  <c r="T680" i="2"/>
  <c r="R680" i="2"/>
  <c r="P680" i="2"/>
  <c r="BK680" i="2"/>
  <c r="J680" i="2"/>
  <c r="BE680" i="2"/>
  <c r="BI676" i="2"/>
  <c r="BH676" i="2"/>
  <c r="BG676" i="2"/>
  <c r="BF676" i="2"/>
  <c r="T676" i="2"/>
  <c r="R676" i="2"/>
  <c r="P676" i="2"/>
  <c r="BK676" i="2"/>
  <c r="J676" i="2"/>
  <c r="BE676" i="2" s="1"/>
  <c r="BI672" i="2"/>
  <c r="BH672" i="2"/>
  <c r="BG672" i="2"/>
  <c r="BF672" i="2"/>
  <c r="T672" i="2"/>
  <c r="R672" i="2"/>
  <c r="P672" i="2"/>
  <c r="BK672" i="2"/>
  <c r="J672" i="2"/>
  <c r="BE672" i="2"/>
  <c r="BI665" i="2"/>
  <c r="BH665" i="2"/>
  <c r="BG665" i="2"/>
  <c r="BF665" i="2"/>
  <c r="T665" i="2"/>
  <c r="R665" i="2"/>
  <c r="P665" i="2"/>
  <c r="BK665" i="2"/>
  <c r="J665" i="2"/>
  <c r="BE665" i="2" s="1"/>
  <c r="BI663" i="2"/>
  <c r="BH663" i="2"/>
  <c r="BG663" i="2"/>
  <c r="BF663" i="2"/>
  <c r="T663" i="2"/>
  <c r="R663" i="2"/>
  <c r="P663" i="2"/>
  <c r="BK663" i="2"/>
  <c r="J663" i="2"/>
  <c r="BE663" i="2"/>
  <c r="BI655" i="2"/>
  <c r="BH655" i="2"/>
  <c r="BG655" i="2"/>
  <c r="BF655" i="2"/>
  <c r="T655" i="2"/>
  <c r="R655" i="2"/>
  <c r="P655" i="2"/>
  <c r="BK655" i="2"/>
  <c r="J655" i="2"/>
  <c r="BE655" i="2" s="1"/>
  <c r="BI648" i="2"/>
  <c r="BH648" i="2"/>
  <c r="BG648" i="2"/>
  <c r="BF648" i="2"/>
  <c r="T648" i="2"/>
  <c r="R648" i="2"/>
  <c r="P648" i="2"/>
  <c r="BK648" i="2"/>
  <c r="J648" i="2"/>
  <c r="BE648" i="2"/>
  <c r="BI643" i="2"/>
  <c r="BH643" i="2"/>
  <c r="BG643" i="2"/>
  <c r="BF643" i="2"/>
  <c r="T643" i="2"/>
  <c r="R643" i="2"/>
  <c r="P643" i="2"/>
  <c r="BK643" i="2"/>
  <c r="J643" i="2"/>
  <c r="BE643" i="2" s="1"/>
  <c r="BI639" i="2"/>
  <c r="BH639" i="2"/>
  <c r="BG639" i="2"/>
  <c r="BF639" i="2"/>
  <c r="T639" i="2"/>
  <c r="R639" i="2"/>
  <c r="P639" i="2"/>
  <c r="BK639" i="2"/>
  <c r="J639" i="2"/>
  <c r="BE639" i="2"/>
  <c r="BI633" i="2"/>
  <c r="BH633" i="2"/>
  <c r="BG633" i="2"/>
  <c r="BF633" i="2"/>
  <c r="T633" i="2"/>
  <c r="R633" i="2"/>
  <c r="P633" i="2"/>
  <c r="BK633" i="2"/>
  <c r="J633" i="2"/>
  <c r="BE633" i="2" s="1"/>
  <c r="BI627" i="2"/>
  <c r="BH627" i="2"/>
  <c r="BG627" i="2"/>
  <c r="BF627" i="2"/>
  <c r="T627" i="2"/>
  <c r="R627" i="2"/>
  <c r="P627" i="2"/>
  <c r="BK627" i="2"/>
  <c r="J627" i="2"/>
  <c r="BE627" i="2"/>
  <c r="BI626" i="2"/>
  <c r="BH626" i="2"/>
  <c r="BG626" i="2"/>
  <c r="BF626" i="2"/>
  <c r="T626" i="2"/>
  <c r="R626" i="2"/>
  <c r="P626" i="2"/>
  <c r="BK626" i="2"/>
  <c r="J626" i="2"/>
  <c r="BE626" i="2" s="1"/>
  <c r="BI622" i="2"/>
  <c r="BH622" i="2"/>
  <c r="BG622" i="2"/>
  <c r="BF622" i="2"/>
  <c r="T622" i="2"/>
  <c r="R622" i="2"/>
  <c r="P622" i="2"/>
  <c r="BK622" i="2"/>
  <c r="J622" i="2"/>
  <c r="BE622" i="2"/>
  <c r="BI620" i="2"/>
  <c r="BH620" i="2"/>
  <c r="BG620" i="2"/>
  <c r="BF620" i="2"/>
  <c r="T620" i="2"/>
  <c r="R620" i="2"/>
  <c r="P620" i="2"/>
  <c r="BK620" i="2"/>
  <c r="J620" i="2"/>
  <c r="BE620" i="2" s="1"/>
  <c r="BI611" i="2"/>
  <c r="BH611" i="2"/>
  <c r="BG611" i="2"/>
  <c r="BF611" i="2"/>
  <c r="T611" i="2"/>
  <c r="R611" i="2"/>
  <c r="P611" i="2"/>
  <c r="BK611" i="2"/>
  <c r="J611" i="2"/>
  <c r="BE611" i="2"/>
  <c r="BI599" i="2"/>
  <c r="BH599" i="2"/>
  <c r="BG599" i="2"/>
  <c r="BF599" i="2"/>
  <c r="T599" i="2"/>
  <c r="R599" i="2"/>
  <c r="P599" i="2"/>
  <c r="BK599" i="2"/>
  <c r="J599" i="2"/>
  <c r="BE599" i="2" s="1"/>
  <c r="BI595" i="2"/>
  <c r="BH595" i="2"/>
  <c r="BG595" i="2"/>
  <c r="BF595" i="2"/>
  <c r="T595" i="2"/>
  <c r="R595" i="2"/>
  <c r="P595" i="2"/>
  <c r="P583" i="2" s="1"/>
  <c r="BK595" i="2"/>
  <c r="J595" i="2"/>
  <c r="BE595" i="2"/>
  <c r="BI591" i="2"/>
  <c r="BH591" i="2"/>
  <c r="BG591" i="2"/>
  <c r="BF591" i="2"/>
  <c r="T591" i="2"/>
  <c r="T583" i="2" s="1"/>
  <c r="R591" i="2"/>
  <c r="P591" i="2"/>
  <c r="BK591" i="2"/>
  <c r="J591" i="2"/>
  <c r="BE591" i="2" s="1"/>
  <c r="BI584" i="2"/>
  <c r="BH584" i="2"/>
  <c r="BG584" i="2"/>
  <c r="BF584" i="2"/>
  <c r="T584" i="2"/>
  <c r="R584" i="2"/>
  <c r="R583" i="2" s="1"/>
  <c r="P584" i="2"/>
  <c r="BK584" i="2"/>
  <c r="BK583" i="2" s="1"/>
  <c r="J583" i="2" s="1"/>
  <c r="J79" i="2" s="1"/>
  <c r="J584" i="2"/>
  <c r="BE584" i="2"/>
  <c r="BI582" i="2"/>
  <c r="BH582" i="2"/>
  <c r="BG582" i="2"/>
  <c r="BF582" i="2"/>
  <c r="T582" i="2"/>
  <c r="R582" i="2"/>
  <c r="P582" i="2"/>
  <c r="P571" i="2" s="1"/>
  <c r="BK582" i="2"/>
  <c r="J582" i="2"/>
  <c r="BE582" i="2"/>
  <c r="BI581" i="2"/>
  <c r="BH581" i="2"/>
  <c r="BG581" i="2"/>
  <c r="BF581" i="2"/>
  <c r="T581" i="2"/>
  <c r="T571" i="2" s="1"/>
  <c r="T567" i="2" s="1"/>
  <c r="R581" i="2"/>
  <c r="P581" i="2"/>
  <c r="BK581" i="2"/>
  <c r="J581" i="2"/>
  <c r="BE581" i="2" s="1"/>
  <c r="BI572" i="2"/>
  <c r="BH572" i="2"/>
  <c r="BG572" i="2"/>
  <c r="BF572" i="2"/>
  <c r="T572" i="2"/>
  <c r="R572" i="2"/>
  <c r="R571" i="2" s="1"/>
  <c r="P572" i="2"/>
  <c r="BK572" i="2"/>
  <c r="BK571" i="2" s="1"/>
  <c r="J571" i="2" s="1"/>
  <c r="J78" i="2" s="1"/>
  <c r="J572" i="2"/>
  <c r="BE572" i="2"/>
  <c r="BI569" i="2"/>
  <c r="BH569" i="2"/>
  <c r="BG569" i="2"/>
  <c r="BF569" i="2"/>
  <c r="T569" i="2"/>
  <c r="T568" i="2"/>
  <c r="R569" i="2"/>
  <c r="R568" i="2" s="1"/>
  <c r="P569" i="2"/>
  <c r="P568" i="2" s="1"/>
  <c r="BK569" i="2"/>
  <c r="BK568" i="2"/>
  <c r="J568" i="2" s="1"/>
  <c r="J77" i="2" s="1"/>
  <c r="J569" i="2"/>
  <c r="BE569" i="2" s="1"/>
  <c r="BI559" i="2"/>
  <c r="BH559" i="2"/>
  <c r="BG559" i="2"/>
  <c r="BF559" i="2"/>
  <c r="T559" i="2"/>
  <c r="R559" i="2"/>
  <c r="P559" i="2"/>
  <c r="BK559" i="2"/>
  <c r="J559" i="2"/>
  <c r="BE559" i="2" s="1"/>
  <c r="BI557" i="2"/>
  <c r="BH557" i="2"/>
  <c r="BG557" i="2"/>
  <c r="BF557" i="2"/>
  <c r="T557" i="2"/>
  <c r="R557" i="2"/>
  <c r="P557" i="2"/>
  <c r="P548" i="2" s="1"/>
  <c r="BK557" i="2"/>
  <c r="J557" i="2"/>
  <c r="BE557" i="2"/>
  <c r="BI556" i="2"/>
  <c r="BH556" i="2"/>
  <c r="BG556" i="2"/>
  <c r="BF556" i="2"/>
  <c r="T556" i="2"/>
  <c r="T548" i="2" s="1"/>
  <c r="R556" i="2"/>
  <c r="P556" i="2"/>
  <c r="BK556" i="2"/>
  <c r="J556" i="2"/>
  <c r="BE556" i="2" s="1"/>
  <c r="BI549" i="2"/>
  <c r="BH549" i="2"/>
  <c r="BG549" i="2"/>
  <c r="BF549" i="2"/>
  <c r="T549" i="2"/>
  <c r="R549" i="2"/>
  <c r="R548" i="2" s="1"/>
  <c r="P549" i="2"/>
  <c r="BK549" i="2"/>
  <c r="BK548" i="2" s="1"/>
  <c r="J548" i="2" s="1"/>
  <c r="J75" i="2" s="1"/>
  <c r="J549" i="2"/>
  <c r="BE549" i="2"/>
  <c r="BI540" i="2"/>
  <c r="BH540" i="2"/>
  <c r="BG540" i="2"/>
  <c r="BF540" i="2"/>
  <c r="T540" i="2"/>
  <c r="R540" i="2"/>
  <c r="P540" i="2"/>
  <c r="BK540" i="2"/>
  <c r="J540" i="2"/>
  <c r="BE540" i="2"/>
  <c r="BI536" i="2"/>
  <c r="BH536" i="2"/>
  <c r="BG536" i="2"/>
  <c r="BF536" i="2"/>
  <c r="T536" i="2"/>
  <c r="R536" i="2"/>
  <c r="P536" i="2"/>
  <c r="BK536" i="2"/>
  <c r="J536" i="2"/>
  <c r="BE536" i="2" s="1"/>
  <c r="BI534" i="2"/>
  <c r="BH534" i="2"/>
  <c r="BG534" i="2"/>
  <c r="BF534" i="2"/>
  <c r="T534" i="2"/>
  <c r="R534" i="2"/>
  <c r="P534" i="2"/>
  <c r="BK534" i="2"/>
  <c r="J534" i="2"/>
  <c r="BE534" i="2"/>
  <c r="BI519" i="2"/>
  <c r="BH519" i="2"/>
  <c r="BG519" i="2"/>
  <c r="BF519" i="2"/>
  <c r="T519" i="2"/>
  <c r="R519" i="2"/>
  <c r="P519" i="2"/>
  <c r="BK519" i="2"/>
  <c r="J519" i="2"/>
  <c r="BE519" i="2" s="1"/>
  <c r="BI504" i="2"/>
  <c r="BH504" i="2"/>
  <c r="BG504" i="2"/>
  <c r="BF504" i="2"/>
  <c r="T504" i="2"/>
  <c r="R504" i="2"/>
  <c r="P504" i="2"/>
  <c r="BK504" i="2"/>
  <c r="J504" i="2"/>
  <c r="BE504" i="2"/>
  <c r="BI498" i="2"/>
  <c r="BH498" i="2"/>
  <c r="BG498" i="2"/>
  <c r="BF498" i="2"/>
  <c r="T498" i="2"/>
  <c r="R498" i="2"/>
  <c r="P498" i="2"/>
  <c r="BK498" i="2"/>
  <c r="J498" i="2"/>
  <c r="BE498" i="2" s="1"/>
  <c r="BI485" i="2"/>
  <c r="BH485" i="2"/>
  <c r="BG485" i="2"/>
  <c r="BF485" i="2"/>
  <c r="T485" i="2"/>
  <c r="R485" i="2"/>
  <c r="P485" i="2"/>
  <c r="BK485" i="2"/>
  <c r="J485" i="2"/>
  <c r="BE485" i="2"/>
  <c r="BI479" i="2"/>
  <c r="BH479" i="2"/>
  <c r="BG479" i="2"/>
  <c r="BF479" i="2"/>
  <c r="T479" i="2"/>
  <c r="R479" i="2"/>
  <c r="P479" i="2"/>
  <c r="BK479" i="2"/>
  <c r="J479" i="2"/>
  <c r="BE479" i="2" s="1"/>
  <c r="BI477" i="2"/>
  <c r="BH477" i="2"/>
  <c r="BG477" i="2"/>
  <c r="BF477" i="2"/>
  <c r="T477" i="2"/>
  <c r="R477" i="2"/>
  <c r="P477" i="2"/>
  <c r="BK477" i="2"/>
  <c r="J477" i="2"/>
  <c r="BE477" i="2"/>
  <c r="BI475" i="2"/>
  <c r="BH475" i="2"/>
  <c r="BG475" i="2"/>
  <c r="BF475" i="2"/>
  <c r="T475" i="2"/>
  <c r="R475" i="2"/>
  <c r="P475" i="2"/>
  <c r="BK475" i="2"/>
  <c r="J475" i="2"/>
  <c r="BE475" i="2" s="1"/>
  <c r="BI473" i="2"/>
  <c r="BH473" i="2"/>
  <c r="BG473" i="2"/>
  <c r="BF473" i="2"/>
  <c r="T473" i="2"/>
  <c r="R473" i="2"/>
  <c r="P473" i="2"/>
  <c r="BK473" i="2"/>
  <c r="J473" i="2"/>
  <c r="BE473" i="2"/>
  <c r="BI469" i="2"/>
  <c r="BH469" i="2"/>
  <c r="BG469" i="2"/>
  <c r="BF469" i="2"/>
  <c r="T469" i="2"/>
  <c r="R469" i="2"/>
  <c r="P469" i="2"/>
  <c r="BK469" i="2"/>
  <c r="J469" i="2"/>
  <c r="BE469" i="2" s="1"/>
  <c r="BI465" i="2"/>
  <c r="BH465" i="2"/>
  <c r="BG465" i="2"/>
  <c r="BF465" i="2"/>
  <c r="T465" i="2"/>
  <c r="R465" i="2"/>
  <c r="P465" i="2"/>
  <c r="BK465" i="2"/>
  <c r="J465" i="2"/>
  <c r="BE465" i="2"/>
  <c r="BI463" i="2"/>
  <c r="BH463" i="2"/>
  <c r="BG463" i="2"/>
  <c r="BF463" i="2"/>
  <c r="T463" i="2"/>
  <c r="R463" i="2"/>
  <c r="P463" i="2"/>
  <c r="BK463" i="2"/>
  <c r="J463" i="2"/>
  <c r="BE463" i="2" s="1"/>
  <c r="BI458" i="2"/>
  <c r="BH458" i="2"/>
  <c r="BG458" i="2"/>
  <c r="BF458" i="2"/>
  <c r="T458" i="2"/>
  <c r="R458" i="2"/>
  <c r="P458" i="2"/>
  <c r="P447" i="2" s="1"/>
  <c r="BK458" i="2"/>
  <c r="J458" i="2"/>
  <c r="BE458" i="2"/>
  <c r="BI453" i="2"/>
  <c r="BH453" i="2"/>
  <c r="BG453" i="2"/>
  <c r="BF453" i="2"/>
  <c r="T453" i="2"/>
  <c r="T447" i="2" s="1"/>
  <c r="R453" i="2"/>
  <c r="P453" i="2"/>
  <c r="BK453" i="2"/>
  <c r="J453" i="2"/>
  <c r="BE453" i="2" s="1"/>
  <c r="BI448" i="2"/>
  <c r="BH448" i="2"/>
  <c r="BG448" i="2"/>
  <c r="BF448" i="2"/>
  <c r="T448" i="2"/>
  <c r="R448" i="2"/>
  <c r="R447" i="2" s="1"/>
  <c r="P448" i="2"/>
  <c r="BK448" i="2"/>
  <c r="BK447" i="2" s="1"/>
  <c r="J447" i="2" s="1"/>
  <c r="J74" i="2" s="1"/>
  <c r="J448" i="2"/>
  <c r="BE448" i="2"/>
  <c r="BI442" i="2"/>
  <c r="BH442" i="2"/>
  <c r="BG442" i="2"/>
  <c r="BF442" i="2"/>
  <c r="T442" i="2"/>
  <c r="R442" i="2"/>
  <c r="P442" i="2"/>
  <c r="BK442" i="2"/>
  <c r="BK433" i="2" s="1"/>
  <c r="J433" i="2" s="1"/>
  <c r="J73" i="2" s="1"/>
  <c r="J442" i="2"/>
  <c r="BE442" i="2"/>
  <c r="BI434" i="2"/>
  <c r="BH434" i="2"/>
  <c r="BG434" i="2"/>
  <c r="BF434" i="2"/>
  <c r="T434" i="2"/>
  <c r="T433" i="2" s="1"/>
  <c r="R434" i="2"/>
  <c r="R433" i="2"/>
  <c r="P434" i="2"/>
  <c r="P433" i="2" s="1"/>
  <c r="BK434" i="2"/>
  <c r="J434" i="2"/>
  <c r="BE434" i="2" s="1"/>
  <c r="BI415" i="2"/>
  <c r="BH415" i="2"/>
  <c r="BG415" i="2"/>
  <c r="BF415" i="2"/>
  <c r="T415" i="2"/>
  <c r="R415" i="2"/>
  <c r="P415" i="2"/>
  <c r="BK415" i="2"/>
  <c r="J415" i="2"/>
  <c r="BE415" i="2" s="1"/>
  <c r="BI408" i="2"/>
  <c r="BH408" i="2"/>
  <c r="BG408" i="2"/>
  <c r="BF408" i="2"/>
  <c r="T408" i="2"/>
  <c r="R408" i="2"/>
  <c r="P408" i="2"/>
  <c r="P369" i="2" s="1"/>
  <c r="BK408" i="2"/>
  <c r="J408" i="2"/>
  <c r="BE408" i="2"/>
  <c r="BI388" i="2"/>
  <c r="BH388" i="2"/>
  <c r="BG388" i="2"/>
  <c r="BF388" i="2"/>
  <c r="T388" i="2"/>
  <c r="T369" i="2" s="1"/>
  <c r="R388" i="2"/>
  <c r="P388" i="2"/>
  <c r="BK388" i="2"/>
  <c r="J388" i="2"/>
  <c r="BE388" i="2" s="1"/>
  <c r="BI370" i="2"/>
  <c r="BH370" i="2"/>
  <c r="BG370" i="2"/>
  <c r="BF370" i="2"/>
  <c r="T370" i="2"/>
  <c r="R370" i="2"/>
  <c r="R369" i="2" s="1"/>
  <c r="P370" i="2"/>
  <c r="BK370" i="2"/>
  <c r="BK369" i="2" s="1"/>
  <c r="J369" i="2" s="1"/>
  <c r="J72" i="2" s="1"/>
  <c r="J370" i="2"/>
  <c r="BE370" i="2"/>
  <c r="BI362" i="2"/>
  <c r="BH362" i="2"/>
  <c r="BG362" i="2"/>
  <c r="BF362" i="2"/>
  <c r="T362" i="2"/>
  <c r="R362" i="2"/>
  <c r="P362" i="2"/>
  <c r="BK362" i="2"/>
  <c r="J362" i="2"/>
  <c r="BE362" i="2"/>
  <c r="BI355" i="2"/>
  <c r="BH355" i="2"/>
  <c r="BG355" i="2"/>
  <c r="BF355" i="2"/>
  <c r="T355" i="2"/>
  <c r="R355" i="2"/>
  <c r="P355" i="2"/>
  <c r="BK355" i="2"/>
  <c r="J355" i="2"/>
  <c r="BE355" i="2" s="1"/>
  <c r="BI348" i="2"/>
  <c r="BH348" i="2"/>
  <c r="BG348" i="2"/>
  <c r="BF348" i="2"/>
  <c r="T348" i="2"/>
  <c r="R348" i="2"/>
  <c r="P348" i="2"/>
  <c r="P340" i="2" s="1"/>
  <c r="P339" i="2" s="1"/>
  <c r="BK348" i="2"/>
  <c r="J348" i="2"/>
  <c r="BE348" i="2"/>
  <c r="BI341" i="2"/>
  <c r="BH341" i="2"/>
  <c r="BG341" i="2"/>
  <c r="BF341" i="2"/>
  <c r="T341" i="2"/>
  <c r="T340" i="2" s="1"/>
  <c r="T339" i="2" s="1"/>
  <c r="R341" i="2"/>
  <c r="R340" i="2"/>
  <c r="P341" i="2"/>
  <c r="BK341" i="2"/>
  <c r="BK340" i="2" s="1"/>
  <c r="J341" i="2"/>
  <c r="BE341" i="2"/>
  <c r="BI337" i="2"/>
  <c r="BH337" i="2"/>
  <c r="BG337" i="2"/>
  <c r="BF337" i="2"/>
  <c r="T337" i="2"/>
  <c r="R337" i="2"/>
  <c r="P337" i="2"/>
  <c r="BK337" i="2"/>
  <c r="J337" i="2"/>
  <c r="BE337" i="2"/>
  <c r="BI335" i="2"/>
  <c r="BH335" i="2"/>
  <c r="BG335" i="2"/>
  <c r="BF335" i="2"/>
  <c r="T335" i="2"/>
  <c r="R335" i="2"/>
  <c r="P335" i="2"/>
  <c r="BK335" i="2"/>
  <c r="J335" i="2"/>
  <c r="BE335" i="2" s="1"/>
  <c r="BI333" i="2"/>
  <c r="BH333" i="2"/>
  <c r="BG333" i="2"/>
  <c r="BF333" i="2"/>
  <c r="T333" i="2"/>
  <c r="R333" i="2"/>
  <c r="P333" i="2"/>
  <c r="BK333" i="2"/>
  <c r="J333" i="2"/>
  <c r="BE333" i="2"/>
  <c r="BI331" i="2"/>
  <c r="BH331" i="2"/>
  <c r="BG331" i="2"/>
  <c r="BF331" i="2"/>
  <c r="T331" i="2"/>
  <c r="R331" i="2"/>
  <c r="P331" i="2"/>
  <c r="BK331" i="2"/>
  <c r="J331" i="2"/>
  <c r="BE331" i="2" s="1"/>
  <c r="BI329" i="2"/>
  <c r="BH329" i="2"/>
  <c r="BG329" i="2"/>
  <c r="BF329" i="2"/>
  <c r="T329" i="2"/>
  <c r="R329" i="2"/>
  <c r="P329" i="2"/>
  <c r="BK329" i="2"/>
  <c r="J329" i="2"/>
  <c r="BE329" i="2"/>
  <c r="BI327" i="2"/>
  <c r="BH327" i="2"/>
  <c r="BG327" i="2"/>
  <c r="BF327" i="2"/>
  <c r="T327" i="2"/>
  <c r="R327" i="2"/>
  <c r="P327" i="2"/>
  <c r="BK327" i="2"/>
  <c r="J327" i="2"/>
  <c r="BE327" i="2" s="1"/>
  <c r="BI326" i="2"/>
  <c r="BH326" i="2"/>
  <c r="BG326" i="2"/>
  <c r="BF326" i="2"/>
  <c r="T326" i="2"/>
  <c r="R326" i="2"/>
  <c r="P326" i="2"/>
  <c r="BK326" i="2"/>
  <c r="J326" i="2"/>
  <c r="BE326" i="2"/>
  <c r="BI325" i="2"/>
  <c r="BH325" i="2"/>
  <c r="BG325" i="2"/>
  <c r="BF325" i="2"/>
  <c r="T325" i="2"/>
  <c r="R325" i="2"/>
  <c r="P325" i="2"/>
  <c r="BK325" i="2"/>
  <c r="J325" i="2"/>
  <c r="BE325" i="2" s="1"/>
  <c r="BI323" i="2"/>
  <c r="BH323" i="2"/>
  <c r="BG323" i="2"/>
  <c r="BF323" i="2"/>
  <c r="T323" i="2"/>
  <c r="R323" i="2"/>
  <c r="P323" i="2"/>
  <c r="BK323" i="2"/>
  <c r="J323" i="2"/>
  <c r="BE323" i="2"/>
  <c r="BI322" i="2"/>
  <c r="BH322" i="2"/>
  <c r="BG322" i="2"/>
  <c r="BF322" i="2"/>
  <c r="T322" i="2"/>
  <c r="R322" i="2"/>
  <c r="P322" i="2"/>
  <c r="BK322" i="2"/>
  <c r="J322" i="2"/>
  <c r="BE322" i="2" s="1"/>
  <c r="BI320" i="2"/>
  <c r="BH320" i="2"/>
  <c r="BG320" i="2"/>
  <c r="BF320" i="2"/>
  <c r="T320" i="2"/>
  <c r="R320" i="2"/>
  <c r="P320" i="2"/>
  <c r="BK320" i="2"/>
  <c r="J320" i="2"/>
  <c r="BE320" i="2"/>
  <c r="BI318" i="2"/>
  <c r="BH318" i="2"/>
  <c r="BG318" i="2"/>
  <c r="BF318" i="2"/>
  <c r="T318" i="2"/>
  <c r="R318" i="2"/>
  <c r="P318" i="2"/>
  <c r="BK318" i="2"/>
  <c r="J318" i="2"/>
  <c r="BE318" i="2" s="1"/>
  <c r="BI316" i="2"/>
  <c r="BH316" i="2"/>
  <c r="BG316" i="2"/>
  <c r="BF316" i="2"/>
  <c r="T316" i="2"/>
  <c r="R316" i="2"/>
  <c r="P316" i="2"/>
  <c r="BK316" i="2"/>
  <c r="J316" i="2"/>
  <c r="BE316" i="2"/>
  <c r="BI314" i="2"/>
  <c r="BH314" i="2"/>
  <c r="BG314" i="2"/>
  <c r="BF314" i="2"/>
  <c r="T314" i="2"/>
  <c r="R314" i="2"/>
  <c r="P314" i="2"/>
  <c r="BK314" i="2"/>
  <c r="J314" i="2"/>
  <c r="BE314" i="2" s="1"/>
  <c r="BI313" i="2"/>
  <c r="BH313" i="2"/>
  <c r="BG313" i="2"/>
  <c r="BF313" i="2"/>
  <c r="T313" i="2"/>
  <c r="R313" i="2"/>
  <c r="P313" i="2"/>
  <c r="BK313" i="2"/>
  <c r="J313" i="2"/>
  <c r="BE313" i="2"/>
  <c r="BI312" i="2"/>
  <c r="BH312" i="2"/>
  <c r="BG312" i="2"/>
  <c r="BF312" i="2"/>
  <c r="T312" i="2"/>
  <c r="R312" i="2"/>
  <c r="P312" i="2"/>
  <c r="BK312" i="2"/>
  <c r="J312" i="2"/>
  <c r="BE312" i="2" s="1"/>
  <c r="BI311" i="2"/>
  <c r="BH311" i="2"/>
  <c r="BG311" i="2"/>
  <c r="BF311" i="2"/>
  <c r="T311" i="2"/>
  <c r="R311" i="2"/>
  <c r="P311" i="2"/>
  <c r="BK311" i="2"/>
  <c r="J311" i="2"/>
  <c r="BE311" i="2"/>
  <c r="BI309" i="2"/>
  <c r="BH309" i="2"/>
  <c r="BG309" i="2"/>
  <c r="BF309" i="2"/>
  <c r="T309" i="2"/>
  <c r="R309" i="2"/>
  <c r="P309" i="2"/>
  <c r="BK309" i="2"/>
  <c r="J309" i="2"/>
  <c r="BE309" i="2" s="1"/>
  <c r="BI308" i="2"/>
  <c r="BH308" i="2"/>
  <c r="BG308" i="2"/>
  <c r="BF308" i="2"/>
  <c r="T308" i="2"/>
  <c r="R308" i="2"/>
  <c r="P308" i="2"/>
  <c r="BK308" i="2"/>
  <c r="J308" i="2"/>
  <c r="BE308" i="2"/>
  <c r="BI307" i="2"/>
  <c r="BH307" i="2"/>
  <c r="BG307" i="2"/>
  <c r="BF307" i="2"/>
  <c r="T307" i="2"/>
  <c r="R307" i="2"/>
  <c r="P307" i="2"/>
  <c r="BK307" i="2"/>
  <c r="J307" i="2"/>
  <c r="BE307" i="2" s="1"/>
  <c r="BI305" i="2"/>
  <c r="BH305" i="2"/>
  <c r="BG305" i="2"/>
  <c r="BF305" i="2"/>
  <c r="T305" i="2"/>
  <c r="R305" i="2"/>
  <c r="P305" i="2"/>
  <c r="BK305" i="2"/>
  <c r="J305" i="2"/>
  <c r="BE305" i="2"/>
  <c r="BI304" i="2"/>
  <c r="BH304" i="2"/>
  <c r="BG304" i="2"/>
  <c r="BF304" i="2"/>
  <c r="T304" i="2"/>
  <c r="R304" i="2"/>
  <c r="P304" i="2"/>
  <c r="BK304" i="2"/>
  <c r="J304" i="2"/>
  <c r="BE304" i="2" s="1"/>
  <c r="BI302" i="2"/>
  <c r="BH302" i="2"/>
  <c r="BG302" i="2"/>
  <c r="BF302" i="2"/>
  <c r="T302" i="2"/>
  <c r="R302" i="2"/>
  <c r="P302" i="2"/>
  <c r="BK302" i="2"/>
  <c r="J302" i="2"/>
  <c r="BE302" i="2"/>
  <c r="BI300" i="2"/>
  <c r="BH300" i="2"/>
  <c r="BG300" i="2"/>
  <c r="BF300" i="2"/>
  <c r="T300" i="2"/>
  <c r="R300" i="2"/>
  <c r="P300" i="2"/>
  <c r="BK300" i="2"/>
  <c r="J300" i="2"/>
  <c r="BE300" i="2" s="1"/>
  <c r="BI298" i="2"/>
  <c r="BH298" i="2"/>
  <c r="BG298" i="2"/>
  <c r="BF298" i="2"/>
  <c r="T298" i="2"/>
  <c r="R298" i="2"/>
  <c r="P298" i="2"/>
  <c r="P293" i="2" s="1"/>
  <c r="BK298" i="2"/>
  <c r="J298" i="2"/>
  <c r="BE298" i="2"/>
  <c r="BI296" i="2"/>
  <c r="BH296" i="2"/>
  <c r="BG296" i="2"/>
  <c r="BF296" i="2"/>
  <c r="T296" i="2"/>
  <c r="T293" i="2" s="1"/>
  <c r="R296" i="2"/>
  <c r="P296" i="2"/>
  <c r="BK296" i="2"/>
  <c r="J296" i="2"/>
  <c r="BE296" i="2" s="1"/>
  <c r="BI294" i="2"/>
  <c r="BH294" i="2"/>
  <c r="BG294" i="2"/>
  <c r="BF294" i="2"/>
  <c r="T294" i="2"/>
  <c r="R294" i="2"/>
  <c r="R293" i="2" s="1"/>
  <c r="P294" i="2"/>
  <c r="BK294" i="2"/>
  <c r="BK293" i="2" s="1"/>
  <c r="J293" i="2" s="1"/>
  <c r="J69" i="2" s="1"/>
  <c r="J294" i="2"/>
  <c r="BE294" i="2"/>
  <c r="BI292" i="2"/>
  <c r="BH292" i="2"/>
  <c r="BG292" i="2"/>
  <c r="BF292" i="2"/>
  <c r="T292" i="2"/>
  <c r="R292" i="2"/>
  <c r="P292" i="2"/>
  <c r="BK292" i="2"/>
  <c r="J292" i="2"/>
  <c r="BE292" i="2"/>
  <c r="BI290" i="2"/>
  <c r="BH290" i="2"/>
  <c r="BG290" i="2"/>
  <c r="BF290" i="2"/>
  <c r="T290" i="2"/>
  <c r="R290" i="2"/>
  <c r="P290" i="2"/>
  <c r="BK290" i="2"/>
  <c r="J290" i="2"/>
  <c r="BE290" i="2" s="1"/>
  <c r="BI288" i="2"/>
  <c r="BH288" i="2"/>
  <c r="BG288" i="2"/>
  <c r="BF288" i="2"/>
  <c r="T288" i="2"/>
  <c r="R288" i="2"/>
  <c r="P288" i="2"/>
  <c r="BK288" i="2"/>
  <c r="J288" i="2"/>
  <c r="BE288" i="2"/>
  <c r="BI287" i="2"/>
  <c r="BH287" i="2"/>
  <c r="BG287" i="2"/>
  <c r="BF287" i="2"/>
  <c r="T287" i="2"/>
  <c r="R287" i="2"/>
  <c r="P287" i="2"/>
  <c r="BK287" i="2"/>
  <c r="J287" i="2"/>
  <c r="BE287" i="2" s="1"/>
  <c r="BI282" i="2"/>
  <c r="BH282" i="2"/>
  <c r="BG282" i="2"/>
  <c r="BF282" i="2"/>
  <c r="T282" i="2"/>
  <c r="R282" i="2"/>
  <c r="P282" i="2"/>
  <c r="BK282" i="2"/>
  <c r="J282" i="2"/>
  <c r="BE282" i="2"/>
  <c r="BI278" i="2"/>
  <c r="BH278" i="2"/>
  <c r="BG278" i="2"/>
  <c r="BF278" i="2"/>
  <c r="T278" i="2"/>
  <c r="R278" i="2"/>
  <c r="P278" i="2"/>
  <c r="BK278" i="2"/>
  <c r="J278" i="2"/>
  <c r="BE278" i="2" s="1"/>
  <c r="BI274" i="2"/>
  <c r="BH274" i="2"/>
  <c r="BG274" i="2"/>
  <c r="BF274" i="2"/>
  <c r="T274" i="2"/>
  <c r="R274" i="2"/>
  <c r="P274" i="2"/>
  <c r="BK274" i="2"/>
  <c r="J274" i="2"/>
  <c r="BE274" i="2"/>
  <c r="BI272" i="2"/>
  <c r="BH272" i="2"/>
  <c r="BG272" i="2"/>
  <c r="BF272" i="2"/>
  <c r="T272" i="2"/>
  <c r="R272" i="2"/>
  <c r="P272" i="2"/>
  <c r="BK272" i="2"/>
  <c r="J272" i="2"/>
  <c r="BE272" i="2" s="1"/>
  <c r="BI271" i="2"/>
  <c r="BH271" i="2"/>
  <c r="BG271" i="2"/>
  <c r="BF271" i="2"/>
  <c r="T271" i="2"/>
  <c r="R271" i="2"/>
  <c r="P271" i="2"/>
  <c r="BK271" i="2"/>
  <c r="J271" i="2"/>
  <c r="BE271" i="2"/>
  <c r="BI270" i="2"/>
  <c r="BH270" i="2"/>
  <c r="BG270" i="2"/>
  <c r="BF270" i="2"/>
  <c r="T270" i="2"/>
  <c r="R270" i="2"/>
  <c r="P270" i="2"/>
  <c r="BK270" i="2"/>
  <c r="J270" i="2"/>
  <c r="BE270" i="2" s="1"/>
  <c r="BI269" i="2"/>
  <c r="BH269" i="2"/>
  <c r="BG269" i="2"/>
  <c r="BF269" i="2"/>
  <c r="T269" i="2"/>
  <c r="R269" i="2"/>
  <c r="P269" i="2"/>
  <c r="BK269" i="2"/>
  <c r="J269" i="2"/>
  <c r="BE269" i="2"/>
  <c r="BI268" i="2"/>
  <c r="BH268" i="2"/>
  <c r="BG268" i="2"/>
  <c r="BF268" i="2"/>
  <c r="T268" i="2"/>
  <c r="R268" i="2"/>
  <c r="P268" i="2"/>
  <c r="BK268" i="2"/>
  <c r="J268" i="2"/>
  <c r="BE268" i="2" s="1"/>
  <c r="BI266" i="2"/>
  <c r="BH266" i="2"/>
  <c r="BG266" i="2"/>
  <c r="BF266" i="2"/>
  <c r="T266" i="2"/>
  <c r="R266" i="2"/>
  <c r="P266" i="2"/>
  <c r="BK266" i="2"/>
  <c r="J266" i="2"/>
  <c r="BE266" i="2"/>
  <c r="BI264" i="2"/>
  <c r="BH264" i="2"/>
  <c r="BG264" i="2"/>
  <c r="BF264" i="2"/>
  <c r="T264" i="2"/>
  <c r="R264" i="2"/>
  <c r="P264" i="2"/>
  <c r="BK264" i="2"/>
  <c r="J264" i="2"/>
  <c r="BE264" i="2" s="1"/>
  <c r="BI260" i="2"/>
  <c r="BH260" i="2"/>
  <c r="BG260" i="2"/>
  <c r="BF260" i="2"/>
  <c r="T260" i="2"/>
  <c r="R260" i="2"/>
  <c r="P260" i="2"/>
  <c r="BK260" i="2"/>
  <c r="J260" i="2"/>
  <c r="BE260" i="2"/>
  <c r="BI259" i="2"/>
  <c r="BH259" i="2"/>
  <c r="BG259" i="2"/>
  <c r="BF259" i="2"/>
  <c r="T259" i="2"/>
  <c r="T258" i="2" s="1"/>
  <c r="R259" i="2"/>
  <c r="R258" i="2"/>
  <c r="P259" i="2"/>
  <c r="P258" i="2" s="1"/>
  <c r="BK259" i="2"/>
  <c r="BK258" i="2"/>
  <c r="J258" i="2"/>
  <c r="J68" i="2" s="1"/>
  <c r="J259" i="2"/>
  <c r="BE259" i="2" s="1"/>
  <c r="BI252" i="2"/>
  <c r="BH252" i="2"/>
  <c r="BG252" i="2"/>
  <c r="BF252" i="2"/>
  <c r="T252" i="2"/>
  <c r="R252" i="2"/>
  <c r="P252" i="2"/>
  <c r="BK252" i="2"/>
  <c r="J252" i="2"/>
  <c r="BE252" i="2" s="1"/>
  <c r="BI248" i="2"/>
  <c r="BH248" i="2"/>
  <c r="BG248" i="2"/>
  <c r="BF248" i="2"/>
  <c r="T248" i="2"/>
  <c r="R248" i="2"/>
  <c r="P248" i="2"/>
  <c r="BK248" i="2"/>
  <c r="J248" i="2"/>
  <c r="BE248" i="2"/>
  <c r="BI244" i="2"/>
  <c r="BH244" i="2"/>
  <c r="BG244" i="2"/>
  <c r="BF244" i="2"/>
  <c r="T244" i="2"/>
  <c r="R244" i="2"/>
  <c r="P244" i="2"/>
  <c r="BK244" i="2"/>
  <c r="J244" i="2"/>
  <c r="BE244" i="2" s="1"/>
  <c r="BI242" i="2"/>
  <c r="BH242" i="2"/>
  <c r="BG242" i="2"/>
  <c r="BF242" i="2"/>
  <c r="T242" i="2"/>
  <c r="R242" i="2"/>
  <c r="P242" i="2"/>
  <c r="BK242" i="2"/>
  <c r="J242" i="2"/>
  <c r="BE242" i="2"/>
  <c r="BI237" i="2"/>
  <c r="BH237" i="2"/>
  <c r="BG237" i="2"/>
  <c r="BF237" i="2"/>
  <c r="T237" i="2"/>
  <c r="R237" i="2"/>
  <c r="P237" i="2"/>
  <c r="BK237" i="2"/>
  <c r="J237" i="2"/>
  <c r="BE237" i="2" s="1"/>
  <c r="BI233" i="2"/>
  <c r="BH233" i="2"/>
  <c r="BG233" i="2"/>
  <c r="BF233" i="2"/>
  <c r="T233" i="2"/>
  <c r="R233" i="2"/>
  <c r="P233" i="2"/>
  <c r="BK233" i="2"/>
  <c r="J233" i="2"/>
  <c r="BE233" i="2"/>
  <c r="BI231" i="2"/>
  <c r="BH231" i="2"/>
  <c r="BG231" i="2"/>
  <c r="BF231" i="2"/>
  <c r="T231" i="2"/>
  <c r="R231" i="2"/>
  <c r="P231" i="2"/>
  <c r="BK231" i="2"/>
  <c r="J231" i="2"/>
  <c r="BE231" i="2" s="1"/>
  <c r="BI227" i="2"/>
  <c r="BH227" i="2"/>
  <c r="BG227" i="2"/>
  <c r="BF227" i="2"/>
  <c r="T227" i="2"/>
  <c r="R227" i="2"/>
  <c r="P227" i="2"/>
  <c r="BK227" i="2"/>
  <c r="J227" i="2"/>
  <c r="BE227" i="2"/>
  <c r="BI226" i="2"/>
  <c r="BH226" i="2"/>
  <c r="BG226" i="2"/>
  <c r="BF226" i="2"/>
  <c r="T226" i="2"/>
  <c r="R226" i="2"/>
  <c r="P226" i="2"/>
  <c r="BK226" i="2"/>
  <c r="J226" i="2"/>
  <c r="BE226" i="2" s="1"/>
  <c r="BI224" i="2"/>
  <c r="BH224" i="2"/>
  <c r="BG224" i="2"/>
  <c r="BF224" i="2"/>
  <c r="T224" i="2"/>
  <c r="R224" i="2"/>
  <c r="P224" i="2"/>
  <c r="P219" i="2" s="1"/>
  <c r="BK224" i="2"/>
  <c r="J224" i="2"/>
  <c r="BE224" i="2"/>
  <c r="BI222" i="2"/>
  <c r="BH222" i="2"/>
  <c r="BG222" i="2"/>
  <c r="BF222" i="2"/>
  <c r="T222" i="2"/>
  <c r="T219" i="2" s="1"/>
  <c r="R222" i="2"/>
  <c r="P222" i="2"/>
  <c r="BK222" i="2"/>
  <c r="J222" i="2"/>
  <c r="BE222" i="2" s="1"/>
  <c r="BI220" i="2"/>
  <c r="BH220" i="2"/>
  <c r="BG220" i="2"/>
  <c r="BF220" i="2"/>
  <c r="T220" i="2"/>
  <c r="R220" i="2"/>
  <c r="R219" i="2" s="1"/>
  <c r="P220" i="2"/>
  <c r="BK220" i="2"/>
  <c r="BK219" i="2" s="1"/>
  <c r="J219" i="2" s="1"/>
  <c r="J67" i="2" s="1"/>
  <c r="J220" i="2"/>
  <c r="BE220" i="2"/>
  <c r="BI217" i="2"/>
  <c r="BH217" i="2"/>
  <c r="BG217" i="2"/>
  <c r="BF217" i="2"/>
  <c r="T217" i="2"/>
  <c r="R217" i="2"/>
  <c r="P217" i="2"/>
  <c r="BK217" i="2"/>
  <c r="J217" i="2"/>
  <c r="BE217" i="2"/>
  <c r="BI213" i="2"/>
  <c r="BH213" i="2"/>
  <c r="BG213" i="2"/>
  <c r="BF213" i="2"/>
  <c r="T213" i="2"/>
  <c r="R213" i="2"/>
  <c r="P213" i="2"/>
  <c r="BK213" i="2"/>
  <c r="J213" i="2"/>
  <c r="BE213" i="2" s="1"/>
  <c r="BI211" i="2"/>
  <c r="BH211" i="2"/>
  <c r="BG211" i="2"/>
  <c r="BF211" i="2"/>
  <c r="T211" i="2"/>
  <c r="R211" i="2"/>
  <c r="P211" i="2"/>
  <c r="BK211" i="2"/>
  <c r="J211" i="2"/>
  <c r="BE211" i="2"/>
  <c r="BI209" i="2"/>
  <c r="BH209" i="2"/>
  <c r="BG209" i="2"/>
  <c r="BF209" i="2"/>
  <c r="T209" i="2"/>
  <c r="R209" i="2"/>
  <c r="P209" i="2"/>
  <c r="BK209" i="2"/>
  <c r="J209" i="2"/>
  <c r="BE209" i="2" s="1"/>
  <c r="BI208" i="2"/>
  <c r="BH208" i="2"/>
  <c r="BG208" i="2"/>
  <c r="BF208" i="2"/>
  <c r="T208" i="2"/>
  <c r="R208" i="2"/>
  <c r="P208" i="2"/>
  <c r="P203" i="2" s="1"/>
  <c r="BK208" i="2"/>
  <c r="J208" i="2"/>
  <c r="BE208" i="2"/>
  <c r="BI204" i="2"/>
  <c r="BH204" i="2"/>
  <c r="BG204" i="2"/>
  <c r="BF204" i="2"/>
  <c r="T204" i="2"/>
  <c r="T203" i="2" s="1"/>
  <c r="R204" i="2"/>
  <c r="R203" i="2"/>
  <c r="P204" i="2"/>
  <c r="BK204" i="2"/>
  <c r="BK203" i="2" s="1"/>
  <c r="J204" i="2"/>
  <c r="BE204" i="2"/>
  <c r="BI201" i="2"/>
  <c r="BH201" i="2"/>
  <c r="BG201" i="2"/>
  <c r="BF201" i="2"/>
  <c r="T201" i="2"/>
  <c r="R201" i="2"/>
  <c r="P201" i="2"/>
  <c r="BK201" i="2"/>
  <c r="J201" i="2"/>
  <c r="BE201" i="2"/>
  <c r="BI200" i="2"/>
  <c r="BH200" i="2"/>
  <c r="BG200" i="2"/>
  <c r="BF200" i="2"/>
  <c r="T200" i="2"/>
  <c r="R200" i="2"/>
  <c r="P200" i="2"/>
  <c r="BK200" i="2"/>
  <c r="J200" i="2"/>
  <c r="BE200" i="2" s="1"/>
  <c r="BI194" i="2"/>
  <c r="BH194" i="2"/>
  <c r="BG194" i="2"/>
  <c r="BF194" i="2"/>
  <c r="T194" i="2"/>
  <c r="R194" i="2"/>
  <c r="P194" i="2"/>
  <c r="BK194" i="2"/>
  <c r="J194" i="2"/>
  <c r="BE194" i="2"/>
  <c r="BI190" i="2"/>
  <c r="BH190" i="2"/>
  <c r="BG190" i="2"/>
  <c r="BF190" i="2"/>
  <c r="T190" i="2"/>
  <c r="R190" i="2"/>
  <c r="P190" i="2"/>
  <c r="BK190" i="2"/>
  <c r="J190" i="2"/>
  <c r="BE190" i="2" s="1"/>
  <c r="BI181" i="2"/>
  <c r="BH181" i="2"/>
  <c r="BG181" i="2"/>
  <c r="BF181" i="2"/>
  <c r="T181" i="2"/>
  <c r="R181" i="2"/>
  <c r="P181" i="2"/>
  <c r="BK181" i="2"/>
  <c r="J181" i="2"/>
  <c r="BE181" i="2"/>
  <c r="BI174" i="2"/>
  <c r="BH174" i="2"/>
  <c r="BG174" i="2"/>
  <c r="BF174" i="2"/>
  <c r="T174" i="2"/>
  <c r="R174" i="2"/>
  <c r="P174" i="2"/>
  <c r="BK174" i="2"/>
  <c r="J174" i="2"/>
  <c r="BE174" i="2" s="1"/>
  <c r="BI167" i="2"/>
  <c r="BH167" i="2"/>
  <c r="BG167" i="2"/>
  <c r="BF167" i="2"/>
  <c r="T167" i="2"/>
  <c r="R167" i="2"/>
  <c r="P167" i="2"/>
  <c r="BK167" i="2"/>
  <c r="J167" i="2"/>
  <c r="BE167" i="2"/>
  <c r="BI163" i="2"/>
  <c r="BH163" i="2"/>
  <c r="BG163" i="2"/>
  <c r="BF163" i="2"/>
  <c r="T163" i="2"/>
  <c r="R163" i="2"/>
  <c r="P163" i="2"/>
  <c r="BK163" i="2"/>
  <c r="J163" i="2"/>
  <c r="BE163" i="2" s="1"/>
  <c r="BI162" i="2"/>
  <c r="BH162" i="2"/>
  <c r="BG162" i="2"/>
  <c r="BF162" i="2"/>
  <c r="T162" i="2"/>
  <c r="R162" i="2"/>
  <c r="P162" i="2"/>
  <c r="BK162" i="2"/>
  <c r="J162" i="2"/>
  <c r="BE162" i="2"/>
  <c r="BI160" i="2"/>
  <c r="BH160" i="2"/>
  <c r="BG160" i="2"/>
  <c r="BF160" i="2"/>
  <c r="T160" i="2"/>
  <c r="R160" i="2"/>
  <c r="P160" i="2"/>
  <c r="BK160" i="2"/>
  <c r="J160" i="2"/>
  <c r="BE160" i="2" s="1"/>
  <c r="BI158" i="2"/>
  <c r="BH158" i="2"/>
  <c r="BG158" i="2"/>
  <c r="BF158" i="2"/>
  <c r="T158" i="2"/>
  <c r="R158" i="2"/>
  <c r="P158" i="2"/>
  <c r="BK158" i="2"/>
  <c r="J158" i="2"/>
  <c r="BE158" i="2"/>
  <c r="BI152" i="2"/>
  <c r="BH152" i="2"/>
  <c r="BG152" i="2"/>
  <c r="BF152" i="2"/>
  <c r="T152" i="2"/>
  <c r="R152" i="2"/>
  <c r="P152" i="2"/>
  <c r="BK152" i="2"/>
  <c r="J152" i="2"/>
  <c r="BE152" i="2" s="1"/>
  <c r="BI146" i="2"/>
  <c r="BH146" i="2"/>
  <c r="BG146" i="2"/>
  <c r="BF146" i="2"/>
  <c r="T146" i="2"/>
  <c r="R146" i="2"/>
  <c r="P146" i="2"/>
  <c r="BK146" i="2"/>
  <c r="J146" i="2"/>
  <c r="BE146" i="2" s="1"/>
  <c r="BI145" i="2"/>
  <c r="BH145" i="2"/>
  <c r="BG145" i="2"/>
  <c r="BF145" i="2"/>
  <c r="T145" i="2"/>
  <c r="R145" i="2"/>
  <c r="P145" i="2"/>
  <c r="BK145" i="2"/>
  <c r="J145" i="2"/>
  <c r="BE145" i="2" s="1"/>
  <c r="BI143" i="2"/>
  <c r="BH143" i="2"/>
  <c r="BG143" i="2"/>
  <c r="BF143" i="2"/>
  <c r="T143" i="2"/>
  <c r="R143" i="2"/>
  <c r="P143" i="2"/>
  <c r="BK143" i="2"/>
  <c r="J143" i="2"/>
  <c r="BE143" i="2" s="1"/>
  <c r="BI139" i="2"/>
  <c r="BH139" i="2"/>
  <c r="BG139" i="2"/>
  <c r="BF139" i="2"/>
  <c r="T139" i="2"/>
  <c r="R139" i="2"/>
  <c r="P139" i="2"/>
  <c r="BK139" i="2"/>
  <c r="J139" i="2"/>
  <c r="BE139" i="2" s="1"/>
  <c r="BI133" i="2"/>
  <c r="BH133" i="2"/>
  <c r="BG133" i="2"/>
  <c r="BF133" i="2"/>
  <c r="T133" i="2"/>
  <c r="T132" i="2" s="1"/>
  <c r="R133" i="2"/>
  <c r="R132" i="2" s="1"/>
  <c r="P133" i="2"/>
  <c r="P132" i="2" s="1"/>
  <c r="BK133" i="2"/>
  <c r="BK132" i="2" s="1"/>
  <c r="J132" i="2" s="1"/>
  <c r="J64" i="2" s="1"/>
  <c r="J133" i="2"/>
  <c r="BE133" i="2"/>
  <c r="BI130" i="2"/>
  <c r="BH130" i="2"/>
  <c r="BG130" i="2"/>
  <c r="BF130" i="2"/>
  <c r="T130" i="2"/>
  <c r="R130" i="2"/>
  <c r="P130" i="2"/>
  <c r="BK130" i="2"/>
  <c r="J130" i="2"/>
  <c r="BE130" i="2" s="1"/>
  <c r="BI128" i="2"/>
  <c r="BH128" i="2"/>
  <c r="BG128" i="2"/>
  <c r="BF128" i="2"/>
  <c r="T128" i="2"/>
  <c r="T127" i="2" s="1"/>
  <c r="R128" i="2"/>
  <c r="R127" i="2" s="1"/>
  <c r="P128" i="2"/>
  <c r="P127" i="2" s="1"/>
  <c r="BK128" i="2"/>
  <c r="BK127" i="2" s="1"/>
  <c r="J127" i="2" s="1"/>
  <c r="J63" i="2" s="1"/>
  <c r="J128" i="2"/>
  <c r="BE128" i="2"/>
  <c r="BI125" i="2"/>
  <c r="BH125" i="2"/>
  <c r="BG125" i="2"/>
  <c r="BF125" i="2"/>
  <c r="T125" i="2"/>
  <c r="R125" i="2"/>
  <c r="P125" i="2"/>
  <c r="BK125" i="2"/>
  <c r="J125" i="2"/>
  <c r="BE125" i="2" s="1"/>
  <c r="BI123" i="2"/>
  <c r="BH123" i="2"/>
  <c r="BG123" i="2"/>
  <c r="BF123" i="2"/>
  <c r="T123" i="2"/>
  <c r="R123" i="2"/>
  <c r="P123" i="2"/>
  <c r="BK123" i="2"/>
  <c r="J123" i="2"/>
  <c r="BE123" i="2" s="1"/>
  <c r="BI121" i="2"/>
  <c r="F36" i="2" s="1"/>
  <c r="BD53" i="1" s="1"/>
  <c r="BH121" i="2"/>
  <c r="F35" i="2"/>
  <c r="BC53" i="1" s="1"/>
  <c r="BG121" i="2"/>
  <c r="F34" i="2" s="1"/>
  <c r="BB53" i="1" s="1"/>
  <c r="BF121" i="2"/>
  <c r="J33" i="2"/>
  <c r="AW53" i="1" s="1"/>
  <c r="F33" i="2"/>
  <c r="BA53" i="1" s="1"/>
  <c r="T121" i="2"/>
  <c r="T120" i="2" s="1"/>
  <c r="R121" i="2"/>
  <c r="R120" i="2" s="1"/>
  <c r="P121" i="2"/>
  <c r="P120" i="2" s="1"/>
  <c r="BK121" i="2"/>
  <c r="BK120" i="2"/>
  <c r="J120" i="2" s="1"/>
  <c r="J62" i="2" s="1"/>
  <c r="J121" i="2"/>
  <c r="BE121" i="2"/>
  <c r="J114" i="2"/>
  <c r="F114" i="2"/>
  <c r="F112" i="2"/>
  <c r="E110" i="2"/>
  <c r="J55" i="2"/>
  <c r="F55" i="2"/>
  <c r="F53" i="2"/>
  <c r="E51" i="2"/>
  <c r="J20" i="2"/>
  <c r="E20" i="2"/>
  <c r="F115" i="2"/>
  <c r="F56" i="2"/>
  <c r="J19" i="2"/>
  <c r="J14" i="2"/>
  <c r="J112" i="2"/>
  <c r="J53" i="2"/>
  <c r="E7" i="2"/>
  <c r="E106" i="2" s="1"/>
  <c r="E47" i="2"/>
  <c r="AS62" i="1"/>
  <c r="AS51" i="1" s="1"/>
  <c r="AS52" i="1"/>
  <c r="L47" i="1"/>
  <c r="AM46" i="1"/>
  <c r="L46" i="1"/>
  <c r="AM44" i="1"/>
  <c r="L44" i="1"/>
  <c r="L42" i="1"/>
  <c r="L41" i="1"/>
  <c r="J340" i="2" l="1"/>
  <c r="J71" i="2" s="1"/>
  <c r="BK339" i="2"/>
  <c r="J339" i="2" s="1"/>
  <c r="J70" i="2" s="1"/>
  <c r="R567" i="2"/>
  <c r="R202" i="2"/>
  <c r="F32" i="2"/>
  <c r="AZ53" i="1" s="1"/>
  <c r="R339" i="2"/>
  <c r="R119" i="2" s="1"/>
  <c r="R118" i="2" s="1"/>
  <c r="T119" i="2"/>
  <c r="BK202" i="2"/>
  <c r="J202" i="2" s="1"/>
  <c r="J65" i="2" s="1"/>
  <c r="J203" i="2"/>
  <c r="J66" i="2" s="1"/>
  <c r="T202" i="2"/>
  <c r="P202" i="2"/>
  <c r="P119" i="2" s="1"/>
  <c r="P567" i="2"/>
  <c r="J33" i="3"/>
  <c r="AW54" i="1" s="1"/>
  <c r="F33" i="3"/>
  <c r="BA54" i="1" s="1"/>
  <c r="BA52" i="1" s="1"/>
  <c r="T165" i="4"/>
  <c r="J455" i="7"/>
  <c r="J75" i="7" s="1"/>
  <c r="BK454" i="7"/>
  <c r="J454" i="7" s="1"/>
  <c r="J74" i="7" s="1"/>
  <c r="J32" i="2"/>
  <c r="AV53" i="1" s="1"/>
  <c r="AT53" i="1" s="1"/>
  <c r="T1043" i="2"/>
  <c r="T823" i="2" s="1"/>
  <c r="P1165" i="2"/>
  <c r="T108" i="3"/>
  <c r="T107" i="3" s="1"/>
  <c r="R108" i="3"/>
  <c r="BK270" i="3"/>
  <c r="J270" i="3" s="1"/>
  <c r="J69" i="3" s="1"/>
  <c r="E96" i="4"/>
  <c r="E47" i="4"/>
  <c r="R131" i="4"/>
  <c r="R109" i="4" s="1"/>
  <c r="R108" i="4" s="1"/>
  <c r="BK165" i="4"/>
  <c r="J165" i="4" s="1"/>
  <c r="J66" i="4" s="1"/>
  <c r="P166" i="4"/>
  <c r="T218" i="4"/>
  <c r="J325" i="4"/>
  <c r="J72" i="4" s="1"/>
  <c r="BK324" i="4"/>
  <c r="J324" i="4" s="1"/>
  <c r="J71" i="4" s="1"/>
  <c r="J506" i="4"/>
  <c r="J78" i="4" s="1"/>
  <c r="BK505" i="4"/>
  <c r="J505" i="4" s="1"/>
  <c r="J77" i="4" s="1"/>
  <c r="J33" i="5"/>
  <c r="AW56" i="1" s="1"/>
  <c r="F33" i="5"/>
  <c r="BA56" i="1" s="1"/>
  <c r="BK567" i="2"/>
  <c r="J567" i="2" s="1"/>
  <c r="J76" i="2" s="1"/>
  <c r="BK823" i="2"/>
  <c r="J823" i="2" s="1"/>
  <c r="J83" i="2" s="1"/>
  <c r="P1038" i="2"/>
  <c r="P823" i="2" s="1"/>
  <c r="P1091" i="2"/>
  <c r="P1132" i="2"/>
  <c r="BK109" i="4"/>
  <c r="F34" i="4"/>
  <c r="BB55" i="1" s="1"/>
  <c r="BB52" i="1" s="1"/>
  <c r="F36" i="4"/>
  <c r="BD55" i="1" s="1"/>
  <c r="BD52" i="1" s="1"/>
  <c r="BD51" i="1" s="1"/>
  <c r="W30" i="1" s="1"/>
  <c r="J132" i="4"/>
  <c r="J64" i="4" s="1"/>
  <c r="BK131" i="4"/>
  <c r="J131" i="4" s="1"/>
  <c r="J63" i="4" s="1"/>
  <c r="P138" i="4"/>
  <c r="R165" i="4"/>
  <c r="P299" i="4"/>
  <c r="P316" i="4"/>
  <c r="T343" i="4"/>
  <c r="P131" i="4"/>
  <c r="P1043" i="2"/>
  <c r="J32" i="3"/>
  <c r="AV54" i="1" s="1"/>
  <c r="AT54" i="1" s="1"/>
  <c r="BK171" i="3"/>
  <c r="R171" i="3"/>
  <c r="R170" i="3" s="1"/>
  <c r="BK408" i="3"/>
  <c r="R408" i="3"/>
  <c r="R407" i="3" s="1"/>
  <c r="J32" i="4"/>
  <c r="AV55" i="1" s="1"/>
  <c r="AT55" i="1" s="1"/>
  <c r="F32" i="4"/>
  <c r="AZ55" i="1" s="1"/>
  <c r="T110" i="4"/>
  <c r="P218" i="4"/>
  <c r="P324" i="4"/>
  <c r="T325" i="4"/>
  <c r="J53" i="4"/>
  <c r="F56" i="4"/>
  <c r="T634" i="4"/>
  <c r="T104" i="5"/>
  <c r="T103" i="5" s="1"/>
  <c r="R104" i="5"/>
  <c r="R103" i="5" s="1"/>
  <c r="F99" i="7"/>
  <c r="F56" i="7"/>
  <c r="F32" i="7"/>
  <c r="AZ58" i="1" s="1"/>
  <c r="P554" i="4"/>
  <c r="P505" i="4" s="1"/>
  <c r="P562" i="4"/>
  <c r="P580" i="4"/>
  <c r="T592" i="4"/>
  <c r="T505" i="4" s="1"/>
  <c r="BK104" i="5"/>
  <c r="J178" i="5"/>
  <c r="J70" i="5" s="1"/>
  <c r="BK177" i="5"/>
  <c r="J177" i="5" s="1"/>
  <c r="J69" i="5" s="1"/>
  <c r="P93" i="6"/>
  <c r="P92" i="6" s="1"/>
  <c r="P91" i="6" s="1"/>
  <c r="AU57" i="1" s="1"/>
  <c r="T93" i="6"/>
  <c r="T92" i="6" s="1"/>
  <c r="T91" i="6" s="1"/>
  <c r="F36" i="6"/>
  <c r="BD57" i="1" s="1"/>
  <c r="T100" i="6"/>
  <c r="T116" i="6"/>
  <c r="T146" i="6"/>
  <c r="T159" i="6"/>
  <c r="T178" i="6"/>
  <c r="R505" i="4"/>
  <c r="P634" i="4"/>
  <c r="T686" i="4"/>
  <c r="P707" i="4"/>
  <c r="J32" i="5"/>
  <c r="AV56" i="1" s="1"/>
  <c r="P177" i="5"/>
  <c r="P103" i="5" s="1"/>
  <c r="AU56" i="1" s="1"/>
  <c r="T177" i="5"/>
  <c r="F32" i="6"/>
  <c r="AZ57" i="1" s="1"/>
  <c r="J93" i="6"/>
  <c r="J62" i="6" s="1"/>
  <c r="BK92" i="6"/>
  <c r="F34" i="6"/>
  <c r="BB57" i="1" s="1"/>
  <c r="T199" i="6"/>
  <c r="J96" i="7"/>
  <c r="J53" i="7"/>
  <c r="J33" i="7"/>
  <c r="AW58" i="1" s="1"/>
  <c r="AT58" i="1" s="1"/>
  <c r="J32" i="6"/>
  <c r="AV57" i="1" s="1"/>
  <c r="AT57" i="1" s="1"/>
  <c r="BK104" i="7"/>
  <c r="BK187" i="7"/>
  <c r="R187" i="7"/>
  <c r="R186" i="7" s="1"/>
  <c r="R103" i="7" s="1"/>
  <c r="R102" i="7" s="1"/>
  <c r="BK373" i="7"/>
  <c r="J373" i="7" s="1"/>
  <c r="J69" i="7" s="1"/>
  <c r="J374" i="7"/>
  <c r="J70" i="7" s="1"/>
  <c r="J32" i="8"/>
  <c r="AV59" i="1" s="1"/>
  <c r="AT59" i="1" s="1"/>
  <c r="P98" i="8"/>
  <c r="T103" i="7"/>
  <c r="T102" i="7" s="1"/>
  <c r="R98" i="8"/>
  <c r="R97" i="8" s="1"/>
  <c r="R134" i="8"/>
  <c r="F33" i="7"/>
  <c r="BA58" i="1" s="1"/>
  <c r="F35" i="7"/>
  <c r="BC58" i="1" s="1"/>
  <c r="BC52" i="1" s="1"/>
  <c r="T98" i="8"/>
  <c r="J313" i="11"/>
  <c r="J71" i="11" s="1"/>
  <c r="BK312" i="11"/>
  <c r="J312" i="11" s="1"/>
  <c r="J70" i="11" s="1"/>
  <c r="F32" i="8"/>
  <c r="AZ59" i="1" s="1"/>
  <c r="BK283" i="8"/>
  <c r="J283" i="8" s="1"/>
  <c r="J73" i="8" s="1"/>
  <c r="T284" i="8"/>
  <c r="T292" i="8"/>
  <c r="R162" i="9"/>
  <c r="J287" i="9"/>
  <c r="J81" i="9" s="1"/>
  <c r="BK286" i="9"/>
  <c r="J286" i="9" s="1"/>
  <c r="J80" i="9" s="1"/>
  <c r="J164" i="11"/>
  <c r="J66" i="11" s="1"/>
  <c r="E47" i="8"/>
  <c r="BK134" i="8"/>
  <c r="J134" i="8" s="1"/>
  <c r="J65" i="8" s="1"/>
  <c r="BK186" i="8"/>
  <c r="J186" i="8" s="1"/>
  <c r="J68" i="8" s="1"/>
  <c r="R283" i="8"/>
  <c r="R104" i="9"/>
  <c r="R103" i="9" s="1"/>
  <c r="J129" i="9"/>
  <c r="J67" i="9" s="1"/>
  <c r="BK128" i="9"/>
  <c r="J128" i="9" s="1"/>
  <c r="J66" i="9" s="1"/>
  <c r="J163" i="9"/>
  <c r="J71" i="9" s="1"/>
  <c r="BK162" i="9"/>
  <c r="J162" i="9" s="1"/>
  <c r="J70" i="9" s="1"/>
  <c r="J215" i="9"/>
  <c r="J75" i="9" s="1"/>
  <c r="BK214" i="9"/>
  <c r="J214" i="9" s="1"/>
  <c r="J74" i="9" s="1"/>
  <c r="BK109" i="11"/>
  <c r="J115" i="11"/>
  <c r="J64" i="11" s="1"/>
  <c r="P292" i="8"/>
  <c r="P283" i="8" s="1"/>
  <c r="T104" i="9"/>
  <c r="T103" i="9" s="1"/>
  <c r="F32" i="11"/>
  <c r="AZ63" i="1" s="1"/>
  <c r="R312" i="11"/>
  <c r="F32" i="9"/>
  <c r="AZ60" i="1" s="1"/>
  <c r="J33" i="9"/>
  <c r="AW60" i="1" s="1"/>
  <c r="AT60" i="1" s="1"/>
  <c r="J32" i="10"/>
  <c r="AV61" i="1" s="1"/>
  <c r="AT61" i="1" s="1"/>
  <c r="J32" i="11"/>
  <c r="AV63" i="1" s="1"/>
  <c r="AT63" i="1" s="1"/>
  <c r="F33" i="11"/>
  <c r="BA63" i="1" s="1"/>
  <c r="F35" i="11"/>
  <c r="BC63" i="1" s="1"/>
  <c r="R164" i="11"/>
  <c r="T197" i="11"/>
  <c r="T163" i="11" s="1"/>
  <c r="T108" i="11" s="1"/>
  <c r="T107" i="11" s="1"/>
  <c r="R305" i="11"/>
  <c r="P421" i="11"/>
  <c r="P420" i="11" s="1"/>
  <c r="T421" i="11"/>
  <c r="T420" i="11" s="1"/>
  <c r="J32" i="12"/>
  <c r="AV64" i="1" s="1"/>
  <c r="AT64" i="1" s="1"/>
  <c r="BK105" i="9"/>
  <c r="BK85" i="10"/>
  <c r="J53" i="11"/>
  <c r="F56" i="11"/>
  <c r="P197" i="11"/>
  <c r="P163" i="11" s="1"/>
  <c r="P108" i="11" s="1"/>
  <c r="P107" i="11" s="1"/>
  <c r="AU63" i="1" s="1"/>
  <c r="BK305" i="11"/>
  <c r="J305" i="11" s="1"/>
  <c r="J69" i="11" s="1"/>
  <c r="J106" i="12"/>
  <c r="J62" i="12" s="1"/>
  <c r="BK159" i="12"/>
  <c r="J159" i="12" s="1"/>
  <c r="J67" i="12" s="1"/>
  <c r="J160" i="12"/>
  <c r="J68" i="12" s="1"/>
  <c r="BK291" i="12"/>
  <c r="J291" i="12" s="1"/>
  <c r="J71" i="12" s="1"/>
  <c r="J292" i="12"/>
  <c r="J72" i="12" s="1"/>
  <c r="BK368" i="12"/>
  <c r="J368" i="12" s="1"/>
  <c r="J77" i="12" s="1"/>
  <c r="J369" i="12"/>
  <c r="J78" i="12" s="1"/>
  <c r="T324" i="11"/>
  <c r="T312" i="11" s="1"/>
  <c r="T405" i="11"/>
  <c r="J421" i="11"/>
  <c r="J77" i="11" s="1"/>
  <c r="BK420" i="11"/>
  <c r="J420" i="11" s="1"/>
  <c r="J76" i="11" s="1"/>
  <c r="P105" i="12"/>
  <c r="J116" i="12"/>
  <c r="J64" i="12" s="1"/>
  <c r="BK115" i="12"/>
  <c r="J115" i="12" s="1"/>
  <c r="J63" i="12" s="1"/>
  <c r="R102" i="13"/>
  <c r="BK143" i="13"/>
  <c r="R143" i="13"/>
  <c r="R142" i="13" s="1"/>
  <c r="F32" i="13"/>
  <c r="AZ65" i="1" s="1"/>
  <c r="E77" i="14"/>
  <c r="E47" i="14"/>
  <c r="P91" i="14"/>
  <c r="P90" i="14" s="1"/>
  <c r="P89" i="14" s="1"/>
  <c r="AU66" i="1" s="1"/>
  <c r="T99" i="14"/>
  <c r="P99" i="14"/>
  <c r="P106" i="14"/>
  <c r="J33" i="15"/>
  <c r="AW67" i="1" s="1"/>
  <c r="AT67" i="1" s="1"/>
  <c r="F33" i="15"/>
  <c r="BA67" i="1" s="1"/>
  <c r="J53" i="12"/>
  <c r="F56" i="12"/>
  <c r="T405" i="12"/>
  <c r="T368" i="12" s="1"/>
  <c r="T104" i="12" s="1"/>
  <c r="J103" i="13"/>
  <c r="J61" i="13" s="1"/>
  <c r="P103" i="13"/>
  <c r="P102" i="13" s="1"/>
  <c r="AU65" i="1" s="1"/>
  <c r="BK90" i="14"/>
  <c r="R90" i="14"/>
  <c r="R89" i="14" s="1"/>
  <c r="F34" i="14"/>
  <c r="BB66" i="1" s="1"/>
  <c r="BB62" i="1" s="1"/>
  <c r="AX62" i="1" s="1"/>
  <c r="F36" i="14"/>
  <c r="BD66" i="1" s="1"/>
  <c r="BD62" i="1" s="1"/>
  <c r="P121" i="14"/>
  <c r="T134" i="14"/>
  <c r="P389" i="12"/>
  <c r="P368" i="12" s="1"/>
  <c r="J104" i="13"/>
  <c r="J62" i="13" s="1"/>
  <c r="J33" i="13"/>
  <c r="AW65" i="1" s="1"/>
  <c r="AT65" i="1" s="1"/>
  <c r="F33" i="13"/>
  <c r="BA65" i="1" s="1"/>
  <c r="F35" i="13"/>
  <c r="BC65" i="1" s="1"/>
  <c r="J227" i="13"/>
  <c r="J80" i="13" s="1"/>
  <c r="BK226" i="13"/>
  <c r="J226" i="13" s="1"/>
  <c r="J79" i="13" s="1"/>
  <c r="J32" i="14"/>
  <c r="AV66" i="1" s="1"/>
  <c r="AT66" i="1" s="1"/>
  <c r="F32" i="14"/>
  <c r="AZ66" i="1" s="1"/>
  <c r="T91" i="14"/>
  <c r="F32" i="15"/>
  <c r="AZ67" i="1" s="1"/>
  <c r="J85" i="15"/>
  <c r="J61" i="15" s="1"/>
  <c r="BK84" i="15"/>
  <c r="J84" i="15" s="1"/>
  <c r="J53" i="14"/>
  <c r="F56" i="14"/>
  <c r="P118" i="2" l="1"/>
  <c r="AU53" i="1" s="1"/>
  <c r="BB51" i="1"/>
  <c r="AX52" i="1"/>
  <c r="AW52" i="1"/>
  <c r="AY52" i="1"/>
  <c r="BC62" i="1"/>
  <c r="AY62" i="1" s="1"/>
  <c r="J104" i="7"/>
  <c r="J62" i="7" s="1"/>
  <c r="J92" i="6"/>
  <c r="J61" i="6" s="1"/>
  <c r="BK91" i="6"/>
  <c r="J91" i="6" s="1"/>
  <c r="J171" i="3"/>
  <c r="J65" i="3" s="1"/>
  <c r="BK170" i="3"/>
  <c r="J109" i="4"/>
  <c r="J61" i="4" s="1"/>
  <c r="BK108" i="4"/>
  <c r="J108" i="4" s="1"/>
  <c r="BA62" i="1"/>
  <c r="AW62" i="1" s="1"/>
  <c r="T283" i="8"/>
  <c r="T97" i="8" s="1"/>
  <c r="R107" i="3"/>
  <c r="T118" i="2"/>
  <c r="AZ52" i="1"/>
  <c r="BK84" i="10"/>
  <c r="J84" i="10" s="1"/>
  <c r="J85" i="10"/>
  <c r="J61" i="10" s="1"/>
  <c r="J104" i="5"/>
  <c r="J61" i="5" s="1"/>
  <c r="BK103" i="5"/>
  <c r="J103" i="5" s="1"/>
  <c r="BK104" i="9"/>
  <c r="J105" i="9"/>
  <c r="J62" i="9" s="1"/>
  <c r="J143" i="13"/>
  <c r="J69" i="13" s="1"/>
  <c r="BK142" i="13"/>
  <c r="BK105" i="12"/>
  <c r="BK163" i="11"/>
  <c r="J163" i="11" s="1"/>
  <c r="J65" i="11" s="1"/>
  <c r="P97" i="8"/>
  <c r="AU59" i="1" s="1"/>
  <c r="J408" i="3"/>
  <c r="J76" i="3" s="1"/>
  <c r="BK407" i="3"/>
  <c r="J407" i="3" s="1"/>
  <c r="J75" i="3" s="1"/>
  <c r="P165" i="4"/>
  <c r="P109" i="4" s="1"/>
  <c r="P108" i="4" s="1"/>
  <c r="AU55" i="1" s="1"/>
  <c r="J60" i="15"/>
  <c r="J29" i="15"/>
  <c r="AZ62" i="1"/>
  <c r="AV62" i="1" s="1"/>
  <c r="AT62" i="1" s="1"/>
  <c r="J109" i="11"/>
  <c r="J62" i="11" s="1"/>
  <c r="BK108" i="11"/>
  <c r="P104" i="12"/>
  <c r="AU64" i="1" s="1"/>
  <c r="AU62" i="1" s="1"/>
  <c r="AT56" i="1"/>
  <c r="J90" i="14"/>
  <c r="J61" i="14" s="1"/>
  <c r="BK89" i="14"/>
  <c r="J89" i="14" s="1"/>
  <c r="T90" i="14"/>
  <c r="T89" i="14" s="1"/>
  <c r="R163" i="11"/>
  <c r="R108" i="11" s="1"/>
  <c r="R107" i="11" s="1"/>
  <c r="BK98" i="8"/>
  <c r="BK186" i="7"/>
  <c r="J186" i="7" s="1"/>
  <c r="J66" i="7" s="1"/>
  <c r="J187" i="7"/>
  <c r="J67" i="7" s="1"/>
  <c r="T324" i="4"/>
  <c r="T109" i="4" s="1"/>
  <c r="T108" i="4" s="1"/>
  <c r="BK119" i="2"/>
  <c r="J29" i="14" l="1"/>
  <c r="J60" i="14"/>
  <c r="BK107" i="11"/>
  <c r="J107" i="11" s="1"/>
  <c r="J108" i="11"/>
  <c r="J61" i="11" s="1"/>
  <c r="J142" i="13"/>
  <c r="J68" i="13" s="1"/>
  <c r="BK102" i="13"/>
  <c r="J102" i="13" s="1"/>
  <c r="J60" i="5"/>
  <c r="J29" i="5"/>
  <c r="AV52" i="1"/>
  <c r="AT52" i="1" s="1"/>
  <c r="AZ51" i="1"/>
  <c r="BK103" i="7"/>
  <c r="BC51" i="1"/>
  <c r="AX51" i="1"/>
  <c r="W28" i="1"/>
  <c r="J119" i="2"/>
  <c r="J61" i="2" s="1"/>
  <c r="BK118" i="2"/>
  <c r="J118" i="2" s="1"/>
  <c r="J98" i="8"/>
  <c r="J61" i="8" s="1"/>
  <c r="BK97" i="8"/>
  <c r="J97" i="8" s="1"/>
  <c r="J29" i="4"/>
  <c r="J60" i="4"/>
  <c r="J60" i="6"/>
  <c r="J29" i="6"/>
  <c r="BA51" i="1"/>
  <c r="AU52" i="1"/>
  <c r="AU51" i="1" s="1"/>
  <c r="AG67" i="1"/>
  <c r="AN67" i="1" s="1"/>
  <c r="J38" i="15"/>
  <c r="BK104" i="12"/>
  <c r="J104" i="12" s="1"/>
  <c r="J105" i="12"/>
  <c r="J61" i="12" s="1"/>
  <c r="J104" i="9"/>
  <c r="J61" i="9" s="1"/>
  <c r="BK103" i="9"/>
  <c r="J103" i="9" s="1"/>
  <c r="J60" i="10"/>
  <c r="J29" i="10"/>
  <c r="J170" i="3"/>
  <c r="J64" i="3" s="1"/>
  <c r="BK108" i="3"/>
  <c r="J60" i="2" l="1"/>
  <c r="J29" i="2"/>
  <c r="AY51" i="1"/>
  <c r="W29" i="1"/>
  <c r="AG56" i="1"/>
  <c r="AN56" i="1" s="1"/>
  <c r="J38" i="5"/>
  <c r="AG61" i="1"/>
  <c r="AN61" i="1" s="1"/>
  <c r="J38" i="10"/>
  <c r="J60" i="12"/>
  <c r="J29" i="12"/>
  <c r="W27" i="1"/>
  <c r="AW51" i="1"/>
  <c r="AK27" i="1" s="1"/>
  <c r="AG55" i="1"/>
  <c r="AN55" i="1" s="1"/>
  <c r="J38" i="4"/>
  <c r="BK102" i="7"/>
  <c r="J102" i="7" s="1"/>
  <c r="J103" i="7"/>
  <c r="J61" i="7" s="1"/>
  <c r="J60" i="11"/>
  <c r="J29" i="11"/>
  <c r="J108" i="3"/>
  <c r="J61" i="3" s="1"/>
  <c r="BK107" i="3"/>
  <c r="J107" i="3" s="1"/>
  <c r="J60" i="9"/>
  <c r="J29" i="9"/>
  <c r="J38" i="6"/>
  <c r="AG57" i="1"/>
  <c r="AN57" i="1" s="1"/>
  <c r="J29" i="8"/>
  <c r="J60" i="8"/>
  <c r="AV51" i="1"/>
  <c r="W26" i="1"/>
  <c r="J60" i="13"/>
  <c r="J29" i="13"/>
  <c r="AG66" i="1"/>
  <c r="AN66" i="1" s="1"/>
  <c r="J38" i="14"/>
  <c r="AK26" i="1" l="1"/>
  <c r="AT51" i="1"/>
  <c r="J29" i="7"/>
  <c r="J60" i="7"/>
  <c r="AG65" i="1"/>
  <c r="AN65" i="1" s="1"/>
  <c r="J38" i="13"/>
  <c r="AG60" i="1"/>
  <c r="AN60" i="1" s="1"/>
  <c r="J38" i="9"/>
  <c r="AG63" i="1"/>
  <c r="J38" i="11"/>
  <c r="AG64" i="1"/>
  <c r="AN64" i="1" s="1"/>
  <c r="J38" i="12"/>
  <c r="J38" i="2"/>
  <c r="AG53" i="1"/>
  <c r="J60" i="3"/>
  <c r="J29" i="3"/>
  <c r="AG59" i="1"/>
  <c r="AN59" i="1" s="1"/>
  <c r="J38" i="8"/>
  <c r="AG58" i="1" l="1"/>
  <c r="AN58" i="1" s="1"/>
  <c r="J38" i="7"/>
  <c r="AG54" i="1"/>
  <c r="AN54" i="1" s="1"/>
  <c r="J38" i="3"/>
  <c r="AG52" i="1"/>
  <c r="AN53" i="1"/>
  <c r="AG62" i="1"/>
  <c r="AN62" i="1" s="1"/>
  <c r="AN63" i="1"/>
  <c r="AN52" i="1" l="1"/>
  <c r="AG51" i="1"/>
  <c r="AN51" i="1" l="1"/>
  <c r="AK23" i="1"/>
  <c r="AK32" i="1" s="1"/>
</calcChain>
</file>

<file path=xl/sharedStrings.xml><?xml version="1.0" encoding="utf-8"?>
<sst xmlns="http://schemas.openxmlformats.org/spreadsheetml/2006/main" count="51672" uniqueCount="5748">
  <si>
    <t>Export VZ</t>
  </si>
  <si>
    <t>List obsahuje:</t>
  </si>
  <si>
    <t>1) Rekapitulace stavby</t>
  </si>
  <si>
    <t>2) Rekapitulace objektů stavby a soupisů prací</t>
  </si>
  <si>
    <t>3.0</t>
  </si>
  <si>
    <t>ZAMOK</t>
  </si>
  <si>
    <t>False</t>
  </si>
  <si>
    <t>{8d61dc42-9ab2-4bc9-814f-8f0c7ab3cef1}</t>
  </si>
  <si>
    <t>0,01</t>
  </si>
  <si>
    <t>21</t>
  </si>
  <si>
    <t>15</t>
  </si>
  <si>
    <t>REKAPITULACE STAVBY</t>
  </si>
  <si>
    <t>v ---  níže se nacházejí doplnkové a pomocné údaje k sestavám  --- v</t>
  </si>
  <si>
    <t>Návod na vyplnění</t>
  </si>
  <si>
    <t>0,001</t>
  </si>
  <si>
    <t>Kód:</t>
  </si>
  <si>
    <t>MALSOVICE1803</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</si>
  <si>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</si>
  <si>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</si>
  <si>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Malšovice 6 a 17/6 - stavební úpravy</t>
  </si>
  <si>
    <t>0,1</t>
  </si>
  <si>
    <t>KSO:</t>
  </si>
  <si>
    <t>801 61 12</t>
  </si>
  <si>
    <t>CC-CZ:</t>
  </si>
  <si>
    <t/>
  </si>
  <si>
    <t>Místo:</t>
  </si>
  <si>
    <t xml:space="preserve">Malšovice  </t>
  </si>
  <si>
    <t>Datum:</t>
  </si>
  <si>
    <t>2. 3. 2018</t>
  </si>
  <si>
    <t>Zadavatel:</t>
  </si>
  <si>
    <t>IČ:</t>
  </si>
  <si>
    <t>Obec Malšovice</t>
  </si>
  <si>
    <t>DIČ:</t>
  </si>
  <si>
    <t>Uchazeč:</t>
  </si>
  <si>
    <t>Vyplň údaj</t>
  </si>
  <si>
    <t>Projektant:</t>
  </si>
  <si>
    <t>Ing. Demuth Jiří, Děčín</t>
  </si>
  <si>
    <t>True</t>
  </si>
  <si>
    <t>Poznámka:</t>
  </si>
  <si>
    <t xml:space="preserve">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podmínky._x000D_
POZNÁMKY:_x000D_
ROZPOČET JE ZPRACOVÁN PODLE PROJEKTOVÉ DOKUMENTACE Z 09/2014, ALE BEZ PRACÍ KTERÉ BYLY K DNEŠNÍMU DNI JIŽ PROVEDENY. ZMĚNY Z 12/2017 JSOU V TOMTO ROZPOČTU ZAPRACOVÁNY._x000D_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</si>
  <si>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</si>
  <si>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</si>
  <si>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</si>
  <si>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</si>
  <si>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</si>
  <si>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</si>
  <si>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</si>
  <si>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</si>
  <si>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</si>
  <si>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</si>
  <si>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</si>
  <si>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</si>
  <si>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</si>
  <si>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</si>
  <si>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</si>
  <si>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</si>
  <si>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</si>
  <si>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</si>
  <si>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</si>
  <si>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</si>
  <si>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</si>
  <si>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</si>
  <si>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</si>
  <si>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</si>
  <si>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</si>
  <si>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</si>
  <si>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</si>
  <si>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</si>
  <si>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</si>
  <si>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</si>
  <si>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</si>
  <si>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</si>
  <si>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</si>
  <si>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</si>
  <si>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</si>
  <si>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</si>
  <si>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</si>
  <si>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</si>
  <si>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A</t>
  </si>
  <si>
    <t>MALŠOVICE 6 - OBECNÍ ÚŘAD - STAVEBNÍ ÚPRAVY</t>
  </si>
  <si>
    <t>STA</t>
  </si>
  <si>
    <t>1</t>
  </si>
  <si>
    <t>{e9e62512-f5f2-4393-974d-ce3d79f623c5}</t>
  </si>
  <si>
    <t>2</t>
  </si>
  <si>
    <t>/</t>
  </si>
  <si>
    <t>A1</t>
  </si>
  <si>
    <t xml:space="preserve">1.pp, 1.np levá strana objektu m.č. 101-105 a 2.np m.č. 201-210   </t>
  </si>
  <si>
    <t>Soupis</t>
  </si>
  <si>
    <t>{1e2c86d3-29b4-43cb-9759-3f52ca693b54}</t>
  </si>
  <si>
    <t>A2</t>
  </si>
  <si>
    <t xml:space="preserve">1.np pravá strana objektu m.č. 110-115   </t>
  </si>
  <si>
    <t>{9bd7f2dd-f24b-4bc1-85db-c99d69a41797}</t>
  </si>
  <si>
    <t>A3</t>
  </si>
  <si>
    <t>1.np m.č. 106-109, 2.np m.č. 211</t>
  </si>
  <si>
    <t>{218693a9-7ef7-4a58-ad41-12978a97c6f7}</t>
  </si>
  <si>
    <t>A4</t>
  </si>
  <si>
    <t>zti, út, plyn, přípojky</t>
  </si>
  <si>
    <t>{41d5b536-6554-4c6a-8f46-99e799ffc1d0}</t>
  </si>
  <si>
    <t>A5</t>
  </si>
  <si>
    <t>elektroinstalace</t>
  </si>
  <si>
    <t>{0b9b868d-4dc7-41ba-a2e0-4421ecf409a5}</t>
  </si>
  <si>
    <t>A6</t>
  </si>
  <si>
    <t xml:space="preserve">fasáda, izolace soklu pod terénem, okapový chodníček </t>
  </si>
  <si>
    <t>{00250a56-2a7c-498b-949d-2ffe11118bf6}</t>
  </si>
  <si>
    <t>A7</t>
  </si>
  <si>
    <t xml:space="preserve">úprava vstupu do 2.NP (bezbariérový)   </t>
  </si>
  <si>
    <t>{ba324284-6b9b-4329-992b-c05c4847dac8}</t>
  </si>
  <si>
    <t>A8</t>
  </si>
  <si>
    <t>venkovní úpravy</t>
  </si>
  <si>
    <t>{5caf7e17-cfc5-4443-afdd-52cdbc82a23f}</t>
  </si>
  <si>
    <t>A9</t>
  </si>
  <si>
    <t>vedlejší rozpočtové náklady</t>
  </si>
  <si>
    <t>{160c50c4-e2bb-417d-93da-03c17077857e}</t>
  </si>
  <si>
    <t>B</t>
  </si>
  <si>
    <t>ZMĚNA UŽÍVÁNÍ OBJEKTU st.p.č. 17/6, k.ú. MALŠOVICE</t>
  </si>
  <si>
    <t>{e8e82a1d-9aa2-4f34-b03b-11440c485ad7}</t>
  </si>
  <si>
    <t>B1</t>
  </si>
  <si>
    <t>knihovna + archiv - vnitřní úpravy a oprava komínu</t>
  </si>
  <si>
    <t>{2a7fee8e-e3fe-4709-a370-9c2b1d6da70b}</t>
  </si>
  <si>
    <t>B2</t>
  </si>
  <si>
    <t>zateplení fasády, oprava soklu a chodníček</t>
  </si>
  <si>
    <t>{6b331a4e-06cf-4a19-b70c-bb0a820f2aa1}</t>
  </si>
  <si>
    <t>B3</t>
  </si>
  <si>
    <t>{64024d19-a8b1-4aba-89ca-f8e69fc712f9}</t>
  </si>
  <si>
    <t>B4</t>
  </si>
  <si>
    <t>{9a3790b5-63b7-4667-8e42-7ffcd9448c62}</t>
  </si>
  <si>
    <t>B5</t>
  </si>
  <si>
    <t>{9fe16066-a9b3-4b08-ac4a-ae742c3ecbee}</t>
  </si>
  <si>
    <t>1) Krycí list soupisu</t>
  </si>
  <si>
    <t>2) Rekapitulace</t>
  </si>
  <si>
    <t>3) Soupis prací</t>
  </si>
  <si>
    <t>Zpět na list:</t>
  </si>
  <si>
    <t>Rekapitulace stavby</t>
  </si>
  <si>
    <t>KRYCÍ LIST SOUPISU</t>
  </si>
  <si>
    <t>Objekt:</t>
  </si>
  <si>
    <t>A - MALŠOVICE 6 - OBECNÍ ÚŘAD - STAVEBNÍ ÚPRAVY</t>
  </si>
  <si>
    <t>Soupis:</t>
  </si>
  <si>
    <t xml:space="preserve">A1 - 1.pp, 1.np levá strana objektu m.č. 101-105 a 2.np m.č. 201-210   </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</si>
  <si>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POZNÁMKY: ROZPOČET JE ZPRACOVÁN PODLE PROJEKTOVÉ DOKUMENTACE Z 09/2014, ALE BEZ PRACÍ KTERÉ BYLY K DNEŠNÍMU DNI JIŽ PROVEDENY. ZMĚNY Z 12/2017 JSOU V TOMTO ROZPOČTU ZAPRACOVÁNY.</t>
  </si>
  <si>
    <t>REKAPITULACE ČLENĚNÍ SOUPISU PRACÍ</t>
  </si>
  <si>
    <t>Kód dílu - Popis</t>
  </si>
  <si>
    <t>Cena celkem [CZK]</t>
  </si>
  <si>
    <t>Náklady soupisu celkem</t>
  </si>
  <si>
    <t>-1</t>
  </si>
  <si>
    <t>HSV - Práce a dodávky HSV</t>
  </si>
  <si>
    <t xml:space="preserve">    1 - Zemní práce  </t>
  </si>
  <si>
    <t xml:space="preserve">    27 - Zakládání - základy</t>
  </si>
  <si>
    <t xml:space="preserve">    34 - Stěny a příčky</t>
  </si>
  <si>
    <t xml:space="preserve">    4 - Vodorovné konstrukce</t>
  </si>
  <si>
    <t xml:space="preserve">      41 - Stropy a stropní konstrukce</t>
  </si>
  <si>
    <t xml:space="preserve">      410 - Nový strop nad m.č. 101,102,103,105-VIZ ZMĚNA 12/2017</t>
  </si>
  <si>
    <t xml:space="preserve">      43 - Vodorovné konstrukce - schodiště m.č. 101 a 201</t>
  </si>
  <si>
    <t xml:space="preserve">      461 - Rampa - viz v.č. 10 a 18</t>
  </si>
  <si>
    <t xml:space="preserve">    6 - Úpravy povrchů, podlahy a osazování výplní</t>
  </si>
  <si>
    <t xml:space="preserve">      61 - Úprava povrchů vnitřních - sanační omítky 1.PP</t>
  </si>
  <si>
    <t xml:space="preserve">      611 - Úprava povrchů vnitřních - sanační omítky 1.NP</t>
  </si>
  <si>
    <t xml:space="preserve">      612 - Úprava povrchů vnitřních - sanační omítky 2.NP m.č. 212,217 v pruhu </t>
  </si>
  <si>
    <t xml:space="preserve">      614 - Úprava povrchů vnitřních </t>
  </si>
  <si>
    <t xml:space="preserve">      63 - Podlahy a podlahové konstrukce</t>
  </si>
  <si>
    <t xml:space="preserve">    9 - Ostatní konstrukce a práce-bourání</t>
  </si>
  <si>
    <t xml:space="preserve">      94 - Lešení a stavební výtahy</t>
  </si>
  <si>
    <t xml:space="preserve">      951 - Ostatní konstrukce a práce</t>
  </si>
  <si>
    <t xml:space="preserve">      96 - Bourání konstrukcí</t>
  </si>
  <si>
    <t xml:space="preserve">      975 - Podchycení konstrukcí</t>
  </si>
  <si>
    <t xml:space="preserve">    997 - Přesun sutě</t>
  </si>
  <si>
    <t xml:space="preserve">    998 - Přesun hmot</t>
  </si>
  <si>
    <t>PSV - Práce a dodávky PSV</t>
  </si>
  <si>
    <t xml:space="preserve">    711 - Izolace proti vodě, vlhkosti a plynům</t>
  </si>
  <si>
    <t xml:space="preserve">    713 - Izolace tepelné</t>
  </si>
  <si>
    <t xml:space="preserve">    714 - Akustická a protiotřesová opatření</t>
  </si>
  <si>
    <t xml:space="preserve">    751 - Vzduchotechnika</t>
  </si>
  <si>
    <t xml:space="preserve">    762 - Konstrukce tesařské</t>
  </si>
  <si>
    <t xml:space="preserve">    763 - Konstrukce suché výstavby</t>
  </si>
  <si>
    <t xml:space="preserve">    766 - Konstrukce truhlářské</t>
  </si>
  <si>
    <t xml:space="preserve">    767 - Konstrukce zámečnické</t>
  </si>
  <si>
    <t xml:space="preserve">    771 - Podlahy z dlaždic</t>
  </si>
  <si>
    <t xml:space="preserve">    776 - Podlahy povlakové</t>
  </si>
  <si>
    <t xml:space="preserve">    781 - Dokončovací práce - obklady keramické</t>
  </si>
  <si>
    <t xml:space="preserve">    783 - Dokončovací práce - nátěry</t>
  </si>
  <si>
    <t xml:space="preserve">    784 - Dokončovací práce - malby</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</si>
  <si>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</si>
  <si>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</si>
  <si>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</si>
  <si>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</si>
  <si>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</si>
  <si>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</si>
  <si>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</si>
  <si>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</si>
  <si>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</si>
  <si>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</si>
  <si>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</si>
  <si>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</si>
  <si>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</si>
  <si>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</si>
  <si>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</si>
  <si>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</si>
  <si>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</si>
  <si>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 xml:space="preserve">Zemní práce  </t>
  </si>
  <si>
    <t>K</t>
  </si>
  <si>
    <t>132301101</t>
  </si>
  <si>
    <t>Hloubení zapažených i nezapažených rýh šířky do 600 mm s urovnáním dna do předepsaného profilu a spádu v hornině tř. 4 do 100 m3</t>
  </si>
  <si>
    <t>m3</t>
  </si>
  <si>
    <t>CS ÚRS 2018 01</t>
  </si>
  <si>
    <t>4</t>
  </si>
  <si>
    <t>1954859255</t>
  </si>
  <si>
    <t>VV</t>
  </si>
  <si>
    <t>0,45*0,85*(10+1,5*2)   "rampa"</t>
  </si>
  <si>
    <t>162701101</t>
  </si>
  <si>
    <t>Vodorovné přemístění výkopku nebo sypaniny po suchu na obvyklém dopravním prostředku, bez naložení výkopku, avšak se složením bez rozhrnutí z horniny tř. 1 až 4 na vzdálenost přes 5 000 do 6 000 m</t>
  </si>
  <si>
    <t>-1013352561</t>
  </si>
  <si>
    <t>4,973</t>
  </si>
  <si>
    <t>3</t>
  </si>
  <si>
    <t>171201211</t>
  </si>
  <si>
    <t>Poplatek za uložení stavebního odpadu na skládce (skládkovné) zeminy a kameniva zatříděného do Katalogu odpadů pod kódem 170 504</t>
  </si>
  <si>
    <t>t</t>
  </si>
  <si>
    <t>738790687</t>
  </si>
  <si>
    <t>4,973*1,7</t>
  </si>
  <si>
    <t>27</t>
  </si>
  <si>
    <t>Zakládání - základy</t>
  </si>
  <si>
    <t>275313611</t>
  </si>
  <si>
    <t>Základy z betonu prostého patky a bloky z betonu kamenem neprokládaného tř. C 16/20</t>
  </si>
  <si>
    <t>-1939557330</t>
  </si>
  <si>
    <t>0,6*0,6*0,4   "schodiště"</t>
  </si>
  <si>
    <t>5</t>
  </si>
  <si>
    <t>274313611</t>
  </si>
  <si>
    <t>Základy z betonu prostého pasy betonu kamenem neprokládaného tř. C 16/20</t>
  </si>
  <si>
    <t>1829025985</t>
  </si>
  <si>
    <t>0,5*0,4*1,1   "schodiště"</t>
  </si>
  <si>
    <t>34</t>
  </si>
  <si>
    <t>Stěny a příčky</t>
  </si>
  <si>
    <t>6</t>
  </si>
  <si>
    <t>317944321</t>
  </si>
  <si>
    <t>Válcované nosníky dodatečně osazované do připravených otvorů bez zazdění hlav do č. 12</t>
  </si>
  <si>
    <t>1990677502</t>
  </si>
  <si>
    <t xml:space="preserve">(2*0,8+2*1,5+2*1,5)*0,00834 </t>
  </si>
  <si>
    <t>Mezisoučet   1.np - I č. 10</t>
  </si>
  <si>
    <t xml:space="preserve">1,5*0,00834 </t>
  </si>
  <si>
    <t>Mezisoučet   2.np - I č. 10</t>
  </si>
  <si>
    <t>Součet</t>
  </si>
  <si>
    <t>7</t>
  </si>
  <si>
    <t>317944323</t>
  </si>
  <si>
    <t>Válcované nosníky dodatečně osazované do připravených otvorů bez zazdění hlav č. 14 až 22</t>
  </si>
  <si>
    <t>717525977</t>
  </si>
  <si>
    <t xml:space="preserve">2*3,5*0,0262 </t>
  </si>
  <si>
    <t>Mezisoučet   1.np - I č. 20</t>
  </si>
  <si>
    <t>8</t>
  </si>
  <si>
    <t>341941013</t>
  </si>
  <si>
    <t>Nosné tupé svary betonářské oceli do ocelové podložky vodorovné, při průměru výztuže přes 22 do 32 mm</t>
  </si>
  <si>
    <t>kus</t>
  </si>
  <si>
    <t>-668267693</t>
  </si>
  <si>
    <t>12   "I č. 20"</t>
  </si>
  <si>
    <t>9</t>
  </si>
  <si>
    <t>M</t>
  </si>
  <si>
    <t>13530800.R01</t>
  </si>
  <si>
    <t>příložky z pásové oceli</t>
  </si>
  <si>
    <t>-2083269641</t>
  </si>
  <si>
    <t>10</t>
  </si>
  <si>
    <t>317234410</t>
  </si>
  <si>
    <t>Vyzdívka mezi nosníky cihlami pálenými na maltu cementovou</t>
  </si>
  <si>
    <t>-1890321281</t>
  </si>
  <si>
    <t>3,5*0,2*0,45</t>
  </si>
  <si>
    <t>0,8*0,1*0,48</t>
  </si>
  <si>
    <t>2*0,1*0,3</t>
  </si>
  <si>
    <t>Mezisoučet   1.np</t>
  </si>
  <si>
    <t>11</t>
  </si>
  <si>
    <t>346244381</t>
  </si>
  <si>
    <t>Plentování ocelových válcovaných nosníků jednostranné cihlami na maltu, výška stojiny do 200 mm</t>
  </si>
  <si>
    <t>m2</t>
  </si>
  <si>
    <t>1505581333</t>
  </si>
  <si>
    <t>0,1*(1,5*2)</t>
  </si>
  <si>
    <t>0,1*1,5*2</t>
  </si>
  <si>
    <t>Mezisoučet   2.np</t>
  </si>
  <si>
    <t>12</t>
  </si>
  <si>
    <t>310237241</t>
  </si>
  <si>
    <t>Zazdívka otvorů ve zdivu nadzákladovém cihlami pálenými plochy přes 0,09 m2 do 0,25 m2, ve zdi tl. do 300 mm</t>
  </si>
  <si>
    <t>-723008589</t>
  </si>
  <si>
    <t>1   "1.pp - sklep"</t>
  </si>
  <si>
    <t>13</t>
  </si>
  <si>
    <t>310237271</t>
  </si>
  <si>
    <t>Zazdívka otvorů ve zdivu nadzákladovém cihlami pálenými plochy přes 0,09 m2 do 0,25 m2, ve zdi tl. přes 600 do 750 mm</t>
  </si>
  <si>
    <t>32749075</t>
  </si>
  <si>
    <t>1   "2.np"</t>
  </si>
  <si>
    <t>14</t>
  </si>
  <si>
    <t>310237261</t>
  </si>
  <si>
    <t>Zazdívka otvorů ve zdivu nadzákladovém cihlami pálenými plochy přes 0,09 m2 do 0,25 m2, ve zdi tl. přes 450 do 600 mm</t>
  </si>
  <si>
    <t>1348231356</t>
  </si>
  <si>
    <t>340271045</t>
  </si>
  <si>
    <t>Zazdívka otvorů v příčkách nebo stěnách pórobetonovými tvárnicemi plochy přes 1 m2 do 4 m2, objemová hmotnost 500 kg/m3, tloušťka příčky 150 mm</t>
  </si>
  <si>
    <t>-2099798771</t>
  </si>
  <si>
    <t>1*2</t>
  </si>
  <si>
    <t>16</t>
  </si>
  <si>
    <t>340271025</t>
  </si>
  <si>
    <t>Zazdívka otvorů v příčkách nebo stěnách pórobetonovými tvárnicemi plochy přes 1 m2 do 4 m2, objemová hmotnost 500 kg/m3, tloušťka příčky 100 mm</t>
  </si>
  <si>
    <t>-822084649</t>
  </si>
  <si>
    <t>1,2*2,2</t>
  </si>
  <si>
    <t>1*2*2</t>
  </si>
  <si>
    <t>17</t>
  </si>
  <si>
    <t>349231811</t>
  </si>
  <si>
    <t>Přizdívka z cihel ostění s ozubem ve vybouraných otvorech, s vysekáním kapes pro zavázaní přes 80 do 150 mm</t>
  </si>
  <si>
    <t>-2130641680</t>
  </si>
  <si>
    <t>(1,8+2,35*2)*0,1</t>
  </si>
  <si>
    <t>(0,6+1,97*2)*0,15</t>
  </si>
  <si>
    <t>(0,8+1,97*2)*0,1*2</t>
  </si>
  <si>
    <t>18</t>
  </si>
  <si>
    <t>342272323</t>
  </si>
  <si>
    <t>Příčky z pórobetonových tvárnic hladkých na tenké maltové lože objemová hmotnost do 500 kg/m3, tloušťka příčky 100 mm</t>
  </si>
  <si>
    <t>1612594008</t>
  </si>
  <si>
    <t>2,7*(1,8+1,33)</t>
  </si>
  <si>
    <t>-0,6*1,97</t>
  </si>
  <si>
    <t>2,7*(4,46+1,3+1,2+2,19+1,55)</t>
  </si>
  <si>
    <t>2,7*(3,86+6,25+0,1+2,87)</t>
  </si>
  <si>
    <t>-(0,8*1,97*3+0,6*1,97*2+1,25*1,97+1,2*0,8*2)</t>
  </si>
  <si>
    <t>19</t>
  </si>
  <si>
    <t>342272523</t>
  </si>
  <si>
    <t>Příčky z pórobetonových tvárnic hladkých na tenké maltové lože objemová hmotnost do 500 kg/m3, tloušťka příčky 150 mm</t>
  </si>
  <si>
    <t>1894635093</t>
  </si>
  <si>
    <t>2,7*(2,95+0,45+3,33)</t>
  </si>
  <si>
    <t>20</t>
  </si>
  <si>
    <t>342291121</t>
  </si>
  <si>
    <t>Ukotvení příček plochými kotvami, do konstrukce cihelné</t>
  </si>
  <si>
    <t>m</t>
  </si>
  <si>
    <t>1857518135</t>
  </si>
  <si>
    <t>2,7*5</t>
  </si>
  <si>
    <t>2,7*10</t>
  </si>
  <si>
    <t>317142422</t>
  </si>
  <si>
    <t>Překlady nenosné prefabrikované z pórobetonu přímé osazené do tenkého maltového lože v příčkách tloušťky 100 mm, délky překladu přes 1000 do 1250 mm</t>
  </si>
  <si>
    <t>-1876950659</t>
  </si>
  <si>
    <t>22</t>
  </si>
  <si>
    <t>317142432</t>
  </si>
  <si>
    <t>Překlady nenosné prefabrikované z pórobetonu přímé osazené do tenkého maltového lože v příčkách tloušťky 125 mm, délky překladu přes 1000 do 1250 mm</t>
  </si>
  <si>
    <t>-1576706224</t>
  </si>
  <si>
    <t>Vodorovné konstrukce</t>
  </si>
  <si>
    <t>41</t>
  </si>
  <si>
    <t>Stropy a stropní konstrukce</t>
  </si>
  <si>
    <t>23</t>
  </si>
  <si>
    <t>411354249</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</si>
  <si>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1,00 mm</t>
  </si>
  <si>
    <t>436136082</t>
  </si>
  <si>
    <t>2,19*3,66</t>
  </si>
  <si>
    <t>-0,6*0,75</t>
  </si>
  <si>
    <t>Součet   m.č. 208 - 210</t>
  </si>
  <si>
    <t>24</t>
  </si>
  <si>
    <t>411354271</t>
  </si>
  <si>
    <t>Bednění stropů ztracené ocelové žebrované Příplatek k cenám za lože na rovných zdech, trámech, průvlacích, do traverz nebo do připravených ozubů na zdech s vyplněním celého profilu vlny v místě osazení z cementové malty (měří se výměry m2 plochy bednění)</t>
  </si>
  <si>
    <t>708032501</t>
  </si>
  <si>
    <t>25</t>
  </si>
  <si>
    <t>411362021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</si>
  <si>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</si>
  <si>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2020275098</t>
  </si>
  <si>
    <t>7,565*0,00444*1,1</t>
  </si>
  <si>
    <t>26</t>
  </si>
  <si>
    <t>411321313</t>
  </si>
  <si>
    <t>Stropy z betonu železového (bez výztuže) stropů deskových, plochých střech, desek balkonových, desek hřibových stropů včetně hlavic hřibových sloupů tř. C 16/20</t>
  </si>
  <si>
    <t>1950632037</t>
  </si>
  <si>
    <t>7,565*0,1</t>
  </si>
  <si>
    <t>413941123</t>
  </si>
  <si>
    <t>Osazování ocelových válcovaných nosníků ve stropech I nebo IE nebo U nebo UE nebo L č. 14 až 22 nebo výšky do 220 mm</t>
  </si>
  <si>
    <t>-654588916</t>
  </si>
  <si>
    <t>(4,46+1,3+1,2+2,15+1,55+3,86+6,25+0,1+2,87)*0,026</t>
  </si>
  <si>
    <t>Mezisoučet   2.np - pod příčky  I č. 20</t>
  </si>
  <si>
    <t>28</t>
  </si>
  <si>
    <t>13010722</t>
  </si>
  <si>
    <t>ocel profilová IPN 200 jakost 11 375</t>
  </si>
  <si>
    <t>187088185</t>
  </si>
  <si>
    <t>0,617*1,1</t>
  </si>
  <si>
    <t>410</t>
  </si>
  <si>
    <t>Nový strop nad m.č. 101,102,103,105-VIZ ZMĚNA 12/2017</t>
  </si>
  <si>
    <t>29</t>
  </si>
  <si>
    <t>1944600864</t>
  </si>
  <si>
    <t>(5,8*6+3,3*2+2,05*3)*0,0262</t>
  </si>
  <si>
    <t>30</t>
  </si>
  <si>
    <t>858736028</t>
  </si>
  <si>
    <t>1,246*1,1</t>
  </si>
  <si>
    <t>31</t>
  </si>
  <si>
    <t>-982641046</t>
  </si>
  <si>
    <t>5   "přivaření na podélné I č. 20"</t>
  </si>
  <si>
    <t>32</t>
  </si>
  <si>
    <t>413232221</t>
  </si>
  <si>
    <t>Zazdívka zhlaví stropních trámů nebo válcovaných nosníků pálenými cihlami válcovaných nosníků, výšky přes 150 do 300 mm</t>
  </si>
  <si>
    <t>1298076737</t>
  </si>
  <si>
    <t>33</t>
  </si>
  <si>
    <t>411161021</t>
  </si>
  <si>
    <t>Stropy keramické z cihelných stropních vložek HURDIS do válcovaných nosníků osová vzdálenost nosníků do 1100 mm výška válcovaného nosníku 200 mm, z vložky výšky 80 mm, výplňový materiál expandovaný polystyren</t>
  </si>
  <si>
    <t>793238346</t>
  </si>
  <si>
    <t>6,08*5,57+6,08*3,18</t>
  </si>
  <si>
    <t>-1,1*(4+0,9)   "odpočet schodiště"</t>
  </si>
  <si>
    <t>411388531</t>
  </si>
  <si>
    <t>Zabetonování otvorů ve stropech nebo v klenbách včetně lešení, bednění, odbednění a výztuže (materiál v ceně) ve stropech železobetonových, tvárnicových a prefabrikovaných</t>
  </si>
  <si>
    <t>-1603723342</t>
  </si>
  <si>
    <t>"cca"   1</t>
  </si>
  <si>
    <t>35</t>
  </si>
  <si>
    <t>632451445</t>
  </si>
  <si>
    <t>Potěr pískocementový běžný tl. přes 30 do 40 mm tř. C 20</t>
  </si>
  <si>
    <t>1273613913</t>
  </si>
  <si>
    <t>36</t>
  </si>
  <si>
    <t>714181001</t>
  </si>
  <si>
    <t>Montáž pohltivých a konstrukčních součástí protiprašných vložek do lamel nebo kazet volně v jedné vrstvě</t>
  </si>
  <si>
    <t>1248716659</t>
  </si>
  <si>
    <t>Mezisoučet   2.np - m.č. 202 a část 201</t>
  </si>
  <si>
    <t>37</t>
  </si>
  <si>
    <t>63151434</t>
  </si>
  <si>
    <t>deska izolační minerální podlahová λ=0,036 tl 20mm</t>
  </si>
  <si>
    <t>1032590773</t>
  </si>
  <si>
    <t>47,81</t>
  </si>
  <si>
    <t>38</t>
  </si>
  <si>
    <t>632481212</t>
  </si>
  <si>
    <t>Separační vrstva k oddělení podlahových vrstev z asfaltovaného pásu</t>
  </si>
  <si>
    <t>292819300</t>
  </si>
  <si>
    <t>39</t>
  </si>
  <si>
    <t>418791233</t>
  </si>
  <si>
    <t>40</t>
  </si>
  <si>
    <t>631362021</t>
  </si>
  <si>
    <t>Výztuž mazanin ze svařovaných sítí z drátů typu KARI</t>
  </si>
  <si>
    <t>-614884335</t>
  </si>
  <si>
    <t>"KARI 200x200/5/5"</t>
  </si>
  <si>
    <t>(6,08*5,57+6,08*3,18)*0,00154</t>
  </si>
  <si>
    <t>-1,1*(4+0,9)*0,00154   "odpočet schodiště"</t>
  </si>
  <si>
    <t>43</t>
  </si>
  <si>
    <t>Vodorovné konstrukce - schodiště m.č. 101 a 201</t>
  </si>
  <si>
    <t>332381321.R01</t>
  </si>
  <si>
    <t>Sloupy železobetonové z trub ocelových D do 152/5 mm, bez výztuže, včetně betonové výplně D do 152/5 mm</t>
  </si>
  <si>
    <t>1615934474</t>
  </si>
  <si>
    <t>42</t>
  </si>
  <si>
    <t>178173360</t>
  </si>
  <si>
    <t>5*0,026</t>
  </si>
  <si>
    <t>-1410604512</t>
  </si>
  <si>
    <t>0,130*1,1</t>
  </si>
  <si>
    <t>44</t>
  </si>
  <si>
    <t>638349746</t>
  </si>
  <si>
    <t>45</t>
  </si>
  <si>
    <t>13530800.R02</t>
  </si>
  <si>
    <t>kotevní deska 300x300x8 mm</t>
  </si>
  <si>
    <t>-1466615428</t>
  </si>
  <si>
    <t>46</t>
  </si>
  <si>
    <t>953961114</t>
  </si>
  <si>
    <t>Kotvy chemické s vyvrtáním otvoru do betonu, železobetonu nebo tvrdého kamene tmel, velikost M 16, hloubka 125 mm</t>
  </si>
  <si>
    <t>197967868</t>
  </si>
  <si>
    <t>47</t>
  </si>
  <si>
    <t>953965131</t>
  </si>
  <si>
    <t>Kotvy chemické s vyvrtáním otvoru kotevní šrouby pro chemické kotvy, velikost M 16, délka 190 mm</t>
  </si>
  <si>
    <t>51643079</t>
  </si>
  <si>
    <t>48</t>
  </si>
  <si>
    <t>310236241</t>
  </si>
  <si>
    <t>Zazdívka otvorů ve zdivu nadzákladovém cihlami pálenými plochy přes 0,0225 m2 do 0,09 m2, ve zdi tl. do 300 mm</t>
  </si>
  <si>
    <t>2139079451</t>
  </si>
  <si>
    <t>49</t>
  </si>
  <si>
    <t>762322911</t>
  </si>
  <si>
    <t>Vazníky, zavětrování a ztužení konstrukcí (materiál v ceně) zavětrování a ztužení konstrukcí fošnami a hranolky průřezové plochy do 100 cm2</t>
  </si>
  <si>
    <t>-651558571</t>
  </si>
  <si>
    <t>5   "mezi trámem a I č.20"</t>
  </si>
  <si>
    <t>50</t>
  </si>
  <si>
    <t>430321515</t>
  </si>
  <si>
    <t>Schodišťové konstrukce a rampy z betonu železového (bez výztuže) stupně, schodnice, ramena, podesty s nosníky tř. C 20/25</t>
  </si>
  <si>
    <t>1800027741</t>
  </si>
  <si>
    <t>(1,1*1,1+1,1*1)*0,15</t>
  </si>
  <si>
    <t>0,15*1,1*(1,2+4,2)</t>
  </si>
  <si>
    <t>51</t>
  </si>
  <si>
    <t>430361821</t>
  </si>
  <si>
    <t>Výztuž schodišťových konstrukcí a ramp stupňů, schodnic, ramen, podest s nosníky z betonářské oceli 10 505 (R) nebo BSt 500</t>
  </si>
  <si>
    <t>931694026</t>
  </si>
  <si>
    <t>0,1003*1,1</t>
  </si>
  <si>
    <t>1,1*1*0,00303*2  "horní deska"</t>
  </si>
  <si>
    <t>52</t>
  </si>
  <si>
    <t>431351121</t>
  </si>
  <si>
    <t>Bednění podest, podstupňových desek a ramp včetně podpěrné konstrukce výšky do 4 m půdorysně přímočarých zřízení</t>
  </si>
  <si>
    <t>415023025</t>
  </si>
  <si>
    <t>1,1*1,1+1*1,1</t>
  </si>
  <si>
    <t>1,1*(1,2+4,2)</t>
  </si>
  <si>
    <t>0,2*(1,2+4,2)</t>
  </si>
  <si>
    <t>53</t>
  </si>
  <si>
    <t>431351122</t>
  </si>
  <si>
    <t>Bednění podest, podstupňových desek a ramp včetně podpěrné konstrukce výšky do 4 m půdorysně přímočarých odstranění</t>
  </si>
  <si>
    <t>1601393921</t>
  </si>
  <si>
    <t>54</t>
  </si>
  <si>
    <t>434311115</t>
  </si>
  <si>
    <t>Stupně dusané z betonu prostého nebo prokládaného kamenem na terén nebo na desku bez potěru, se zahlazením povrchu tř. C 20/25</t>
  </si>
  <si>
    <t>43237223</t>
  </si>
  <si>
    <t>1,1*18</t>
  </si>
  <si>
    <t>55</t>
  </si>
  <si>
    <t>434351141</t>
  </si>
  <si>
    <t>Bednění stupňů betonovaných na podstupňové desce nebo na terénu půdorysně přímočarých zřízení</t>
  </si>
  <si>
    <t>-1225306663</t>
  </si>
  <si>
    <t>0,2*19,8</t>
  </si>
  <si>
    <t>56</t>
  </si>
  <si>
    <t>434351142</t>
  </si>
  <si>
    <t>Bednění stupňů betonovaných na podstupňové desce nebo na terénu půdorysně přímočarých odstranění</t>
  </si>
  <si>
    <t>552289444</t>
  </si>
  <si>
    <t>461</t>
  </si>
  <si>
    <t>Rampa - viz v.č. 10 a 18</t>
  </si>
  <si>
    <t>57</t>
  </si>
  <si>
    <t>271532212</t>
  </si>
  <si>
    <t>Podsyp pod základové konstrukce se zhutněním a urovnáním povrchu z kameniva hrubého, frakce 16 - 32 mm</t>
  </si>
  <si>
    <t>20828083</t>
  </si>
  <si>
    <t>0,45*0,15*(10+1,5*2)</t>
  </si>
  <si>
    <t>58</t>
  </si>
  <si>
    <t>272361821</t>
  </si>
  <si>
    <t>Výztuž základů kleneb z betonářské oceli 10 505 (R) nebo BSt 500</t>
  </si>
  <si>
    <t>1376342948</t>
  </si>
  <si>
    <t>10/0,5*1*0,00089*1,1</t>
  </si>
  <si>
    <t>59</t>
  </si>
  <si>
    <t>274313511</t>
  </si>
  <si>
    <t>Základy z betonu prostého pasy betonu kamenem neprokládaného tř. C 12/15</t>
  </si>
  <si>
    <t>59911238</t>
  </si>
  <si>
    <t>0,45*0,7*(10+1,5*2)</t>
  </si>
  <si>
    <t>60</t>
  </si>
  <si>
    <t>317321017</t>
  </si>
  <si>
    <t>Římsy opěrných zdí a valů z betonu železového tř. C 25/30</t>
  </si>
  <si>
    <t>1901522519</t>
  </si>
  <si>
    <t>0,35*0,1*10</t>
  </si>
  <si>
    <t>61</t>
  </si>
  <si>
    <t>317353111</t>
  </si>
  <si>
    <t>Bednění říms opěrných zdí a valů jakéhokoliv tvaru přímých, zalomených nebo jinak zakřivených zřízení</t>
  </si>
  <si>
    <t>1950672331</t>
  </si>
  <si>
    <t>0,1*(10*3+0,35*2)</t>
  </si>
  <si>
    <t>62</t>
  </si>
  <si>
    <t>317353112</t>
  </si>
  <si>
    <t>Bednění říms opěrných zdí a valů jakéhokoliv tvaru přímých, zalomených nebo jinak zakřivených odstranění</t>
  </si>
  <si>
    <t>1630424693</t>
  </si>
  <si>
    <t>63</t>
  </si>
  <si>
    <t>311213212</t>
  </si>
  <si>
    <t>Zdivo nadzákladové z lomového kamene štípaného nebo ručně vybíraného na maltu z pravidelných kamenů (na vazbu) objemu 1 kusu kamene do 0,02 m3, šířka spáry přes 4 do 10 mm</t>
  </si>
  <si>
    <t>-448543758</t>
  </si>
  <si>
    <t>0,25*0,45*10</t>
  </si>
  <si>
    <t>64</t>
  </si>
  <si>
    <t>311213911</t>
  </si>
  <si>
    <t>Zdivo nadzákladové z lomového kamene štípaného nebo ručně vybíraného na maltu Příplatek k cenám za lícování zdiva jednostranné</t>
  </si>
  <si>
    <t>378080642</t>
  </si>
  <si>
    <t>65</t>
  </si>
  <si>
    <t>348942142</t>
  </si>
  <si>
    <t>Zábradlí ocelové přímé nebo v oblouku výšky 1,1 m ze sloupků z válcovaných tyčí I č.10-12 s osazením do vynechaných otvorů ze tří vodorovných trubek průměru 51 mm</t>
  </si>
  <si>
    <t>1548737993</t>
  </si>
  <si>
    <t>66</t>
  </si>
  <si>
    <t>767161214</t>
  </si>
  <si>
    <t>Montáž zábradlí rovného z profilové oceli do zdiva, hmotnosti 1 m zábradlí přes 20 do 30 kg</t>
  </si>
  <si>
    <t>770635872</t>
  </si>
  <si>
    <t>67</t>
  </si>
  <si>
    <t>74910606.R01</t>
  </si>
  <si>
    <t>zábradlí ocelové žárově zinkované s dřevěným madlem, včetně kotvení</t>
  </si>
  <si>
    <t>-1373602149</t>
  </si>
  <si>
    <t>68</t>
  </si>
  <si>
    <t>767165111</t>
  </si>
  <si>
    <t>Montáž zábradlí rovného madel z trubek nebo tenkostěnných profilů šroubováním</t>
  </si>
  <si>
    <t>661358297</t>
  </si>
  <si>
    <t>69</t>
  </si>
  <si>
    <t>55343500.R01</t>
  </si>
  <si>
    <t>madlo nerezové včetně ukončení a kotev</t>
  </si>
  <si>
    <t>-758106763</t>
  </si>
  <si>
    <t>70</t>
  </si>
  <si>
    <t>622631011</t>
  </si>
  <si>
    <t>Spárování vnějších ploch pohledového zdiva z tvárnic nebo kamene, spárovací maltou stěn</t>
  </si>
  <si>
    <t>1155479495</t>
  </si>
  <si>
    <t>0,45*10</t>
  </si>
  <si>
    <t>71</t>
  </si>
  <si>
    <t>-1498977663</t>
  </si>
  <si>
    <t>1,5*0,9*0,15</t>
  </si>
  <si>
    <t>72</t>
  </si>
  <si>
    <t>2146729228</t>
  </si>
  <si>
    <t>1,5*2</t>
  </si>
  <si>
    <t>73</t>
  </si>
  <si>
    <t>-1479273889</t>
  </si>
  <si>
    <t>3,000*0,2</t>
  </si>
  <si>
    <t>74</t>
  </si>
  <si>
    <t>-227304103</t>
  </si>
  <si>
    <t>75</t>
  </si>
  <si>
    <t>215901101</t>
  </si>
  <si>
    <t>Zhutnění podloží pod násypy z rostlé horniny tř. 1 až 4 z hornin soudružných do 92 % PS a nesoudržných sypkých relativní ulehlosti I(d) do 0,8</t>
  </si>
  <si>
    <t>999343231</t>
  </si>
  <si>
    <t>1,5*10</t>
  </si>
  <si>
    <t>76</t>
  </si>
  <si>
    <t>564961315</t>
  </si>
  <si>
    <t>Podklad nebo podsyp z betonového recyklátu s rozprostřením a zhutněním, po zhutnění tl. 200 mm</t>
  </si>
  <si>
    <t>1626827626</t>
  </si>
  <si>
    <t>77</t>
  </si>
  <si>
    <t>564971315</t>
  </si>
  <si>
    <t>Podklad nebo podsyp z betonového recyklátu s rozprostřením a zhutněním, po zhutnění tl. 250 mm</t>
  </si>
  <si>
    <t>1552286467</t>
  </si>
  <si>
    <t>78</t>
  </si>
  <si>
    <t>564251111</t>
  </si>
  <si>
    <t>Podklad nebo podsyp ze štěrkopísku ŠP s rozprostřením, vlhčením a zhutněním, po zhutnění tl. 150 mm</t>
  </si>
  <si>
    <t>2040325812</t>
  </si>
  <si>
    <t>79</t>
  </si>
  <si>
    <t>451577777</t>
  </si>
  <si>
    <t>Podklad nebo lože pod dlažbu (přídlažbu) v ploše vodorovné nebo ve sklonu do 1:5, tloušťky od 30 do 100 mm z kameniva těženého</t>
  </si>
  <si>
    <t>1522786470</t>
  </si>
  <si>
    <t>80</t>
  </si>
  <si>
    <t>596211122</t>
  </si>
  <si>
    <t>Kladení dlažby z betonových zámkových dlaždic komunikací pro pěší s ložem z kameniva těženého nebo drceného tl. do 40 mm, s vyplněním spár s dvojitým hutněním, vibrováním a se smetením přebytečného materiálu na krajnici tl. 60 mm skupiny B, pro plochy přes 100 do 300 m2</t>
  </si>
  <si>
    <t>343328056</t>
  </si>
  <si>
    <t>81</t>
  </si>
  <si>
    <t>59245021</t>
  </si>
  <si>
    <t>dlažba skladebná betonová 20x20x6 cm přírodní - upřesnit dle výběru</t>
  </si>
  <si>
    <t>-2015875611</t>
  </si>
  <si>
    <t>15*1,1</t>
  </si>
  <si>
    <t>82</t>
  </si>
  <si>
    <t>434121426.R01</t>
  </si>
  <si>
    <t xml:space="preserve">Osazení betonových schodovek na schodišťové stupně </t>
  </si>
  <si>
    <t>-290268247</t>
  </si>
  <si>
    <t>83</t>
  </si>
  <si>
    <t>59373752.R01</t>
  </si>
  <si>
    <t xml:space="preserve">univerzální schodišťový prvek z vibrolisovaného betonu 160x320/285 dl. 300 mm přírodní barva </t>
  </si>
  <si>
    <t>-1123387399</t>
  </si>
  <si>
    <t>3,000/0,3*1,01</t>
  </si>
  <si>
    <t>Úpravy povrchů, podlahy a osazování výplní</t>
  </si>
  <si>
    <t>Úprava povrchů vnitřních - sanační omítky 1.PP</t>
  </si>
  <si>
    <t>84</t>
  </si>
  <si>
    <t>612800000.R13</t>
  </si>
  <si>
    <t>Lehčená sanační omítka s hustotou pod 800 kg/m3, porozita nad 50% tl. 15 mm, třída CSII (spotřeba 13kg/m2)</t>
  </si>
  <si>
    <t>974046631</t>
  </si>
  <si>
    <t>"DLE NÁVRHU SANACE ZAVLHČENÍ - II.ETAPA"</t>
  </si>
  <si>
    <t>"ŠPRITZ BYL JIŽ PROVEDEN V I. ETAPĚ"</t>
  </si>
  <si>
    <t>1*(10,45*2+5,06*2+2,5*2)</t>
  </si>
  <si>
    <t>(0,6*2+0,25*2)*1,2*5</t>
  </si>
  <si>
    <t>85</t>
  </si>
  <si>
    <t>612800000.R09</t>
  </si>
  <si>
    <t>Systémová štuková omítka v tl. 2mm, spotřeba 3,5 kg/m2</t>
  </si>
  <si>
    <t>-1132555846</t>
  </si>
  <si>
    <t>86</t>
  </si>
  <si>
    <t>612800000.R17</t>
  </si>
  <si>
    <t>Lehčená sanační omítka kleneb s hustotou pod 800 kg/m3, porozita nad 50% tl. 15 mm, třída CSII (spotřeba 13kg/m2)</t>
  </si>
  <si>
    <t>-638825356</t>
  </si>
  <si>
    <t>28,6*1,2+1*3,56+1*1,2+1,2*2,5</t>
  </si>
  <si>
    <t>Mezisoučet   1.pp - klenba</t>
  </si>
  <si>
    <t>87</t>
  </si>
  <si>
    <t>612800000.R18</t>
  </si>
  <si>
    <t>Systémová štuková omítka kleneb v tl. 2mm, spotřeba 3,5 kg/m2</t>
  </si>
  <si>
    <t>-907776448</t>
  </si>
  <si>
    <t>611</t>
  </si>
  <si>
    <t>Úprava povrchů vnitřních - sanační omítky 1.NP</t>
  </si>
  <si>
    <t>88</t>
  </si>
  <si>
    <t>612800000.R12</t>
  </si>
  <si>
    <t>Omítkový síranovzdorný sanační podhoz celoplošný, s minerálním kamenivem pod omítky CSIII (CSIV) (spotřeba 5kg/m2)</t>
  </si>
  <si>
    <t>-1839920651</t>
  </si>
  <si>
    <t>0,6*3,609</t>
  </si>
  <si>
    <t>0,4*5,93</t>
  </si>
  <si>
    <t>Mezisoučet   1.np - výměna omítek dle grafické části PD SANACE</t>
  </si>
  <si>
    <t>2,65*(4,5*2+1,1*2+2,95+3,1+5,93*2+5,41*2+1,1*2+1,55*2)</t>
  </si>
  <si>
    <t>-(1,7*1,5*2+1,7*2,35+0,6*1,97*4)</t>
  </si>
  <si>
    <t>-(1*2,4*2+2*1,4*2+1*2*2)</t>
  </si>
  <si>
    <t>(1,8+1,5*2)*0,4*2</t>
  </si>
  <si>
    <t>(1,7+2,35*2)*0,4</t>
  </si>
  <si>
    <t>(1,2+2,1*2)*0,5</t>
  </si>
  <si>
    <t>(1+2,1*2)*0,15</t>
  </si>
  <si>
    <t>(3+2,4*2)*0,35</t>
  </si>
  <si>
    <t>-4,537   "odpočet sanačních omítek dle grafické části PD SANACE"</t>
  </si>
  <si>
    <t>89</t>
  </si>
  <si>
    <t>612800000.R19</t>
  </si>
  <si>
    <t>Omítka lehčená sanační, hydrofobní tl. 15 mm CS II , pórovitost větší než 50% objemu, spotřeba 14 kg/m2/1cm</t>
  </si>
  <si>
    <t>1821746687</t>
  </si>
  <si>
    <t>-0,2*(8,81+0,35*2+5,75+4,12+0,2+0,4+0,7+0,5)</t>
  </si>
  <si>
    <t xml:space="preserve">Mezisoučet  odpočet pruhu přes vrty infúzní clony š. 200 mm </t>
  </si>
  <si>
    <t>90</t>
  </si>
  <si>
    <t>-1043580325</t>
  </si>
  <si>
    <t>"PRUH PŘES VRTY INFÚZNÍ CLONY Š. 200 MM"</t>
  </si>
  <si>
    <t>0,2*(8,81+0,35*2+5,75+4,12+0,2+0,4+0,7+0,5)</t>
  </si>
  <si>
    <t>91</t>
  </si>
  <si>
    <t>1923185843</t>
  </si>
  <si>
    <t>612</t>
  </si>
  <si>
    <t xml:space="preserve">Úprava povrchů vnitřních - sanační omítky 2.NP m.č. 212,217 v pruhu </t>
  </si>
  <si>
    <t>92</t>
  </si>
  <si>
    <t>1090118853</t>
  </si>
  <si>
    <t>0,2*(1,25+1,85+0,7+0,5*2+0,15)</t>
  </si>
  <si>
    <t>-0,2*1</t>
  </si>
  <si>
    <t>Součet   2.np - m.č. 212,217,213, 215</t>
  </si>
  <si>
    <t>93</t>
  </si>
  <si>
    <t>1508218663</t>
  </si>
  <si>
    <t>0,79</t>
  </si>
  <si>
    <t>614</t>
  </si>
  <si>
    <t xml:space="preserve">Úprava povrchů vnitřních </t>
  </si>
  <si>
    <t>94</t>
  </si>
  <si>
    <t>611325412</t>
  </si>
  <si>
    <t>Oprava vápenocementové omítky vnitřních ploch hladké, tloušťky do 20 mm stropů, v rozsahu opravované plochy přes 10 do 30%</t>
  </si>
  <si>
    <t>-1446295393</t>
  </si>
  <si>
    <t>32,5+33,9+10,5+10,5+24,1</t>
  </si>
  <si>
    <t>11,1+12,6+3,9+1,6+1,6</t>
  </si>
  <si>
    <t>Mezisoučet   2.np - m.č. 201 -210</t>
  </si>
  <si>
    <t>Součet  bez štukování, na stopech bude provedenn SDK podhled</t>
  </si>
  <si>
    <t>95</t>
  </si>
  <si>
    <t>611321145</t>
  </si>
  <si>
    <t>Omítka vápenocementová vnitřních ploch nanášená ručně dvouvrstvá, tloušťky jádrové omítky do 10 mm a tloušťky štuku do 3 mm štuková schodišťových konstrukcí stropů, stěn, ramen nebo nosníků</t>
  </si>
  <si>
    <t>1351422367</t>
  </si>
  <si>
    <t>1,1*1,1</t>
  </si>
  <si>
    <t>1,1*(4,2+1,1)</t>
  </si>
  <si>
    <t>1,1*1</t>
  </si>
  <si>
    <t>Součet   1.np</t>
  </si>
  <si>
    <t>96</t>
  </si>
  <si>
    <t>611131125</t>
  </si>
  <si>
    <t>Podkladní a spojovací vrstva vnitřních omítaných ploch penetrace akrylát-silikonová nanášená ručně schodišťových konstrukcí</t>
  </si>
  <si>
    <t>1432469475</t>
  </si>
  <si>
    <t>97</t>
  </si>
  <si>
    <t>611321195</t>
  </si>
  <si>
    <t>Omítka vápenocementová vnitřních ploch nanášená ručně Příplatek k cenám za každých dalších i započatých 5 mm tloušťky omítky přes 10 mm schodišťových konstrukcí</t>
  </si>
  <si>
    <t>1533890309</t>
  </si>
  <si>
    <t>8,14*2</t>
  </si>
  <si>
    <t>98</t>
  </si>
  <si>
    <t>611321121</t>
  </si>
  <si>
    <t>Omítka vápenocementová vnitřních ploch nanášená ručně jednovrstvá, tloušťky do 10 mm hladká vodorovných konstrukcí stropů rovných</t>
  </si>
  <si>
    <t>561996713</t>
  </si>
  <si>
    <t>9,6+30,1+2,3</t>
  </si>
  <si>
    <t>Mezisoučet   1.np - VIZ ZMĚNA 12/2017 m.č. 101,102,103</t>
  </si>
  <si>
    <t>99</t>
  </si>
  <si>
    <t>611321191</t>
  </si>
  <si>
    <t>Omítka vápenocementová vnitřních ploch nanášená ručně Příplatek k cenám za každých dalších i započatých 5 mm tloušťky omítky přes 10 mm stropů</t>
  </si>
  <si>
    <t>635597325</t>
  </si>
  <si>
    <t>100</t>
  </si>
  <si>
    <t>611311141</t>
  </si>
  <si>
    <t>Omítka vápenná vnitřních ploch nanášená ručně dvouvrstvá štuková, tloušťky jádrové omítky do 10 mm a tloušťky štuku do 3 mm vodorovných konstrukcí stropů rovných</t>
  </si>
  <si>
    <t>-6438126</t>
  </si>
  <si>
    <t>1,3   "m.č. 104"</t>
  </si>
  <si>
    <t>101</t>
  </si>
  <si>
    <t>611311191</t>
  </si>
  <si>
    <t>Omítka vápenná vnitřních ploch nanášená ručně Příplatek k cenám za každých dalších i započatých 5 mm tloušťky jádrové omítky přes 10 mm stropů</t>
  </si>
  <si>
    <t>1023028416</t>
  </si>
  <si>
    <t>1,3*2</t>
  </si>
  <si>
    <t>102</t>
  </si>
  <si>
    <t>611142001</t>
  </si>
  <si>
    <t>Potažení vnitřních ploch pletivem v ploše nebo pruzích, na plném podkladu sklovláknitým vtlačením do tmelu stropů</t>
  </si>
  <si>
    <t>1167129106</t>
  </si>
  <si>
    <t>103</t>
  </si>
  <si>
    <t>611131121</t>
  </si>
  <si>
    <t>Podkladní a spojovací vrstva vnitřních omítaných ploch penetrace akrylát-silikonová nanášená ručně stropů</t>
  </si>
  <si>
    <t>-844579771</t>
  </si>
  <si>
    <t>Mezisoučet  1.np</t>
  </si>
  <si>
    <t>104</t>
  </si>
  <si>
    <t>612325412</t>
  </si>
  <si>
    <t>Oprava vápenocementové omítky vnitřních ploch hladké, tloušťky do 20 mm stěn, v rozsahu opravované plochy přes 10 do 30%</t>
  </si>
  <si>
    <t>-1354421404</t>
  </si>
  <si>
    <t>2,67*(6,08*2+3,19*2+5,57*2+3,25*2+2,73*2+4,46*2+3,66*2)</t>
  </si>
  <si>
    <t>-(1,7*1,5*4+0,8*1,97*5+1,06*2,4*2)</t>
  </si>
  <si>
    <t>(1,8+1,5*2)*0,2*4</t>
  </si>
  <si>
    <t>2,6*(3,86*2+3,88+5,24+9,22+3,66*2+3,33*2+1,3*2)</t>
  </si>
  <si>
    <t>2,6*(2,19*2+3,66*2+3,44*2+3,66*2)</t>
  </si>
  <si>
    <t>-(1,5*1,8*2+1,5*1,5+0,9*0,6+1,1*1,62+0,9*1,97+0,8*1,97*4+0,9*1,97*2)</t>
  </si>
  <si>
    <t>-(0,6*1,97+1,2*2,4*2)</t>
  </si>
  <si>
    <t>(1,5+1,8*2)*0,2*2</t>
  </si>
  <si>
    <t>(1,5+1,5*2)*0,2</t>
  </si>
  <si>
    <t>(1,1+1,62*2)*0,2</t>
  </si>
  <si>
    <t>105</t>
  </si>
  <si>
    <t>612325301</t>
  </si>
  <si>
    <t>Vápenocementová omítka ostění nebo nadpraží hladká</t>
  </si>
  <si>
    <t>-889363568</t>
  </si>
  <si>
    <t>(1,06+2,4*2)*0,3</t>
  </si>
  <si>
    <t>(1+2*2)*0,3</t>
  </si>
  <si>
    <t>(1,2+2,4*2)*0,15</t>
  </si>
  <si>
    <t xml:space="preserve">Součet   </t>
  </si>
  <si>
    <t>106</t>
  </si>
  <si>
    <t>612142001</t>
  </si>
  <si>
    <t>Potažení vnitřních ploch pletivem v ploše nebo pruzích, na plném podkladu sklovláknitým vtlačením do tmelu stěn</t>
  </si>
  <si>
    <t>-952596341</t>
  </si>
  <si>
    <t>2,65*(3,33*2+1,85+0,3+1)</t>
  </si>
  <si>
    <t>2,65*(1,8+1,43+1,7+1,03)</t>
  </si>
  <si>
    <t>-0,6*1,97*2</t>
  </si>
  <si>
    <t>1*2   "zazdívky"</t>
  </si>
  <si>
    <t>0,85*(0,35+3,1)  "nad obkladem"</t>
  </si>
  <si>
    <t>Mezisoučet   1.np - zdivo z pórobetonových tvárnic</t>
  </si>
  <si>
    <t>2,67*(4,46*2)</t>
  </si>
  <si>
    <t>-0,8*1,97*2</t>
  </si>
  <si>
    <t>2,6*(1,3+1,3+1,2+1,2+9,22+6,25+2,87+3,86*2)</t>
  </si>
  <si>
    <t>-(0,8*1,97*4+1,2*0,8*2+1,25*1,97*2)</t>
  </si>
  <si>
    <t>0,8*(1,55*2+1,05+1,04+2,19)  "nad obkladem"</t>
  </si>
  <si>
    <t>1*2*3   "zazdívky"</t>
  </si>
  <si>
    <t>Mezisoučet   2.np - zdivo z pórobetonových tvárnic</t>
  </si>
  <si>
    <t>107</t>
  </si>
  <si>
    <t>612311131</t>
  </si>
  <si>
    <t>Potažení vnitřních ploch štukem tloušťky do 3 mm svislých konstrukcí stěn</t>
  </si>
  <si>
    <t>-1771545227</t>
  </si>
  <si>
    <t>108</t>
  </si>
  <si>
    <t>612131121</t>
  </si>
  <si>
    <t>Podkladní a spojovací vrstva vnitřních omítaných ploch penetrace akrylát-silikonová nanášená ručně stěn</t>
  </si>
  <si>
    <t>1162563381</t>
  </si>
  <si>
    <t>144,535   "viz pol.č. 612311131"</t>
  </si>
  <si>
    <t>109</t>
  </si>
  <si>
    <t>632450121</t>
  </si>
  <si>
    <t>Potěr cementový vyrovnávací ze suchých směsí v pásu o průměrné (střední) tl. od 10 do 20 mm</t>
  </si>
  <si>
    <t>203192894</t>
  </si>
  <si>
    <t>0,2*(1,9*5+1,6+0,5*2+1,2)</t>
  </si>
  <si>
    <t>0,2*(1,9*2)</t>
  </si>
  <si>
    <t>110</t>
  </si>
  <si>
    <t>619991011</t>
  </si>
  <si>
    <t>Zakrytí vnitřních ploch před znečištěním včetně pozdějšího odkrytí konstrukcí a prvků obalením fólií a přelepením páskou</t>
  </si>
  <si>
    <t>1442518630</t>
  </si>
  <si>
    <t xml:space="preserve"> 1,8*1,5*2+1,7*2,35 </t>
  </si>
  <si>
    <t>1*2,4*2+2*1,4*2</t>
  </si>
  <si>
    <t>1,7*1,5*4+0,9*1,5*2+1,4*1,5</t>
  </si>
  <si>
    <t>0,5*0,5*2+1*1,5+1*2+1,2*0,8*2</t>
  </si>
  <si>
    <t>Podlahy a podlahové konstrukce</t>
  </si>
  <si>
    <t>111</t>
  </si>
  <si>
    <t>631311114</t>
  </si>
  <si>
    <t>Mazanina z betonu prostého bez zvýšených nároků na prostředí tl. přes 50 do 80 mm tř. C 16/20</t>
  </si>
  <si>
    <t>1252081742</t>
  </si>
  <si>
    <t>"JIŽ BYLA PROVEDENA I.ETAPA SANACÍ ZAVLHČENÍ. V PODLAHÁCH BYLA ROVNĚŽ PROVEDNA"</t>
  </si>
  <si>
    <t>"PŘÍPRAVA PRO NAPOJENÍ VODOROVNÉ IZOLACE PODLAH DLE PD SANACE ZAVLHČENÍ"</t>
  </si>
  <si>
    <t>"(NEBUDE SE TEDY BOURAT PODKLADNÍ BETON)"</t>
  </si>
  <si>
    <t>"DLE NÁVRHU SANACE ZAVLHČENÍ"</t>
  </si>
  <si>
    <t>(9,6+30,1+2,3+1,3+3,4)*0,08   "1.np - m.č. 101, 102, 103, 104"</t>
  </si>
  <si>
    <t>112</t>
  </si>
  <si>
    <t>631319171</t>
  </si>
  <si>
    <t>Příplatek k cenám mazanin za stržení povrchu spodní vrstvy mazaniny latí před vložením výztuže nebo pletiva pro tl. obou vrstev mazaniny přes 50 do 80 mm</t>
  </si>
  <si>
    <t>1814910665</t>
  </si>
  <si>
    <t>113</t>
  </si>
  <si>
    <t>631319195</t>
  </si>
  <si>
    <t>Příplatek k cenám mazanin za malou plochu do 5 m2 jednotlivě mazanina tl. přes 50 do 80 mm</t>
  </si>
  <si>
    <t>-1370770201</t>
  </si>
  <si>
    <t>(2,3+1,3+3,4)*0,1   "1.np - m.č. 103,104,105"</t>
  </si>
  <si>
    <t>114</t>
  </si>
  <si>
    <t>1552133088</t>
  </si>
  <si>
    <t>"KARI 150x150/4/4"</t>
  </si>
  <si>
    <t>(9,6+30,1+2,3+1,3+3,4)*0,00135   "1.np - m.č. 101, 102, 103, 104"</t>
  </si>
  <si>
    <t>Ostatní konstrukce a práce-bourání</t>
  </si>
  <si>
    <t>Lešení a stavební výtahy</t>
  </si>
  <si>
    <t>115</t>
  </si>
  <si>
    <t>949101111</t>
  </si>
  <si>
    <t>Lešení pomocné pracovní pro objekty pozemních staveb pro zatížení do 150 kg/m2, o výšce lešeňové podlahy do 1,9 m</t>
  </si>
  <si>
    <t>1541436506</t>
  </si>
  <si>
    <t>181,1+3,2</t>
  </si>
  <si>
    <t>951</t>
  </si>
  <si>
    <t>Ostatní konstrukce a práce</t>
  </si>
  <si>
    <t>116</t>
  </si>
  <si>
    <t>952901111</t>
  </si>
  <si>
    <t>Vyčištění budov nebo objektů před předáním do užívání budov bytové nebo občanské výstavby, světlé výšky podlaží do 4 m</t>
  </si>
  <si>
    <t>-2041337224</t>
  </si>
  <si>
    <t>9,6+30,1+2,3+1,3+3,4</t>
  </si>
  <si>
    <t>32,5+33,9+10,5+10,5+24,1+11,1</t>
  </si>
  <si>
    <t>12,6+3,9+1,6*2</t>
  </si>
  <si>
    <t>28,6+1*3,56+1*1,2+1,2*2,5</t>
  </si>
  <si>
    <t>Mezisoučet   1.pp</t>
  </si>
  <si>
    <t>117</t>
  </si>
  <si>
    <t>644941111</t>
  </si>
  <si>
    <t>Montáž průvětrníků nebo mřížek odvětrávacích velikosti do 150 x 200 mm</t>
  </si>
  <si>
    <t>-1790981653</t>
  </si>
  <si>
    <t>118</t>
  </si>
  <si>
    <t>562456110</t>
  </si>
  <si>
    <t>mřížka větrací hranatá plast 150x150 se síťovinou</t>
  </si>
  <si>
    <t>510227982</t>
  </si>
  <si>
    <t>Bourání konstrukcí</t>
  </si>
  <si>
    <t>119</t>
  </si>
  <si>
    <t>776201811</t>
  </si>
  <si>
    <t>Demontáž povlakových podlahovin lepených ručně bez podložky</t>
  </si>
  <si>
    <t>-737494347</t>
  </si>
  <si>
    <t>18,9+12,6+17</t>
  </si>
  <si>
    <t>12+15,2+18,1+19,4+16,3+12,2</t>
  </si>
  <si>
    <t>12,6+15+20,2</t>
  </si>
  <si>
    <t>120</t>
  </si>
  <si>
    <t>965081213</t>
  </si>
  <si>
    <t>Bourání podlah z dlaždic bez podkladního lože nebo mazaniny, s jakoukoliv výplní spár keramických nebo xylolitových tl. do 10 mm, plochy přes 1 m2</t>
  </si>
  <si>
    <t>-1573475280</t>
  </si>
  <si>
    <t>5,4+1,9</t>
  </si>
  <si>
    <t>121</t>
  </si>
  <si>
    <t>965081212</t>
  </si>
  <si>
    <t>Bourání podlah z dlaždic bez podkladního lože nebo mazaniny, s jakoukoliv výplní spár keramických nebo xylolitových tl. do 10 mm, plochy do 1 m2</t>
  </si>
  <si>
    <t>-1348264133</t>
  </si>
  <si>
    <t>1,1</t>
  </si>
  <si>
    <t>122</t>
  </si>
  <si>
    <t>965043341</t>
  </si>
  <si>
    <t>Bourání mazanin betonových s potěrem nebo teracem tl. do 100 mm, plochy přes 4 m2</t>
  </si>
  <si>
    <t>-1539145595</t>
  </si>
  <si>
    <t>" TL. BUDOU UPŘESNĚNY PO ROZKRYTÍ"</t>
  </si>
  <si>
    <t xml:space="preserve">(18,9+12,6+17)*0,1*2  </t>
  </si>
  <si>
    <t xml:space="preserve">Mezisoučet   1.np - m.č.  101,102,103,104 </t>
  </si>
  <si>
    <t>(5,4+1,9)*0,1</t>
  </si>
  <si>
    <t>Mezisoučet   2.np - m.č. 208,209,210</t>
  </si>
  <si>
    <t>123</t>
  </si>
  <si>
    <t>965043331</t>
  </si>
  <si>
    <t>Bourání mazanin betonových s potěrem nebo teracem tl. do 100 mm, plochy do 4 m2</t>
  </si>
  <si>
    <t>-98067304</t>
  </si>
  <si>
    <t>" TL. BUDE UPŘESNĚNA PO ROZKRYTÍ"</t>
  </si>
  <si>
    <t>1,3*0,1  *2</t>
  </si>
  <si>
    <t xml:space="preserve">Mezisoučet   1.np - m.č.104 </t>
  </si>
  <si>
    <t>124</t>
  </si>
  <si>
    <t>965049113</t>
  </si>
  <si>
    <t>Bourání mazanin Příplatek k cenám za bourání mazanin betonových s rabicovým pletivem, tl. do 100 mm</t>
  </si>
  <si>
    <t>1003917569</t>
  </si>
  <si>
    <t>5,58+0,13</t>
  </si>
  <si>
    <t>125</t>
  </si>
  <si>
    <t>965042221</t>
  </si>
  <si>
    <t>Bourání mazanin betonových nebo z litého asfaltu tl. přes 100 mm, plochy do 1 m2</t>
  </si>
  <si>
    <t>1910083445</t>
  </si>
  <si>
    <t>0,6*0,6*0,4</t>
  </si>
  <si>
    <t>0,5*0,4*1,1</t>
  </si>
  <si>
    <t>Součet   patka a pás pod schodiště</t>
  </si>
  <si>
    <t>126</t>
  </si>
  <si>
    <t>965049114</t>
  </si>
  <si>
    <t>Bourání mazanin Příplatek k cenám za bourání mazanin betonových s rabicovým pletivem, tl. přes 100 mm</t>
  </si>
  <si>
    <t>1615802964</t>
  </si>
  <si>
    <t>127</t>
  </si>
  <si>
    <t>762510849</t>
  </si>
  <si>
    <t>Demontáž podlahové konstrukce podkladové z cementotřískových desek jednovrstvých šroubovaných na sraz, tloušťka desky přes 20 mm</t>
  </si>
  <si>
    <t>-176974742</t>
  </si>
  <si>
    <t>128</t>
  </si>
  <si>
    <t>762522811</t>
  </si>
  <si>
    <t>Demontáž podlah s polštáři z prken tl. do 32 mm</t>
  </si>
  <si>
    <t>876390876</t>
  </si>
  <si>
    <t>129</t>
  </si>
  <si>
    <t>762814800.R01</t>
  </si>
  <si>
    <t xml:space="preserve">Demontáž dřevěného stropu </t>
  </si>
  <si>
    <t>-689245115</t>
  </si>
  <si>
    <t>"DLE ZMĚNY PD Z 12/2017"</t>
  </si>
  <si>
    <t>6,08*5,57+6,08*3,19   "strop nad m.č. 101,102,103,105"</t>
  </si>
  <si>
    <t>130</t>
  </si>
  <si>
    <t>965083122</t>
  </si>
  <si>
    <t>Odstranění násypu mezi stropními trámy tl. do 200 mm, plochy přes 2 m2</t>
  </si>
  <si>
    <t>-1593946113</t>
  </si>
  <si>
    <t>"TL. BUDE UPŘESNĚNA PO ROZKRYTÍ"</t>
  </si>
  <si>
    <t>(6,08*5,57+6,08*3,19)*0,2   "strop nad m.č. 101,102,103,105"</t>
  </si>
  <si>
    <t>131</t>
  </si>
  <si>
    <t>962031132</t>
  </si>
  <si>
    <t>Bourání příček z cihel, tvárnic nebo příčkovek z cihel pálených, plných nebo dutých na maltu vápennou nebo vápenocementovou, tl. do 100 mm</t>
  </si>
  <si>
    <t>-1360356262</t>
  </si>
  <si>
    <t>0,65*5,41</t>
  </si>
  <si>
    <t>-0,65*0,8</t>
  </si>
  <si>
    <t>2,7*(5,57+2,19+3,86)</t>
  </si>
  <si>
    <t>-(0,9*1,97+0,6*1,97)</t>
  </si>
  <si>
    <t>132</t>
  </si>
  <si>
    <t>962081131</t>
  </si>
  <si>
    <t>Bourání zdiva příček nebo vybourání otvorů ze skleněných tvárnic, tl. do 100 mm</t>
  </si>
  <si>
    <t>1157344394</t>
  </si>
  <si>
    <t>2*5,41</t>
  </si>
  <si>
    <t>-0,8*1,35</t>
  </si>
  <si>
    <t>2,67*(3,88+0,1+5,24)</t>
  </si>
  <si>
    <t>-0,9*1,97*2</t>
  </si>
  <si>
    <t>133</t>
  </si>
  <si>
    <t>962032631</t>
  </si>
  <si>
    <t>Bourání zdiva nadzákladového z cihel nebo tvárnic komínového z cihel pálených, šamotových nebo vápenopískových nad střechou na maltu vápennou nebo vápenocementovou</t>
  </si>
  <si>
    <t>2070503826</t>
  </si>
  <si>
    <t>1*0,45*3</t>
  </si>
  <si>
    <t>134</t>
  </si>
  <si>
    <t>968062376</t>
  </si>
  <si>
    <t>Vybourání dřevěných rámů oken s křídly, dveřních zárubní, vrat, stěn, ostění nebo obkladů rámů oken s křídly zdvojených, plochy do 4 m2</t>
  </si>
  <si>
    <t>887213595</t>
  </si>
  <si>
    <t>1,8*1,5*3</t>
  </si>
  <si>
    <t>1,8*1,5*6</t>
  </si>
  <si>
    <t>1,5*1,5*1</t>
  </si>
  <si>
    <t>135</t>
  </si>
  <si>
    <t>968062375</t>
  </si>
  <si>
    <t>Vybourání dřevěných rámů oken s křídly, dveřních zárubní, vrat, stěn, ostění nebo obkladů rámů oken s křídly zdvojených, plochy do 2 m2</t>
  </si>
  <si>
    <t>-298194515</t>
  </si>
  <si>
    <t>1*1,5*2</t>
  </si>
  <si>
    <t>136</t>
  </si>
  <si>
    <t>968062374</t>
  </si>
  <si>
    <t>Vybourání dřevěných rámů oken s křídly, dveřních zárubní, vrat, stěn, ostění nebo obkladů rámů oken s křídly zdvojených, plochy do 1 m2</t>
  </si>
  <si>
    <t>-758046967</t>
  </si>
  <si>
    <t>0,9*0,6*1</t>
  </si>
  <si>
    <t>137</t>
  </si>
  <si>
    <t>968062244</t>
  </si>
  <si>
    <t>Vybourání dřevěných rámů oken s křídly, dveřních zárubní, vrat, stěn, ostění nebo obkladů rámů oken s křídly jednoduchých, plochy do 1 m2</t>
  </si>
  <si>
    <t>1098098034</t>
  </si>
  <si>
    <t>0,58*0,25*5   "1.pp - sklep"</t>
  </si>
  <si>
    <t>138</t>
  </si>
  <si>
    <t>968072455</t>
  </si>
  <si>
    <t>Vybourání kovových rámů oken s křídly, dveřních zárubní, vrat, stěn, ostění nebo obkladů dveřních zárubní, plochy do 2 m2</t>
  </si>
  <si>
    <t>-901917494</t>
  </si>
  <si>
    <t>0,9*1,97</t>
  </si>
  <si>
    <t>0,8*1,97*3</t>
  </si>
  <si>
    <t>0,9*1,97*5</t>
  </si>
  <si>
    <t>0,8*1,97*5</t>
  </si>
  <si>
    <t>0,6*1,97*1</t>
  </si>
  <si>
    <t>139</t>
  </si>
  <si>
    <t>974031664</t>
  </si>
  <si>
    <t>Vysekání rýh ve zdivu cihelném na maltu vápennou nebo vápenocementovou pro vtahování nosníků do zdí, před vybouráním otvoru do hl. 150 mm, při v. nosníku do 150 mm</t>
  </si>
  <si>
    <t>1295824333</t>
  </si>
  <si>
    <t>2*1,5</t>
  </si>
  <si>
    <t>2*0,8</t>
  </si>
  <si>
    <t>1*1,5</t>
  </si>
  <si>
    <t>140</t>
  </si>
  <si>
    <t>974031666</t>
  </si>
  <si>
    <t>Vysekání rýh ve zdivu cihelném na maltu vápennou nebo vápenocementovou pro vtahování nosníků do zdí, před vybouráním otvoru do hl. 150 mm, při v. nosníku do 250 mm</t>
  </si>
  <si>
    <t>-1179920316</t>
  </si>
  <si>
    <t>2*3,5</t>
  </si>
  <si>
    <t>141</t>
  </si>
  <si>
    <t>974031285</t>
  </si>
  <si>
    <t>Vysekání rýh ve zdivu cihelném na maltu vápennou nebo vápenocementovou v prostoru přilehlém ke stropní konstrukci do hl. 300 mm a šířky do 200 mm</t>
  </si>
  <si>
    <t>-2007791754</t>
  </si>
  <si>
    <t>1,1*2   "podesta schodiště"</t>
  </si>
  <si>
    <t>142</t>
  </si>
  <si>
    <t>971033681</t>
  </si>
  <si>
    <t>Vybourání otvorů ve zdivu základovém nebo nadzákladovém z cihel, tvárnic, příčkovek z cihel pálených na maltu vápennou nebo vápenocementovou plochy do 4 m2, tl. do 900 mm</t>
  </si>
  <si>
    <t>-1736071877</t>
  </si>
  <si>
    <t>1,7*0,85*0,63</t>
  </si>
  <si>
    <t>143</t>
  </si>
  <si>
    <t>971033651</t>
  </si>
  <si>
    <t>Vybourání otvorů ve zdivu základovém nebo nadzákladovém z cihel, tvárnic, příčkovek z cihel pálených na maltu vápennou nebo vápenocementovou plochy do 4 m2, tl. do 600 mm</t>
  </si>
  <si>
    <t>1049863160</t>
  </si>
  <si>
    <t>1*2,4*0,45+2*1,4*0,45</t>
  </si>
  <si>
    <t>144</t>
  </si>
  <si>
    <t>971033641</t>
  </si>
  <si>
    <t>Vybourání otvorů ve zdivu základovém nebo nadzákladovém z cihel, tvárnic, příčkovek z cihel pálených na maltu vápennou nebo vápenocementovou plochy do 4 m2, tl. do 300 mm</t>
  </si>
  <si>
    <t>19683214</t>
  </si>
  <si>
    <t>1,06*2,4*0,3</t>
  </si>
  <si>
    <t>145</t>
  </si>
  <si>
    <t>971033631</t>
  </si>
  <si>
    <t>Vybourání otvorů ve zdivu základovém nebo nadzákladovém z cihel, tvárnic, příčkovek z cihel pálených na maltu vápennou nebo vápenocementovou plochy do 4 m2, tl. do 150 mm</t>
  </si>
  <si>
    <t>-111442389</t>
  </si>
  <si>
    <t>0,8*2</t>
  </si>
  <si>
    <t>1,2*2,4</t>
  </si>
  <si>
    <t>146</t>
  </si>
  <si>
    <t>971033561</t>
  </si>
  <si>
    <t>Vybourání otvorů ve zdivu základovém nebo nadzákladovém z cihel, tvárnic, příčkovek z cihel pálených na maltu vápennou nebo vápenocementovou plochy do 1 m2, tl. do 600 mm</t>
  </si>
  <si>
    <t>91353152</t>
  </si>
  <si>
    <t>0,5*0,5*0,48</t>
  </si>
  <si>
    <t>147</t>
  </si>
  <si>
    <t>971033261</t>
  </si>
  <si>
    <t>Vybourání otvorů ve zdivu základovém nebo nadzákladovém z cihel, tvárnic, příčkovek z cihel pálených na maltu vápennou nebo vápenocementovou plochy do 0,0225 m2, tl. do 600 mm</t>
  </si>
  <si>
    <t>1992913319</t>
  </si>
  <si>
    <t>2   "1.np"</t>
  </si>
  <si>
    <t>148</t>
  </si>
  <si>
    <t>971033231</t>
  </si>
  <si>
    <t>Vybourání otvorů ve zdivu základovém nebo nadzákladovém z cihel, tvárnic, příčkovek z cihel pálených na maltu vápennou nebo vápenocementovou plochy do 0,0225 m2, tl. do 150 mm</t>
  </si>
  <si>
    <t>-517697720</t>
  </si>
  <si>
    <t>149</t>
  </si>
  <si>
    <t>973031325</t>
  </si>
  <si>
    <t>Vysekání výklenků nebo kapes ve zdivu z cihel na maltu vápennou nebo vápenocementovou kapes, plochy do 0,10 m2, hl. do 300 mm</t>
  </si>
  <si>
    <t>-1071764965</t>
  </si>
  <si>
    <t>1   "pro I č. 20"</t>
  </si>
  <si>
    <t>19 "VIZ ZMĚNA 12/2017 - strop nad m.č. 101,102,103,105"</t>
  </si>
  <si>
    <t>150</t>
  </si>
  <si>
    <t>967031132</t>
  </si>
  <si>
    <t>Přisekání (špicování) plošné nebo rovných ostění zdiva z cihel pálených rovných ostění, bez odstupu, po hrubém vybourání otvorů, na maltu vápennou nebo vápenocementovou</t>
  </si>
  <si>
    <t>-1189528751</t>
  </si>
  <si>
    <t>(3+2,4*2)*0,45</t>
  </si>
  <si>
    <t>(0,8+2*2)*0,15</t>
  </si>
  <si>
    <t>0,85*0,63*2</t>
  </si>
  <si>
    <t>0,5*0,48*4</t>
  </si>
  <si>
    <t>151</t>
  </si>
  <si>
    <t>967031734</t>
  </si>
  <si>
    <t>Přisekání (špicování) plošné nebo rovných ostění zdiva z cihel pálených plošné, na maltu vápennou nebo vápenocementovou, tl. na maltu vápennou nebo vápenocementovou, tl. do 300 mm</t>
  </si>
  <si>
    <t>-311880249</t>
  </si>
  <si>
    <t>(0,9+1,697*2)*0,3   "2.np"</t>
  </si>
  <si>
    <t>152</t>
  </si>
  <si>
    <t>974031153</t>
  </si>
  <si>
    <t>Vysekání rýh ve zdivu cihelném na maltu vápennou nebo vápenocementovou do hl. 100 mm a šířky do 100 mm</t>
  </si>
  <si>
    <t>-18129493</t>
  </si>
  <si>
    <t>2,19*2+3,66*2   "pro trapézový plech"</t>
  </si>
  <si>
    <t>153</t>
  </si>
  <si>
    <t>978059541</t>
  </si>
  <si>
    <t>Odsekání obkladů stěn včetně otlučení podkladní omítky až na zdivo z obkládaček vnitřních, z jakýchkoliv materiálů, plochy přes 1 m2</t>
  </si>
  <si>
    <t>1026871842</t>
  </si>
  <si>
    <t>1,5*(1,1*2+1,1*2)</t>
  </si>
  <si>
    <t>-0,8*1,5</t>
  </si>
  <si>
    <t>1,35*1,35</t>
  </si>
  <si>
    <t>1,5*(2,19*2+0,9*2)</t>
  </si>
  <si>
    <t>-0,6*1,5</t>
  </si>
  <si>
    <t>154</t>
  </si>
  <si>
    <t>978012141</t>
  </si>
  <si>
    <t>Otlučení vápenných nebo vápenocementových omítek vnitřních ploch stropů rákosovaných, v rozsahu přes 10 do 30 %</t>
  </si>
  <si>
    <t>1161184589</t>
  </si>
  <si>
    <t>Mezisoučet   2.np - m.č. 201 - 210</t>
  </si>
  <si>
    <t>155</t>
  </si>
  <si>
    <t>978012191</t>
  </si>
  <si>
    <t>Otlučení vápenných nebo vápenocementových omítek vnitřních ploch stropů rákosovaných, v rozsahu přes 50 do 100 %</t>
  </si>
  <si>
    <t>-1714216551</t>
  </si>
  <si>
    <t>12,6+18,9+17</t>
  </si>
  <si>
    <t>Mezisoučet   1.np   m.č. 101,102,103,105</t>
  </si>
  <si>
    <t>156</t>
  </si>
  <si>
    <t>978011191</t>
  </si>
  <si>
    <t>Otlučení vápenných nebo vápenocementových omítek vnitřních ploch stropů, v rozsahu přes 50 do 100 %</t>
  </si>
  <si>
    <t>-1894653735</t>
  </si>
  <si>
    <t>157</t>
  </si>
  <si>
    <t>978013141</t>
  </si>
  <si>
    <t>Otlučení vápenných nebo vápenocementových omítek vnitřních ploch stěn s vyškrabáním spar, s očištěním zdiva, v rozsahu přes 10 do 30 %</t>
  </si>
  <si>
    <t>-1012196529</t>
  </si>
  <si>
    <t>158</t>
  </si>
  <si>
    <t>784121001</t>
  </si>
  <si>
    <t>Oškrabání malby v místnostech výšky do 3,80 m</t>
  </si>
  <si>
    <t>757582019</t>
  </si>
  <si>
    <t>288,687*0,7             "2.np - stěny"</t>
  </si>
  <si>
    <t>159</t>
  </si>
  <si>
    <t>978013191</t>
  </si>
  <si>
    <t>Otlučení vápenných nebo vápenocementových omítek vnitřních ploch stěn s vyškrabáním spar, s očištěním zdiva, v rozsahu přes 50 do 100 %</t>
  </si>
  <si>
    <t>-1510356363</t>
  </si>
  <si>
    <t>2,65*(5,75*2+2,95*2+3,49*2+2,34*2+5,41*2+1,1*4)</t>
  </si>
  <si>
    <t>-(1,7*1,5*3+1,7*0,85+0,8*1,97*2+0,6*1,97*4+0,9*1,97)</t>
  </si>
  <si>
    <t>-(1*2,4*2+2*1,4*2)</t>
  </si>
  <si>
    <t>(1,8+1,5*2)*0,4*3</t>
  </si>
  <si>
    <t>(1,5+2,1*2)*0,15</t>
  </si>
  <si>
    <t>-0,6*3,609</t>
  </si>
  <si>
    <t>-0,4*5,93</t>
  </si>
  <si>
    <t>Mezisoučet   1.np - odpočet výměny omítek dle grafické části PD SANACE</t>
  </si>
  <si>
    <t>160</t>
  </si>
  <si>
    <t>725110814</t>
  </si>
  <si>
    <t>Demontáž klozetů odsávacích nebo kombinačních</t>
  </si>
  <si>
    <t>soubor</t>
  </si>
  <si>
    <t>-2036598484</t>
  </si>
  <si>
    <t>161</t>
  </si>
  <si>
    <t>725210821</t>
  </si>
  <si>
    <t>Demontáž umyvadel bez výtokových armatur umyvadel</t>
  </si>
  <si>
    <t>1115450521</t>
  </si>
  <si>
    <t>162</t>
  </si>
  <si>
    <t>725820801</t>
  </si>
  <si>
    <t>Demontáž baterií nástěnných do G 3/4</t>
  </si>
  <si>
    <t>-912878950</t>
  </si>
  <si>
    <t>163</t>
  </si>
  <si>
    <t>725860811</t>
  </si>
  <si>
    <t>Demontáž zápachových uzávěrek pro zařizovací předměty jednoduchých</t>
  </si>
  <si>
    <t>-764844649</t>
  </si>
  <si>
    <t>975</t>
  </si>
  <si>
    <t>Podchycení konstrukcí</t>
  </si>
  <si>
    <t>164</t>
  </si>
  <si>
    <t>975043111</t>
  </si>
  <si>
    <t>Jednořadové podchycení stropů pro osazení nosníků dřevěnou výztuhou v. podchycení do 3,5 m, a při zatížení hmotností do 750 kg/m</t>
  </si>
  <si>
    <t>1806615600</t>
  </si>
  <si>
    <t>6*2+3,2*4</t>
  </si>
  <si>
    <t>997</t>
  </si>
  <si>
    <t>Přesun sutě</t>
  </si>
  <si>
    <t>165</t>
  </si>
  <si>
    <t>997013501</t>
  </si>
  <si>
    <t>Odvoz suti a vybouraných hmot na skládku nebo meziskládku se složením, na vzdálenost do 1 km</t>
  </si>
  <si>
    <t>1040412708</t>
  </si>
  <si>
    <t>166</t>
  </si>
  <si>
    <t>997013509</t>
  </si>
  <si>
    <t>Odvoz suti a vybouraných hmot na skládku nebo meziskládku se složením, na vzdálenost Příplatek k ceně za každý další i započatý 1 km přes 1 km</t>
  </si>
  <si>
    <t>-768278224</t>
  </si>
  <si>
    <t>90,079*3</t>
  </si>
  <si>
    <t>167</t>
  </si>
  <si>
    <t>997013813</t>
  </si>
  <si>
    <t>Poplatek za uložení stavebního odpadu na skládce (skládkovné) z plastických hmot zatříděného do Katalogu odpadů pod kódem 170 203</t>
  </si>
  <si>
    <t>-95115140</t>
  </si>
  <si>
    <t>168</t>
  </si>
  <si>
    <t>997013811</t>
  </si>
  <si>
    <t>Poplatek za uložení stavebního odpadu na skládce (skládkovné) dřevěného zatříděného do Katalogu odpadů pod kódem 170 201</t>
  </si>
  <si>
    <t>-1072081771</t>
  </si>
  <si>
    <t>169</t>
  </si>
  <si>
    <t>997013804</t>
  </si>
  <si>
    <t>Poplatek za uložení stavebního odpadu na skládce (skládkovné) ze skla zatříděného do Katalogu odpadů pod kódem 170 202</t>
  </si>
  <si>
    <t>-1336992871</t>
  </si>
  <si>
    <t>170</t>
  </si>
  <si>
    <t>997013831</t>
  </si>
  <si>
    <t>Poplatek za uložení stavebního odpadu na skládce (skládkovné) směsného stavebního a demoličního zatříděného do Katalogu odpadů pod kódem 170 904</t>
  </si>
  <si>
    <t>281397304</t>
  </si>
  <si>
    <t>90,079</t>
  </si>
  <si>
    <t>-(0,474+15,624+2,126)</t>
  </si>
  <si>
    <t>-0,188    "odpočet kovového odpadu"</t>
  </si>
  <si>
    <t>171</t>
  </si>
  <si>
    <t>997013311</t>
  </si>
  <si>
    <t>Doprava suti shozem montáž a demontáž shozu výšky do 10 m</t>
  </si>
  <si>
    <t>793662828</t>
  </si>
  <si>
    <t>172</t>
  </si>
  <si>
    <t>997013321</t>
  </si>
  <si>
    <t>Doprava suti shozem montáž a demontáž shozu výšky Příplatek za první a každý další den použití shozu k ceně -3311</t>
  </si>
  <si>
    <t>940724885</t>
  </si>
  <si>
    <t>5*60</t>
  </si>
  <si>
    <t>998</t>
  </si>
  <si>
    <t>Přesun hmot</t>
  </si>
  <si>
    <t>173</t>
  </si>
  <si>
    <t>998018002</t>
  </si>
  <si>
    <t>Přesun hmot pro budovy občanské výstavby, bydlení, výrobu a služby ruční - bez užití mechanizace vodorovná dopravní vzdálenost do 100 m pro budovy s jakoukoliv nosnou konstrukcí výšky přes 6 do 12 m</t>
  </si>
  <si>
    <t>457438218</t>
  </si>
  <si>
    <t>91,436</t>
  </si>
  <si>
    <t>PSV</t>
  </si>
  <si>
    <t>Práce a dodávky PSV</t>
  </si>
  <si>
    <t>711</t>
  </si>
  <si>
    <t>Izolace proti vodě, vlhkosti a plynům</t>
  </si>
  <si>
    <t>174</t>
  </si>
  <si>
    <t>711113000.R01</t>
  </si>
  <si>
    <t xml:space="preserve">Minerální nátěr z vodoodpudivých sloučenin kyseliny křemičité, spotřeba 0,2 l/m2 neředěného </t>
  </si>
  <si>
    <t>-533870525</t>
  </si>
  <si>
    <t>9,6+30,1+2,3+1,3+3,4   "1.np - m.č. 101, 102, 103, 104"</t>
  </si>
  <si>
    <t>175</t>
  </si>
  <si>
    <t>711113000.R02</t>
  </si>
  <si>
    <t xml:space="preserve">Minerální stěrka hydroizolační živičná tl. 4 mm </t>
  </si>
  <si>
    <t>1768872913</t>
  </si>
  <si>
    <t>176</t>
  </si>
  <si>
    <t>711113117</t>
  </si>
  <si>
    <t>Izolace proti zemní vlhkosti natěradly a tmely za studena na ploše vodorovné V těsnicí stěrkou nepružnou (cementem pojená)</t>
  </si>
  <si>
    <t>156363256</t>
  </si>
  <si>
    <t>3,9+1,6*2</t>
  </si>
  <si>
    <t>Mezisoučet   2.np - m.č 208 - 210</t>
  </si>
  <si>
    <t>1,3+3,4</t>
  </si>
  <si>
    <t>Mezisoučet   1.np - m.č. 104, 105</t>
  </si>
  <si>
    <t>177</t>
  </si>
  <si>
    <t>711113127</t>
  </si>
  <si>
    <t>Izolace proti zemní vlhkosti natěradly a tmely za studena na ploše svislé S těsnicí stěrkou nepružnou (cementem pojená)</t>
  </si>
  <si>
    <t>1696193555</t>
  </si>
  <si>
    <t>0,3*(2,01*2+2,19*2+1,55*4+1,04*2+1,05*2)</t>
  </si>
  <si>
    <t>-0,3*(0,6*4+0,8)</t>
  </si>
  <si>
    <t>(2,95*2+1,1*2+1,1*2+1,55*2)*0,3</t>
  </si>
  <si>
    <t>-0,3*0,6*4</t>
  </si>
  <si>
    <t>178</t>
  </si>
  <si>
    <t>711199101</t>
  </si>
  <si>
    <t>Provedení izolace proti zemní vlhkosti hydroizolační stěrkou doplňků vodotěsné těsnící pásky pro dilatační a styčné spáry</t>
  </si>
  <si>
    <t>1536031863</t>
  </si>
  <si>
    <t>(2,01*2+2,19*2+1,55*4+1,04*2+1,05*2)</t>
  </si>
  <si>
    <t>(2,95*2+1,1*2+1,1*2+1,55*2)</t>
  </si>
  <si>
    <t>179</t>
  </si>
  <si>
    <t>28355200.R01</t>
  </si>
  <si>
    <t>těsnící pásek překlenující a utěsňující pohyblivé spáry do 10 mm</t>
  </si>
  <si>
    <t>1267448480</t>
  </si>
  <si>
    <t>32,18*1,1</t>
  </si>
  <si>
    <t>180</t>
  </si>
  <si>
    <t>998711202</t>
  </si>
  <si>
    <t>Přesun hmot pro izolace proti vodě, vlhkosti a plynům stanovený procentní sazbou (%) z ceny vodorovná dopravní vzdálenost do 50 m v objektech výšky přes 6 do 12 m</t>
  </si>
  <si>
    <t>%</t>
  </si>
  <si>
    <t>1474104614</t>
  </si>
  <si>
    <t>713</t>
  </si>
  <si>
    <t>Izolace tepelné</t>
  </si>
  <si>
    <t>181</t>
  </si>
  <si>
    <t>713121111</t>
  </si>
  <si>
    <t>Montáž tepelné izolace podlah rohožemi, pásy, deskami, dílci, bloky (izolační materiál ve specifikaci) kladenými volně jednovrstvá</t>
  </si>
  <si>
    <t>-773809870</t>
  </si>
  <si>
    <t>182</t>
  </si>
  <si>
    <t>28376385</t>
  </si>
  <si>
    <t>deska z polystyrénu XPS, hrana rovná, polo či pero drážka a hladký povrch  m3</t>
  </si>
  <si>
    <t>-1825824277</t>
  </si>
  <si>
    <t>46,7*0,10*1,02</t>
  </si>
  <si>
    <t>183</t>
  </si>
  <si>
    <t>713191132</t>
  </si>
  <si>
    <t>Montáž tepelné izolace stavebních konstrukcí - doplňky a konstrukční součásti podlah, stropů vrchem nebo střech překrytím fólií separační z PE</t>
  </si>
  <si>
    <t>-1652168131</t>
  </si>
  <si>
    <t>184</t>
  </si>
  <si>
    <t>28323151</t>
  </si>
  <si>
    <t>papír separační potažený PE fólií</t>
  </si>
  <si>
    <t>478910077</t>
  </si>
  <si>
    <t>46,7*1,1</t>
  </si>
  <si>
    <t>185</t>
  </si>
  <si>
    <t>713111136</t>
  </si>
  <si>
    <t>Montáž tepelné izolace stropů rohožemi, pásy, dílci, deskami, bloky (izolační materiál ve specifikaci) žebrových spodem kladenými volně na podbití mezi trámy</t>
  </si>
  <si>
    <t>411443725</t>
  </si>
  <si>
    <t>32,5+33,9+10,5+10,5+24,1+11,1+12,6</t>
  </si>
  <si>
    <t>-(1,1*4+0,9*1,1)   "schody"</t>
  </si>
  <si>
    <t>186</t>
  </si>
  <si>
    <t>63148154</t>
  </si>
  <si>
    <t>deska izolační minerální univerzální λ=0,035 tl 100mm</t>
  </si>
  <si>
    <t>-665012364</t>
  </si>
  <si>
    <t>129,81*1,02</t>
  </si>
  <si>
    <t>187</t>
  </si>
  <si>
    <t>713121211</t>
  </si>
  <si>
    <t>Montáž tepelné izolace podlah okrajovými pásky kladenými volně</t>
  </si>
  <si>
    <t>-2068286486</t>
  </si>
  <si>
    <t>6,08*4+5,57*2+3,19*2+4,46*4+1,2*2+2,36*2</t>
  </si>
  <si>
    <t>1,2*4+3,33*2+3,66*2+3,44*2+3,66*2+9,22*2+1,3*2</t>
  </si>
  <si>
    <t>6,25*2+2,87*2+3,86*4</t>
  </si>
  <si>
    <t>Součet   2.np</t>
  </si>
  <si>
    <t>188</t>
  </si>
  <si>
    <t>63140274</t>
  </si>
  <si>
    <t>pásek okrajový izolační minerální plovoucích podlah š 120 mm tl 12 mm</t>
  </si>
  <si>
    <t>-644018052</t>
  </si>
  <si>
    <t>154,5*1,1</t>
  </si>
  <si>
    <t>189</t>
  </si>
  <si>
    <t>998713202</t>
  </si>
  <si>
    <t>Přesun hmot pro izolace tepelné stanovený procentní sazbou (%) z ceny vodorovná dopravní vzdálenost do 50 m v objektech výšky přes 6 do 12 m</t>
  </si>
  <si>
    <t>252546625</t>
  </si>
  <si>
    <t>714</t>
  </si>
  <si>
    <t>Akustická a protiotřesová opatření</t>
  </si>
  <si>
    <t>190</t>
  </si>
  <si>
    <t>-1698055516</t>
  </si>
  <si>
    <t>191</t>
  </si>
  <si>
    <t>61155353</t>
  </si>
  <si>
    <t>podložka dřevovláknitá pro kročejový útlum tl. 6 mm</t>
  </si>
  <si>
    <t>-1578544791</t>
  </si>
  <si>
    <t>192</t>
  </si>
  <si>
    <t>998714202</t>
  </si>
  <si>
    <t>Přesun hmot pro akustická a protiotřesová opatření stanovený procentní sazbou (%) z ceny vodorovná dopravní vzdálenost do 50 m v objektech výšky přes 6 do 12 m</t>
  </si>
  <si>
    <t>-663436332</t>
  </si>
  <si>
    <t>751</t>
  </si>
  <si>
    <t>Vzduchotechnika</t>
  </si>
  <si>
    <t>193</t>
  </si>
  <si>
    <t>751122091</t>
  </si>
  <si>
    <t>Montáž ventilátoru radiálního nízkotlakého potrubního základního do kruhového potrubí, průměru do 100 mm</t>
  </si>
  <si>
    <t>CS ÚRS 2017 01</t>
  </si>
  <si>
    <t>-709401889</t>
  </si>
  <si>
    <t>1   "2.np - m.č. 208 "</t>
  </si>
  <si>
    <t>1   "1.np - m.č. 103 "</t>
  </si>
  <si>
    <t>194</t>
  </si>
  <si>
    <t>42917520</t>
  </si>
  <si>
    <t>spona rychloupínací D 100mm</t>
  </si>
  <si>
    <t>1370978552</t>
  </si>
  <si>
    <t>195</t>
  </si>
  <si>
    <t>54233103</t>
  </si>
  <si>
    <t>ventilátor radiální malý plastový CB 100 H snímač vlhkosti a časový</t>
  </si>
  <si>
    <t>920764032</t>
  </si>
  <si>
    <t>196</t>
  </si>
  <si>
    <t>751510041</t>
  </si>
  <si>
    <t>Vzduchotechnické potrubí z pozinkovaného plechu kruhové, trouba spirálně vinutá bez příruby, průměru do 100 mm</t>
  </si>
  <si>
    <t>114091358</t>
  </si>
  <si>
    <t>2,5   "2.np - m.č. 208 "</t>
  </si>
  <si>
    <t>6,5   "1.np - m.č. 103 "</t>
  </si>
  <si>
    <t>197</t>
  </si>
  <si>
    <t>42981010.R01</t>
  </si>
  <si>
    <t>trouba VZT kruhová spirálně vinutá Pz tl 0,5mm D 100mm včetně příslušenství</t>
  </si>
  <si>
    <t>660643976</t>
  </si>
  <si>
    <t>198</t>
  </si>
  <si>
    <t>751514177</t>
  </si>
  <si>
    <t>Montáž oblouku do plechového potrubí kruhového bez příruby, průměru do 100 mm</t>
  </si>
  <si>
    <t>884484784</t>
  </si>
  <si>
    <t>199</t>
  </si>
  <si>
    <t>42981085.R01</t>
  </si>
  <si>
    <t>oblouk segmentový VZT Pz 90° D 100mm</t>
  </si>
  <si>
    <t>-1101573022</t>
  </si>
  <si>
    <t>200</t>
  </si>
  <si>
    <t>751322011</t>
  </si>
  <si>
    <t>Montáž talířových ventilů, anemostatů, dýz talířového ventilu, průměru do 100 mm</t>
  </si>
  <si>
    <t>-1876536409</t>
  </si>
  <si>
    <t>1   "m.č. 104"</t>
  </si>
  <si>
    <t>201</t>
  </si>
  <si>
    <t>429000000.94R</t>
  </si>
  <si>
    <t>talířový ventil odvodní - kovový KK 100</t>
  </si>
  <si>
    <t>-399848115</t>
  </si>
  <si>
    <t>202</t>
  </si>
  <si>
    <t>751398041</t>
  </si>
  <si>
    <t>Montáž ostatních zařízení protidešťové žaluzie nebo žaluziové klapky na kruhové potrubí, průměru do 300 mm</t>
  </si>
  <si>
    <t>-1209815805</t>
  </si>
  <si>
    <t>203</t>
  </si>
  <si>
    <t>42982400</t>
  </si>
  <si>
    <t>klapka regulační žaluziová Pz VZT 200x200mm</t>
  </si>
  <si>
    <t>831978150</t>
  </si>
  <si>
    <t>204</t>
  </si>
  <si>
    <t>998751202</t>
  </si>
  <si>
    <t>Přesun hmot pro vzduchotechniku stanovený procentní sazbou (%) z ceny vodorovná dopravní vzdálenost do 50 m v objektech výšky přes 12 do 60 m</t>
  </si>
  <si>
    <t>1350229551</t>
  </si>
  <si>
    <t>205</t>
  </si>
  <si>
    <t>751791000.R01</t>
  </si>
  <si>
    <t>Výpomocné práce pro VZT a větrání (sekání, průrazy, zazdívky, záhozy, začištění)</t>
  </si>
  <si>
    <t>-1721476243</t>
  </si>
  <si>
    <t>762</t>
  </si>
  <si>
    <t>Konstrukce tesařské</t>
  </si>
  <si>
    <t>206</t>
  </si>
  <si>
    <t>762511169</t>
  </si>
  <si>
    <t>Podlahové konstrukce podkladové z cementotřískových desek jednovrstvých šroubovaných na pero a drážku broušených, tloušťky desky 28 mm</t>
  </si>
  <si>
    <t>1731119977</t>
  </si>
  <si>
    <t>207</t>
  </si>
  <si>
    <t>762526110</t>
  </si>
  <si>
    <t>Položení podlah položení polštářů pod podlahy osové vzdálenosti do 650 mm</t>
  </si>
  <si>
    <t>-1481689644</t>
  </si>
  <si>
    <t>208</t>
  </si>
  <si>
    <t>762595001</t>
  </si>
  <si>
    <t>Spojovací prostředky podlah a podkladových konstrukcí hřebíky, vruty</t>
  </si>
  <si>
    <t>-277554089</t>
  </si>
  <si>
    <t>129,81*2</t>
  </si>
  <si>
    <t>209</t>
  </si>
  <si>
    <t>60512001.R01</t>
  </si>
  <si>
    <t>řezivo jehličnaté hranol jakost I do 120cm2</t>
  </si>
  <si>
    <t>1189794201</t>
  </si>
  <si>
    <t>600*0,1*0,1*1,1   "rozměry upřesnit dle skutečnosti"</t>
  </si>
  <si>
    <t>210</t>
  </si>
  <si>
    <t>762083121</t>
  </si>
  <si>
    <t>Práce společné pro tesařské konstrukce impregnace řeziva máčením proti dřevokaznému hmyzu, houbám a plísním, třída ohrožení 1 a 2 (dřevo v interiéru)</t>
  </si>
  <si>
    <t>-1986196309</t>
  </si>
  <si>
    <t>211</t>
  </si>
  <si>
    <t>762823900.R01</t>
  </si>
  <si>
    <t>Oprava poškozeného zhlaví trámů - nutno upřesnit dle skutečnosti po rozkrytí podlahy</t>
  </si>
  <si>
    <t>958192654</t>
  </si>
  <si>
    <t>212</t>
  </si>
  <si>
    <t>998762202</t>
  </si>
  <si>
    <t>Přesun hmot pro konstrukce tesařské stanovený procentní sazbou (%) z ceny vodorovná dopravní vzdálenost do 50 m v objektech výšky přes 6 do 12 m</t>
  </si>
  <si>
    <t>-635513463</t>
  </si>
  <si>
    <t>763</t>
  </si>
  <si>
    <t>Konstrukce suché výstavby</t>
  </si>
  <si>
    <t>213</t>
  </si>
  <si>
    <t>763131511</t>
  </si>
  <si>
    <t>Podhled ze sádrokartonových desek jednovrstvá zavěšená spodní konstrukce z ocelových profilů CD, UD jednoduše opláštěná deskou standardní A, tl. 12,5 mm, bez TI</t>
  </si>
  <si>
    <t>874488680</t>
  </si>
  <si>
    <t>Mezisoučet   1.np - m.č. 101,102,103</t>
  </si>
  <si>
    <t>11,1+12,6+3,9</t>
  </si>
  <si>
    <t>214</t>
  </si>
  <si>
    <t>763131551</t>
  </si>
  <si>
    <t>Podhled ze sádrokartonových desek jednovrstvá zavěšená spodní konstrukce z ocelových profilů CD, UD jednoduše opláštěná deskou impregnovanou H2, tl. 12,5 mm, bez TI</t>
  </si>
  <si>
    <t>1225793314</t>
  </si>
  <si>
    <t>1,6*2</t>
  </si>
  <si>
    <t>215</t>
  </si>
  <si>
    <t>763131714</t>
  </si>
  <si>
    <t>Podhled ze sádrokartonových desek ostatní práce a konstrukce na podhledech ze sádrokartonových desek základní penetrační nátěr</t>
  </si>
  <si>
    <t>-1633066873</t>
  </si>
  <si>
    <t>216</t>
  </si>
  <si>
    <t>763131713</t>
  </si>
  <si>
    <t>Podhled ze sádrokartonových desek ostatní práce a konstrukce na podhledech ze sádrokartonových desek napojení na obvodové konstrukce profilem</t>
  </si>
  <si>
    <t>1388887367</t>
  </si>
  <si>
    <t>5,93*2+5,41*2+1,7*2+1,33*2+4,5*2+1,85+2,95</t>
  </si>
  <si>
    <t>5,57*2+3,19*2+6,08*4+4,46*4+1,2*2+2,36*2</t>
  </si>
  <si>
    <t>1,2*4+3,33*2+2,66*2+2,16*2+2,1*2+1,55*4</t>
  </si>
  <si>
    <t>1,05*2+1,04*2+3,44*2+3,66*2+9,22*2+1,3*2</t>
  </si>
  <si>
    <t>217</t>
  </si>
  <si>
    <t>998763402</t>
  </si>
  <si>
    <t>Přesun hmot pro konstrukce montované z desek stanovený procentní sazbou (%) z ceny vodorovná dopravní vzdálenost do 50 m v objektech výšky přes 6 do 12 m</t>
  </si>
  <si>
    <t>625365655</t>
  </si>
  <si>
    <t>766</t>
  </si>
  <si>
    <t>Konstrukce truhlářské</t>
  </si>
  <si>
    <t>218</t>
  </si>
  <si>
    <t>766622216</t>
  </si>
  <si>
    <t>Montáž oken plastových plochy do 1 m2 včetně montáže rámu na polyuretanovou pěnu otevíravých nebo sklápěcích do zdiva</t>
  </si>
  <si>
    <t>1982378673</t>
  </si>
  <si>
    <t>4   "1.pp"</t>
  </si>
  <si>
    <t>219</t>
  </si>
  <si>
    <t>61140013.R01</t>
  </si>
  <si>
    <t>okno plastové jednokřídlé otvíravé a vyklápěcí s izolačním dvojsklem 50x50cm, Uw = min. 1,2 W/m2/K - ozn. č. 10</t>
  </si>
  <si>
    <t>-1954682211</t>
  </si>
  <si>
    <t>220</t>
  </si>
  <si>
    <t>61140013.R03</t>
  </si>
  <si>
    <t>okno plastové jednokřídlé otvíravé a vyklápěcí s izolačním dvojsklem 50x50cm, Uw = min. 1,2 W/m2/K - sklep ozn. 1</t>
  </si>
  <si>
    <t>-2109403114</t>
  </si>
  <si>
    <t>221</t>
  </si>
  <si>
    <t>766622131</t>
  </si>
  <si>
    <t>Montáž oken plastových včetně montáže rámu na polyuretanovou pěnu plochy přes 1 m2 otevíravých nebo sklápěcích do zdiva, výšky do 1,5 m</t>
  </si>
  <si>
    <t>1229077092</t>
  </si>
  <si>
    <t>1,7*1,5*8</t>
  </si>
  <si>
    <t>1,4*1,5*1</t>
  </si>
  <si>
    <t>0,9*1,5*2</t>
  </si>
  <si>
    <t>1*1,5*1</t>
  </si>
  <si>
    <t>222</t>
  </si>
  <si>
    <t>61140033.R01</t>
  </si>
  <si>
    <t>okno plastové trojkřídlé otvíravé a vyklápěcí 170x150 cm s izolačním dvojsklem, Uw = min. 1,2 W/m2/K - ozn. č. 2</t>
  </si>
  <si>
    <t>233355368</t>
  </si>
  <si>
    <t>223</t>
  </si>
  <si>
    <t>61140029.R01</t>
  </si>
  <si>
    <t>okno plastové dvoukřídlé otvíravé a vyklápěcí 140 x 150 cm s izolačním dvojsklem, Uw = min. 1,2 W/m2/K - ozn. č. 9</t>
  </si>
  <si>
    <t>1855139441</t>
  </si>
  <si>
    <t>224</t>
  </si>
  <si>
    <t>61140028.R01</t>
  </si>
  <si>
    <t>okno plastové dvoukřídlé otvíravé a vyklápěcí 100 x 150 cm s izolačním dvojsklem, Uw = min. 1,2 W/m2/K - ozn. č. 10´</t>
  </si>
  <si>
    <t>616891732</t>
  </si>
  <si>
    <t>225</t>
  </si>
  <si>
    <t>61140028.R02</t>
  </si>
  <si>
    <t>okno plastové dvoukřídlé otvíravé a vyklápěcí 90 x 150 cm s izolačním dvojsklem, Uw = min. 1,2 W/m2/K - ozn. č. 8</t>
  </si>
  <si>
    <t>-495997844</t>
  </si>
  <si>
    <t>226</t>
  </si>
  <si>
    <t>766621602</t>
  </si>
  <si>
    <t>Montáž oken dřevěných plochy do 1 m2 včetně montáže rámu na polyuretanovou pěnu jednoduchých pevných do zdiva</t>
  </si>
  <si>
    <t>668969486</t>
  </si>
  <si>
    <t>227</t>
  </si>
  <si>
    <t>61110205.R01</t>
  </si>
  <si>
    <t>okno dřevěné jednokřídlové pevné 120 x 80 cm vnitřní - ozn. 01 ve 2.np</t>
  </si>
  <si>
    <t>264316951</t>
  </si>
  <si>
    <t>228</t>
  </si>
  <si>
    <t>766621521</t>
  </si>
  <si>
    <t>Montáž oken dřevěných včetně montáže rámu na polyuretanovou pěnu podávacích vertikálně posuvných s pevně zaskleným horním dílem</t>
  </si>
  <si>
    <t>-771101364</t>
  </si>
  <si>
    <t>1*1,4*2</t>
  </si>
  <si>
    <t>229</t>
  </si>
  <si>
    <t>61110209.R01</t>
  </si>
  <si>
    <t>okno dřevěné posuvné s parapetem 100 x 100+40 cm - ozn. PS v 1.np</t>
  </si>
  <si>
    <t>-2015156882</t>
  </si>
  <si>
    <t>230</t>
  </si>
  <si>
    <t>61110209.R02</t>
  </si>
  <si>
    <t>okno dřevěné pevné s parapetem 100 x 100+40 cm - ozn. PS v 1.np</t>
  </si>
  <si>
    <t>1186615928</t>
  </si>
  <si>
    <t>231</t>
  </si>
  <si>
    <t>766694111</t>
  </si>
  <si>
    <t>Montáž ostatních truhlářských konstrukcí parapetních desek dřevěných nebo plastových šířky do 300 mm, délky do 1000 mm</t>
  </si>
  <si>
    <t>913173580</t>
  </si>
  <si>
    <t>232</t>
  </si>
  <si>
    <t>766694113</t>
  </si>
  <si>
    <t>Montáž ostatních truhlářských konstrukcí parapetních desek dřevěných nebo plastových šířky do 300 mm, délky přes 1600 do 2600 mm</t>
  </si>
  <si>
    <t>-1039859715</t>
  </si>
  <si>
    <t>233</t>
  </si>
  <si>
    <t>766694123</t>
  </si>
  <si>
    <t>Montáž ostatních truhlářských konstrukcí parapetních desek dřevěných nebo plastových šířky přes 300 mm, délky přes 1600 do 2600 mm</t>
  </si>
  <si>
    <t>-737572472</t>
  </si>
  <si>
    <t>234</t>
  </si>
  <si>
    <t>61144401</t>
  </si>
  <si>
    <t>parapet plastový vnitřní - komůrkový 25 x 2 x 100 cm</t>
  </si>
  <si>
    <t>1582548298</t>
  </si>
  <si>
    <t>1,9*6+1,6+1,2+0,5*2</t>
  </si>
  <si>
    <t>235</t>
  </si>
  <si>
    <t>61144404</t>
  </si>
  <si>
    <t>parapet plastový vnitřní - komůrkový 40 x 2 x 100 cm</t>
  </si>
  <si>
    <t>-229801829</t>
  </si>
  <si>
    <t>1,9*2</t>
  </si>
  <si>
    <t>236</t>
  </si>
  <si>
    <t>61144019</t>
  </si>
  <si>
    <t>koncovka k parapetu plastovému vnitřnímu 1 pár</t>
  </si>
  <si>
    <t>sada</t>
  </si>
  <si>
    <t>-1739903662</t>
  </si>
  <si>
    <t>237</t>
  </si>
  <si>
    <t>766660451</t>
  </si>
  <si>
    <t>Montáž dveřních křídel dřevěných nebo plastových vchodových dveří včetně rámu do zdiva dvoukřídlových bez nadsvětlíku</t>
  </si>
  <si>
    <t>-332118516</t>
  </si>
  <si>
    <t>238</t>
  </si>
  <si>
    <t>61144154.R02</t>
  </si>
  <si>
    <t>dveře plastové 2křídlové otevíravé prosklené bezpečnostním sklem 170x235 cm včetně kování</t>
  </si>
  <si>
    <t>470736432</t>
  </si>
  <si>
    <t>239</t>
  </si>
  <si>
    <t>766660421</t>
  </si>
  <si>
    <t>Montáž dveřních křídel dřevěných nebo plastových vchodových dveří včetně rámu do zdiva jednokřídlových s nadsvětlíkem</t>
  </si>
  <si>
    <t>-86244394</t>
  </si>
  <si>
    <t>240</t>
  </si>
  <si>
    <t>61173170.R02</t>
  </si>
  <si>
    <t>dveře dřevěné s nadsvětlíkem 90x200+40 cm, bezp.fólie, včetně kování - 1.np vstup do podatelny - ozn. PS</t>
  </si>
  <si>
    <t>-1056786460</t>
  </si>
  <si>
    <t>241</t>
  </si>
  <si>
    <t>766660717</t>
  </si>
  <si>
    <t>Montáž dveřních doplňků samozavírače na zárubeň ocelovou</t>
  </si>
  <si>
    <t>-1960676860</t>
  </si>
  <si>
    <t>242</t>
  </si>
  <si>
    <t>54917265.R02</t>
  </si>
  <si>
    <t xml:space="preserve">samozavírač pro dvoukřídlové dveře s koordinátorem </t>
  </si>
  <si>
    <t>-329471887</t>
  </si>
  <si>
    <t>243</t>
  </si>
  <si>
    <t>766660171</t>
  </si>
  <si>
    <t>Montáž dveřních křídel dřevěných nebo plastových otevíravých do obložkové zárubně povrchově upravených jednokřídlových, šířky do 800 mm</t>
  </si>
  <si>
    <t>-435032924</t>
  </si>
  <si>
    <t>244</t>
  </si>
  <si>
    <t>61162930</t>
  </si>
  <si>
    <t>dveře vnitřní hladké laminované světlý dub plné 1křídlé 60x197cm - ozn.č. 1P/L</t>
  </si>
  <si>
    <t>288161590</t>
  </si>
  <si>
    <t>245</t>
  </si>
  <si>
    <t>61162934</t>
  </si>
  <si>
    <t>dveře vnitřní hladké laminované světlý dub plné 1křídlé 80x197cm - ozn. 4P</t>
  </si>
  <si>
    <t>-1744204639</t>
  </si>
  <si>
    <t>246</t>
  </si>
  <si>
    <t>61162960</t>
  </si>
  <si>
    <t>dveře vnitřní hladké laminované světlý dub sklo 2/3 1křídlé 80x197cm - ozn. 3P/L</t>
  </si>
  <si>
    <t>879213748</t>
  </si>
  <si>
    <t>247</t>
  </si>
  <si>
    <t>766660172</t>
  </si>
  <si>
    <t>Montáž dveřních křídel dřevěných nebo plastových otevíravých do obložkové zárubně povrchově upravených jednokřídlových, šířky přes 800 mm</t>
  </si>
  <si>
    <t>221357897</t>
  </si>
  <si>
    <t>248</t>
  </si>
  <si>
    <t>61162962</t>
  </si>
  <si>
    <t>dveře vnitřní hladké laminované světlý dub sklo 2/3 1křídlé 90x197cm - ozn. 6L</t>
  </si>
  <si>
    <t>1361418132</t>
  </si>
  <si>
    <t>249</t>
  </si>
  <si>
    <t>766660173</t>
  </si>
  <si>
    <t>Montáž dveřních křídel dřevěných nebo plastových otevíravých do obložkové zárubně povrchově upravených dvoukřídlových, šířky do 1450 mm</t>
  </si>
  <si>
    <t>-1097997678</t>
  </si>
  <si>
    <t>250</t>
  </si>
  <si>
    <t>61162940</t>
  </si>
  <si>
    <t>dveře vnitřní hladké laminované světlý dub plné 2křídlé 125x197cm - ozn. 7D</t>
  </si>
  <si>
    <t>-1527118140</t>
  </si>
  <si>
    <t>251</t>
  </si>
  <si>
    <t>766660722</t>
  </si>
  <si>
    <t>Montáž dveřních doplňků dveřního kování zámku</t>
  </si>
  <si>
    <t>426880175</t>
  </si>
  <si>
    <t>252</t>
  </si>
  <si>
    <t>54914622</t>
  </si>
  <si>
    <t>kování vrchní dveřní klika včetně štítu a montážního materiálu BB 72 matný nikl</t>
  </si>
  <si>
    <t>1554448135</t>
  </si>
  <si>
    <t>253</t>
  </si>
  <si>
    <t>54926400</t>
  </si>
  <si>
    <t>zámek stavební dveřní zadlabací s vložkou 5131</t>
  </si>
  <si>
    <t>2081974928</t>
  </si>
  <si>
    <t>254</t>
  </si>
  <si>
    <t>766682111</t>
  </si>
  <si>
    <t>Montáž zárubní dřevěných, plastových nebo z lamina obložkových, pro dveře jednokřídlové, tloušťky stěny do 170 mm</t>
  </si>
  <si>
    <t>508131255</t>
  </si>
  <si>
    <t>255</t>
  </si>
  <si>
    <t>61182258</t>
  </si>
  <si>
    <t>zárubeň obložková pro dveře 1křídlové 60,70,80,90x197cm tl 6-17cm,dub,buk</t>
  </si>
  <si>
    <t>-2133008541</t>
  </si>
  <si>
    <t>256</t>
  </si>
  <si>
    <t>766682112</t>
  </si>
  <si>
    <t>Montáž zárubní dřevěných, plastových nebo z lamina obložkových, pro dveře jednokřídlové, tloušťky stěny přes 170 do 350 mm</t>
  </si>
  <si>
    <t>630027463</t>
  </si>
  <si>
    <t>257</t>
  </si>
  <si>
    <t>61182264</t>
  </si>
  <si>
    <t>zárubeň obložková pro dveře 1křídlové 60,70,80,90x197cm tl 18-25cm,dub,buk</t>
  </si>
  <si>
    <t>1927508713</t>
  </si>
  <si>
    <t>258</t>
  </si>
  <si>
    <t>766682113</t>
  </si>
  <si>
    <t>Montáž zárubní dřevěných, plastových nebo z lamina obložkových, pro dveře jednokřídlové, tloušťky stěny přes 350 mm</t>
  </si>
  <si>
    <t>-1535246163</t>
  </si>
  <si>
    <t>259</t>
  </si>
  <si>
    <t>61182270</t>
  </si>
  <si>
    <t>zárubeň obložková pro dveře 1křídlové 60,70,80,90x197cm tl 26-35cm a více,dub,buk</t>
  </si>
  <si>
    <t>299317147</t>
  </si>
  <si>
    <t>260</t>
  </si>
  <si>
    <t>766682121</t>
  </si>
  <si>
    <t>Montáž zárubní dřevěných, plastových nebo z lamina obložkových, pro dveře dvoukřídlové, tloušťky stěny do 170 mm</t>
  </si>
  <si>
    <t>-1964236113</t>
  </si>
  <si>
    <t>261</t>
  </si>
  <si>
    <t>61182274</t>
  </si>
  <si>
    <t>zárubeň obložková pro dveře 2křídlové 125,145x197cm tl 6-17cm,dub,buk</t>
  </si>
  <si>
    <t>943522113</t>
  </si>
  <si>
    <t>262</t>
  </si>
  <si>
    <t>766695212</t>
  </si>
  <si>
    <t>Montáž ostatních truhlářských konstrukcí prahů dveří jednokřídlových, šířky do 100 mm</t>
  </si>
  <si>
    <t>-1344927834</t>
  </si>
  <si>
    <t>263</t>
  </si>
  <si>
    <t>766695213</t>
  </si>
  <si>
    <t>Montáž ostatních truhlářských konstrukcí prahů dveří jednokřídlových, šířky přes 100 mm</t>
  </si>
  <si>
    <t>41741057</t>
  </si>
  <si>
    <t>264</t>
  </si>
  <si>
    <t>766695232</t>
  </si>
  <si>
    <t>Montáž ostatních truhlářských konstrukcí prahů dveří dvoukřídlových, šířky do 100 mm</t>
  </si>
  <si>
    <t>-281317271</t>
  </si>
  <si>
    <t>265</t>
  </si>
  <si>
    <t>61187116</t>
  </si>
  <si>
    <t>práh dveřní dřevěný dubový tl 2cm dl 62cm š 10cm</t>
  </si>
  <si>
    <t>763553286</t>
  </si>
  <si>
    <t>266</t>
  </si>
  <si>
    <t>61187121</t>
  </si>
  <si>
    <t>práh dveřní dřevěný dubový tl 2cm dl 62cm š 15cm</t>
  </si>
  <si>
    <t>-653217031</t>
  </si>
  <si>
    <t>267</t>
  </si>
  <si>
    <t>61187156</t>
  </si>
  <si>
    <t>práh dveřní dřevěný dubový tl 2cm dl 82cm š 10cm</t>
  </si>
  <si>
    <t>2073740102</t>
  </si>
  <si>
    <t>268</t>
  </si>
  <si>
    <t>61187176</t>
  </si>
  <si>
    <t>práh dveřní dřevěný dubový tl 2cm dl 92cm š 10cm</t>
  </si>
  <si>
    <t>1003527024</t>
  </si>
  <si>
    <t>269</t>
  </si>
  <si>
    <t>61187216</t>
  </si>
  <si>
    <t>práh dveřní dřevěný dubový tl 2cm dl 127cm š 10cm</t>
  </si>
  <si>
    <t>-349889454</t>
  </si>
  <si>
    <t>270</t>
  </si>
  <si>
    <t>766811400.R01</t>
  </si>
  <si>
    <t>Montáž kuchyňské linky</t>
  </si>
  <si>
    <t>1655568016</t>
  </si>
  <si>
    <t>271</t>
  </si>
  <si>
    <t>61510101.R01</t>
  </si>
  <si>
    <t>kuchyňská linka dl. 2,36 mm dolní i horní skříňky - upřesnit dle výběru</t>
  </si>
  <si>
    <t>-1785451088</t>
  </si>
  <si>
    <t>272</t>
  </si>
  <si>
    <t>766211200</t>
  </si>
  <si>
    <t>Montáž madel schodišťových dřevěných průběžných</t>
  </si>
  <si>
    <t>-709888854</t>
  </si>
  <si>
    <t>273</t>
  </si>
  <si>
    <t>60514100.R01</t>
  </si>
  <si>
    <t>madlo dřevěné včetně kotev</t>
  </si>
  <si>
    <t>2122129851</t>
  </si>
  <si>
    <t>274</t>
  </si>
  <si>
    <t>998766202</t>
  </si>
  <si>
    <t>Přesun hmot pro konstrukce truhlářské stanovený procentní sazbou (%) z ceny vodorovná dopravní vzdálenost do 50 m v objektech výšky přes 6 do 12 m</t>
  </si>
  <si>
    <t>-970880328</t>
  </si>
  <si>
    <t>767</t>
  </si>
  <si>
    <t>Konstrukce zámečnické</t>
  </si>
  <si>
    <t>275</t>
  </si>
  <si>
    <t>-650222709</t>
  </si>
  <si>
    <t>1,1+3,2+0,9   "m.č. 201"</t>
  </si>
  <si>
    <t>276</t>
  </si>
  <si>
    <t>1354585595</t>
  </si>
  <si>
    <t>277</t>
  </si>
  <si>
    <t>998767202</t>
  </si>
  <si>
    <t>Přesun hmot pro zámečnické konstrukce stanovený procentní sazbou (%) z ceny vodorovná dopravní vzdálenost do 50 m v objektech výšky přes 6 do 12 m</t>
  </si>
  <si>
    <t>1859763861</t>
  </si>
  <si>
    <t>771</t>
  </si>
  <si>
    <t>Podlahy z dlaždic</t>
  </si>
  <si>
    <t>278</t>
  </si>
  <si>
    <t>771574113</t>
  </si>
  <si>
    <t>Montáž podlah z dlaždic keramických lepených flexibilním lepidlem režných nebo glazovaných hladkých přes 9 do 12 ks/ m2</t>
  </si>
  <si>
    <t>-46152252</t>
  </si>
  <si>
    <t>9,6+2,3+1,3+3,4</t>
  </si>
  <si>
    <t>1,1*1,1   "mezipodesta"</t>
  </si>
  <si>
    <t>3,9+1,6+1,6</t>
  </si>
  <si>
    <t>279</t>
  </si>
  <si>
    <t>771579196</t>
  </si>
  <si>
    <t>Montáž podlah z dlaždic keramických Příplatek k cenám za dvousložkový spárovací tmel</t>
  </si>
  <si>
    <t>-765524291</t>
  </si>
  <si>
    <t>280</t>
  </si>
  <si>
    <t>771579197</t>
  </si>
  <si>
    <t>Montáž podlah z dlaždic keramických Příplatek k cenám za dvousložkové lepidlo</t>
  </si>
  <si>
    <t>-1380694923</t>
  </si>
  <si>
    <t>281</t>
  </si>
  <si>
    <t>59761290</t>
  </si>
  <si>
    <t>dlaždice keramické podlahové  (barevné) přes 9 do 12 ks/m2 - upřesnit dle výběru</t>
  </si>
  <si>
    <t>-81662287</t>
  </si>
  <si>
    <t>24,91*1,1</t>
  </si>
  <si>
    <t>282</t>
  </si>
  <si>
    <t>771474113</t>
  </si>
  <si>
    <t>Montáž soklíků z dlaždic keramických lepených flexibilním lepidlem rovných výšky přes 90 do 120 mm</t>
  </si>
  <si>
    <t>629104004</t>
  </si>
  <si>
    <t>4,5*2+2,95*2+0,4*2</t>
  </si>
  <si>
    <t>-1,7</t>
  </si>
  <si>
    <t>1,4*2+1,33*2+0,15*2</t>
  </si>
  <si>
    <t>-0,6*3</t>
  </si>
  <si>
    <t>1,1*2   "mezipodesta"</t>
  </si>
  <si>
    <t>283</t>
  </si>
  <si>
    <t>771474133</t>
  </si>
  <si>
    <t>Montáž soklíků z dlaždic keramických lepených flexibilním lepidlem schodišťových stupňovitých výšky přes 90 do 120 mm</t>
  </si>
  <si>
    <t>1791868318</t>
  </si>
  <si>
    <t>(0,3+0,2)*(22+8)</t>
  </si>
  <si>
    <t>284</t>
  </si>
  <si>
    <t>-288206167</t>
  </si>
  <si>
    <t>20,16*0,1</t>
  </si>
  <si>
    <t>15*0,1</t>
  </si>
  <si>
    <t>285</t>
  </si>
  <si>
    <t>1621606160</t>
  </si>
  <si>
    <t>286</t>
  </si>
  <si>
    <t>59761416.R01</t>
  </si>
  <si>
    <t>sokl keramický - upřesnit dle výběru</t>
  </si>
  <si>
    <t>1055174493</t>
  </si>
  <si>
    <t>20,16*1,1</t>
  </si>
  <si>
    <t>15*1,2</t>
  </si>
  <si>
    <t>287</t>
  </si>
  <si>
    <t>771274123</t>
  </si>
  <si>
    <t>Montáž obkladů schodišť z dlaždic keramických lepených flexibilním lepidlem stupnic protiskluzných nebo reliefovaných šířky přes 250 do 300 mm</t>
  </si>
  <si>
    <t>-2040575404</t>
  </si>
  <si>
    <t>1,1*22</t>
  </si>
  <si>
    <t>288</t>
  </si>
  <si>
    <t>771274232</t>
  </si>
  <si>
    <t>Montáž obkladů schodišť z dlaždic keramických lepených flexibilním lepidlem podstupnic hladkých výšky přes 150 do 200 mm</t>
  </si>
  <si>
    <t>-1924206349</t>
  </si>
  <si>
    <t>289</t>
  </si>
  <si>
    <t>1333812634</t>
  </si>
  <si>
    <t>24,200*(0,29+0,16)</t>
  </si>
  <si>
    <t>290</t>
  </si>
  <si>
    <t>-602949511</t>
  </si>
  <si>
    <t>291</t>
  </si>
  <si>
    <t>59761337.R01</t>
  </si>
  <si>
    <t>schodovka keramická - upřesnit dle skutečnosti</t>
  </si>
  <si>
    <t>805678774</t>
  </si>
  <si>
    <t>24,200*(0,29+0,16)*1,1</t>
  </si>
  <si>
    <t>292</t>
  </si>
  <si>
    <t>771990112</t>
  </si>
  <si>
    <t>Vyrovnání podkladní vrstvy samonivelační stěrkou tl. 4 mm, min. pevnosti 30 MPa</t>
  </si>
  <si>
    <t>18136646</t>
  </si>
  <si>
    <t>293</t>
  </si>
  <si>
    <t>771591111</t>
  </si>
  <si>
    <t>Podlahy - ostatní práce penetrace podkladu</t>
  </si>
  <si>
    <t>-202615247</t>
  </si>
  <si>
    <t>294</t>
  </si>
  <si>
    <t>998771202</t>
  </si>
  <si>
    <t>Přesun hmot pro podlahy z dlaždic stanovený procentní sazbou (%) z ceny vodorovná dopravní vzdálenost do 50 m v objektech výšky přes 6 do 12 m</t>
  </si>
  <si>
    <t>-2104481081</t>
  </si>
  <si>
    <t>776</t>
  </si>
  <si>
    <t>Podlahy povlakové</t>
  </si>
  <si>
    <t>295</t>
  </si>
  <si>
    <t>776221111</t>
  </si>
  <si>
    <t>Montáž podlahovin z PVC lepením standardním lepidlem z pásů standardních</t>
  </si>
  <si>
    <t>-366458621</t>
  </si>
  <si>
    <t>-(1,1*4+1,1*0,9)</t>
  </si>
  <si>
    <t>296</t>
  </si>
  <si>
    <t>284122850</t>
  </si>
  <si>
    <t>krytina podlahová heterogenní tl. 2 mm</t>
  </si>
  <si>
    <t>1942086433</t>
  </si>
  <si>
    <t>129,81*1,05</t>
  </si>
  <si>
    <t>297</t>
  </si>
  <si>
    <t>776211111</t>
  </si>
  <si>
    <t>Montáž textilních podlahovin lepením pásů standardních</t>
  </si>
  <si>
    <t>1210168139</t>
  </si>
  <si>
    <t>30,1   "1.np"</t>
  </si>
  <si>
    <t>298</t>
  </si>
  <si>
    <t>69751060</t>
  </si>
  <si>
    <t>koberec zátěž. vpich., role š.2m,vlákno 100%PA 540g/m2, zátěž 33, útlum 21dB, Bfl S1, R ≤ 100MΩ</t>
  </si>
  <si>
    <t>911746812</t>
  </si>
  <si>
    <t>30,100*1,1</t>
  </si>
  <si>
    <t>299</t>
  </si>
  <si>
    <t>776421111</t>
  </si>
  <si>
    <t>Montáž lišt obvodových lepených</t>
  </si>
  <si>
    <t>-123831234</t>
  </si>
  <si>
    <t>5,41*2+5,93*2</t>
  </si>
  <si>
    <t>3,19*2+5,57*2+6,08*4+0,3*2+2,36*2+1,2*2+4,46*4</t>
  </si>
  <si>
    <t>1,2*4+0,3*2+3,33*2+3,66*2+3,44*2+3,66*2+9,22*2</t>
  </si>
  <si>
    <t>1,3*2+6,25*2+2,87*2+3,86*4+0,2*4+0,1*4+0,15*2</t>
  </si>
  <si>
    <t>-(0,8*10+0,9+1,25*2+1,06*2+1,2*2+1*2)</t>
  </si>
  <si>
    <t>300</t>
  </si>
  <si>
    <t>28411006</t>
  </si>
  <si>
    <t>lišta soklová PVC samolepící 15 x 50 mm</t>
  </si>
  <si>
    <t>-806600016</t>
  </si>
  <si>
    <t>160,96*1,1</t>
  </si>
  <si>
    <t>301</t>
  </si>
  <si>
    <t>776111112</t>
  </si>
  <si>
    <t>Příprava podkladu broušení podlah nového podkladu betonového</t>
  </si>
  <si>
    <t>-1518788778</t>
  </si>
  <si>
    <t>302</t>
  </si>
  <si>
    <t>776121321</t>
  </si>
  <si>
    <t>Příprava podkladu penetrace neředěná podlah</t>
  </si>
  <si>
    <t>-1823729177</t>
  </si>
  <si>
    <t>303</t>
  </si>
  <si>
    <t>776121411</t>
  </si>
  <si>
    <t>Příprava podkladu penetrace dvousložková podlah na dřevo (špachtlováním)</t>
  </si>
  <si>
    <t>-1194548839</t>
  </si>
  <si>
    <t>304</t>
  </si>
  <si>
    <t>776141111</t>
  </si>
  <si>
    <t>Příprava podkladu vyrovnání samonivelační stěrkou podlah min.pevnosti 20 MPa, tloušťky do 3 mm</t>
  </si>
  <si>
    <t>998963355</t>
  </si>
  <si>
    <t>Mezisoučet</t>
  </si>
  <si>
    <t>305</t>
  </si>
  <si>
    <t>998776202</t>
  </si>
  <si>
    <t>Přesun hmot pro podlahy povlakové stanovený procentní sazbou (%) z ceny vodorovná dopravní vzdálenost do 50 m v objektech výšky přes 6 do 12 m</t>
  </si>
  <si>
    <t>1727005668</t>
  </si>
  <si>
    <t>781</t>
  </si>
  <si>
    <t>Dokončovací práce - obklady keramické</t>
  </si>
  <si>
    <t>306</t>
  </si>
  <si>
    <t>781474115</t>
  </si>
  <si>
    <t>Montáž obkladů vnitřních stěn z dlaždic keramických lepených flexibilním lepidlem režných nebo glazovaných hladkých přes 22 do 25 ks/m2</t>
  </si>
  <si>
    <t>1587527309</t>
  </si>
  <si>
    <t>1,8*(1,1*2+3,1*2+1,7+0,3*2+1,55*2+1,1*2)</t>
  </si>
  <si>
    <t>-(0,6*1,8*3)</t>
  </si>
  <si>
    <t>1,8*(2,01*2+2,19*2+1,55*4+1,04*2+1,05*2)</t>
  </si>
  <si>
    <t>-1,8*(0,6*4+0,8)</t>
  </si>
  <si>
    <t>1,4*(2,36+1,1*2)</t>
  </si>
  <si>
    <t>307</t>
  </si>
  <si>
    <t>781479196</t>
  </si>
  <si>
    <t>Montáž obkladů vnitřních stěn z dlaždic keramických Příplatek k cenám za dvousložkový spárovací tmel</t>
  </si>
  <si>
    <t>-110492100</t>
  </si>
  <si>
    <t>308</t>
  </si>
  <si>
    <t>781479197</t>
  </si>
  <si>
    <t>Montáž obkladů vnitřních stěn z dlaždic keramických Příplatek k cenám za dvousložkové lepidlo</t>
  </si>
  <si>
    <t>-963925323</t>
  </si>
  <si>
    <t>309</t>
  </si>
  <si>
    <t>59761040.R01</t>
  </si>
  <si>
    <t>obkládačka keramická - upřesnit dle výběru</t>
  </si>
  <si>
    <t>-1293044943</t>
  </si>
  <si>
    <t>59,998*1,1</t>
  </si>
  <si>
    <t>310</t>
  </si>
  <si>
    <t>781479194</t>
  </si>
  <si>
    <t>Montáž obkladů vnitřních stěn z dlaždic keramických Příplatek k cenám za vyrovnání nerovného povrchu</t>
  </si>
  <si>
    <t>-1516606263</t>
  </si>
  <si>
    <t>311</t>
  </si>
  <si>
    <t>998781202</t>
  </si>
  <si>
    <t>Přesun hmot pro obklady keramické stanovený procentní sazbou (%) z ceny vodorovná dopravní vzdálenost do 50 m v objektech výšky přes 6 do 12 m</t>
  </si>
  <si>
    <t>110962948</t>
  </si>
  <si>
    <t>783</t>
  </si>
  <si>
    <t>Dokončovací práce - nátěry</t>
  </si>
  <si>
    <t>312</t>
  </si>
  <si>
    <t>783314201</t>
  </si>
  <si>
    <t>Základní antikorozní nátěr zámečnických konstrukcí jednonásobný syntetický standardní</t>
  </si>
  <si>
    <t>-469228897</t>
  </si>
  <si>
    <t>(2*0,8+2*1,5+2*1,5)*0,370</t>
  </si>
  <si>
    <t>1,5*0,370</t>
  </si>
  <si>
    <t>2*3,5*0,709</t>
  </si>
  <si>
    <t>(4,46+1,3+1,2+2,15+1,55+3,86+6,25+0,1+2,87)*0,709</t>
  </si>
  <si>
    <t>0,3*0,3*2 *2</t>
  </si>
  <si>
    <t>Mezisoučet   kotevní deska</t>
  </si>
  <si>
    <t>0,25*12</t>
  </si>
  <si>
    <t>Mezisoučet   příložky</t>
  </si>
  <si>
    <t>(5,8*6+3,3*2+2,05*3)*0,709</t>
  </si>
  <si>
    <t>Mezisoučet   I č.20 VIZ ZMĚNA 12/2017</t>
  </si>
  <si>
    <t>784</t>
  </si>
  <si>
    <t>Dokončovací práce - malby</t>
  </si>
  <si>
    <t>313</t>
  </si>
  <si>
    <t>784181121</t>
  </si>
  <si>
    <t>Penetrace podkladu jednonásobná hloubková v místnostech výšky do 3,80 m</t>
  </si>
  <si>
    <t>-722267232</t>
  </si>
  <si>
    <t>2,65*(4,5*2+1,1*2+3,33*2+2,95*2+3,1*2)</t>
  </si>
  <si>
    <t>2,65*(5,93*2+5,41*2+1,1*2+1,55*2+1,7*2+1,33*2)</t>
  </si>
  <si>
    <t>Mezisoučet   1.np - STĚNY</t>
  </si>
  <si>
    <t>2,67*(6,08*4+3,19*2+5,57*2+4,46*4+2,36*2+1,2*2)</t>
  </si>
  <si>
    <t>2,6*(3,86*4+6,25*2+2,87*2+9,22*2+1,3*2+3,66*2+3,33*2+1,2*4)</t>
  </si>
  <si>
    <t>2,6*(2,19*2+2,01*2+1,55*4+1,04*2+1,05*2+3,44*2+3,66*2)</t>
  </si>
  <si>
    <t>Mezisoučet   2.np - STĚNY</t>
  </si>
  <si>
    <t>-59,988</t>
  </si>
  <si>
    <t>Mezisoučet  1.np a 2.np odpočet obkladů</t>
  </si>
  <si>
    <t>314</t>
  </si>
  <si>
    <t>784181127</t>
  </si>
  <si>
    <t>Penetrace podkladu jednonásobná hloubková na schodišti o výšce podlaží do 3,80 m</t>
  </si>
  <si>
    <t>-1405136611</t>
  </si>
  <si>
    <t>315</t>
  </si>
  <si>
    <t>784211131</t>
  </si>
  <si>
    <t>Malby z malířských směsí otěruvzdorných za mokra dvojnásobné, bílé za mokra otěruvzdorné minimálně v místnostech výšky do 3,80 m</t>
  </si>
  <si>
    <t>-2013880658</t>
  </si>
  <si>
    <t>9,6+30,1+2,3+1,3</t>
  </si>
  <si>
    <t>Mezisoučet   1.np - m.č. 101,102,103,104</t>
  </si>
  <si>
    <t>Součet   STROPY</t>
  </si>
  <si>
    <t>316</t>
  </si>
  <si>
    <t>784211137</t>
  </si>
  <si>
    <t>Malby z malířských směsí otěruvzdorných za mokra dvojnásobné, bílé za mokra otěruvzdorné minimálně na schodišti o výšce podlaží do 3,80 m</t>
  </si>
  <si>
    <t>-2014438472</t>
  </si>
  <si>
    <t>317</t>
  </si>
  <si>
    <t>784211141</t>
  </si>
  <si>
    <t>Malby z malířských směsí otěruvzdorných za mokra Příplatek k cenám dvojnásobných maleb za zvýšenou pracnost při provádění malého rozsahu plochy do 5 m2</t>
  </si>
  <si>
    <t>1554535330</t>
  </si>
  <si>
    <t>2,3+1,3</t>
  </si>
  <si>
    <t>Mezisoučet   1.np - m.č. 103,104</t>
  </si>
  <si>
    <t>3,9</t>
  </si>
  <si>
    <t>318</t>
  </si>
  <si>
    <t>784211121</t>
  </si>
  <si>
    <t>Malby z malířských směsí otěruvzdorných za mokra dvojnásobné, bílé za mokra otěruvzdorné středně v místnostech výšky do 3,80 m</t>
  </si>
  <si>
    <t>-1290022587</t>
  </si>
  <si>
    <t>319</t>
  </si>
  <si>
    <t>784211163</t>
  </si>
  <si>
    <t>Malby z malířských směsí otěruvzdorných za mokra Příplatek k cenám dvojnásobných maleb za provádění barevné malby tónované na tónovacích automatech, v odstínu středně sytém</t>
  </si>
  <si>
    <t>492374841</t>
  </si>
  <si>
    <t>320</t>
  </si>
  <si>
    <t>784312021</t>
  </si>
  <si>
    <t>Malby vápenné dvojnásobné, bílé v místnostech výšky do 3,80 m</t>
  </si>
  <si>
    <t>914434823</t>
  </si>
  <si>
    <t>Mezisoučet   1.pp - stěny</t>
  </si>
  <si>
    <t>321</t>
  </si>
  <si>
    <t>784171101</t>
  </si>
  <si>
    <t>Zakrytí nemalovaných ploch (materiál ve specifikaci) včetně pozdějšího odkrytí podlah</t>
  </si>
  <si>
    <t>975844121</t>
  </si>
  <si>
    <t>322</t>
  </si>
  <si>
    <t>58124844</t>
  </si>
  <si>
    <t>fólie pro malířské potřeby zakrývací,  25µ,  4 x 5 m</t>
  </si>
  <si>
    <t>-824963806</t>
  </si>
  <si>
    <t>225,36*1,05</t>
  </si>
  <si>
    <t>323</t>
  </si>
  <si>
    <t>784171111</t>
  </si>
  <si>
    <t>Zakrytí nemalovaných ploch (materiál ve specifikaci) včetně pozdějšího odkrytí svislých ploch např. stěn, oken, dveří v místnostech výšky do 3,80</t>
  </si>
  <si>
    <t>-530114446</t>
  </si>
  <si>
    <t>1*2*6</t>
  </si>
  <si>
    <t>1,7*1,5*4+0,9*1,5*2+1,4*1,5+0,5*0,5*2+1*1,5+1*2</t>
  </si>
  <si>
    <t>1*2*17+1,3*2*2+1,2*0,8*2</t>
  </si>
  <si>
    <t>324</t>
  </si>
  <si>
    <t>-484806838</t>
  </si>
  <si>
    <t>91,915*1,05</t>
  </si>
  <si>
    <t xml:space="preserve">A2 - 1.np pravá strana objektu m.č. 110-115   </t>
  </si>
  <si>
    <t xml:space="preserve">HSV - Práce a dodávky HSV </t>
  </si>
  <si>
    <t xml:space="preserve">    3 - Svislé a kompletní konstrukce</t>
  </si>
  <si>
    <t xml:space="preserve">    410 - Nový strop nad m.č. 114 a 115-VIZ ZMĚNA 12/2017</t>
  </si>
  <si>
    <t xml:space="preserve">      64 - Osazování výplní otvorů</t>
  </si>
  <si>
    <t xml:space="preserve">Práce a dodávky HSV </t>
  </si>
  <si>
    <t>Svislé a kompletní konstrukce</t>
  </si>
  <si>
    <t>-1353612052</t>
  </si>
  <si>
    <t>(1,3+1)*0,00594                                     "I č.8 "</t>
  </si>
  <si>
    <t>(4*1,2+2*2,1+4*1,4+4*2,1)*0,0111  "I č. 12"</t>
  </si>
  <si>
    <t>1127660298</t>
  </si>
  <si>
    <t>2*3*0,0143   "I č. 14"</t>
  </si>
  <si>
    <t>-565728801</t>
  </si>
  <si>
    <t>2,1*0,12*0,61</t>
  </si>
  <si>
    <t>2,1*0,12*0,45</t>
  </si>
  <si>
    <t>3*0,14*0,3</t>
  </si>
  <si>
    <t>1,4*0,12*0,75</t>
  </si>
  <si>
    <t>2,1*0,12*0,75</t>
  </si>
  <si>
    <t>-155910488</t>
  </si>
  <si>
    <t>0,1*(1,3*2+1*2)</t>
  </si>
  <si>
    <t>-840813689</t>
  </si>
  <si>
    <t>-387372807</t>
  </si>
  <si>
    <t>-1058668376</t>
  </si>
  <si>
    <t>340271021</t>
  </si>
  <si>
    <t>Zazdívka otvorů v příčkách nebo stěnách pórobetonovými tvárnicemi plochy přes 0,025 m2 do 1 m2, objemová hmotnost 500 kg/m3, tloušťka příčky 100 mm</t>
  </si>
  <si>
    <t>139829567</t>
  </si>
  <si>
    <t>1855043731</t>
  </si>
  <si>
    <t>(0,8+1,97*2)*0,1</t>
  </si>
  <si>
    <t>(0,9+1,97*2)*0,1</t>
  </si>
  <si>
    <t>349231821</t>
  </si>
  <si>
    <t>Přizdívka z cihel ostění s ozubem ve vybouraných otvorech, s vysekáním kapes pro zavázaní přes 150 do 300 mm</t>
  </si>
  <si>
    <t>480394775</t>
  </si>
  <si>
    <t>1,5*0,75*3</t>
  </si>
  <si>
    <t>1,25*0,75</t>
  </si>
  <si>
    <t>0,4*0,5</t>
  </si>
  <si>
    <t>Součet   okna</t>
  </si>
  <si>
    <t>-474531761</t>
  </si>
  <si>
    <t>2,5*1,27</t>
  </si>
  <si>
    <t>-1575722682</t>
  </si>
  <si>
    <t>2,5*2</t>
  </si>
  <si>
    <t>Nový strop nad m.č. 114 a 115-VIZ ZMĚNA 12/2017</t>
  </si>
  <si>
    <t>Osazování ocelových válcových nosníků ve stropech I nebo IE nebo U nebo UE nebo L č. 14 až 22 nebo výšky do 220 mm</t>
  </si>
  <si>
    <t>939071341</t>
  </si>
  <si>
    <t>"PŘED UKLÁDÁNÍM I PROFILŮ JE NUTNÉ PROVĚŘIT NADPRAŽÍ"</t>
  </si>
  <si>
    <t>3,5*2*0,0143</t>
  </si>
  <si>
    <t>13010716</t>
  </si>
  <si>
    <t>ocel profilová IPN 140 jakost 11 375</t>
  </si>
  <si>
    <t>1658211617</t>
  </si>
  <si>
    <t>0,100*1,1</t>
  </si>
  <si>
    <t>411161006.R01</t>
  </si>
  <si>
    <t>Stropy keramické z cihelných stropních vložek HURDIS do válcovaných nosníků osová vzdálenost nosníků do 1200 mm výška válcovaného nosníku 140 mm z vložky výšky 60 mm, výplňový materiál expandovaný polystyren</t>
  </si>
  <si>
    <t>-2033713912</t>
  </si>
  <si>
    <t>3,16*(1,2+0,19)</t>
  </si>
  <si>
    <t>413232211</t>
  </si>
  <si>
    <t>Zazdívka zhlaví stropních trámů nebo válcovaných nosníků pálenými cihlami válcovaných nosníků, výšky do 150 mm</t>
  </si>
  <si>
    <t>175938212</t>
  </si>
  <si>
    <t>957962374</t>
  </si>
  <si>
    <t>"cca"   0,1</t>
  </si>
  <si>
    <t>1821908469</t>
  </si>
  <si>
    <t>1663943897</t>
  </si>
  <si>
    <t>-691386184</t>
  </si>
  <si>
    <t>4,392*1,02</t>
  </si>
  <si>
    <t>-1047926951</t>
  </si>
  <si>
    <t>-1826947702</t>
  </si>
  <si>
    <t>1159498181</t>
  </si>
  <si>
    <t>3,16*(1,2+0,19)*0,00154</t>
  </si>
  <si>
    <t>2034028462</t>
  </si>
  <si>
    <t>2,4*(2,2+0,32+0,56+0,15+1,2)</t>
  </si>
  <si>
    <t>0,5*(5,08)</t>
  </si>
  <si>
    <t>2,0*(3,5+1,4+3,15+0,9+2,469+0,8+0,3)</t>
  </si>
  <si>
    <t>2,65*(1,29*2+1,27+1,19*4)</t>
  </si>
  <si>
    <t>(2,3+2,52)/2*(3,4*2+5,08*2+5,7*2+1,57*2+0,55*2+0,15*2)</t>
  </si>
  <si>
    <t>-(0,6*1,97*4+0,8*1,97+0,9*1,97*2+1,7*1,25+1,27*2,3)</t>
  </si>
  <si>
    <t>(1,7+1,25*2)*0,4</t>
  </si>
  <si>
    <t>(1+2*2)*0,1*2</t>
  </si>
  <si>
    <t>1,27*0,3</t>
  </si>
  <si>
    <t>(2,4+2,59)/2*(8,44*2+8,41+0,8*2+2,47*2+0,33+5,1)</t>
  </si>
  <si>
    <t>(2,4+2,59)/2*(3,5+1,45+2,01+0,3*4+3,6+0,3*4+0,15*2+0,3)</t>
  </si>
  <si>
    <t>-(0,8*1,97+1,7*1,25*2+1*1,25+0,8*0,4)</t>
  </si>
  <si>
    <t>(1,7+1,25*2)*0,4*1</t>
  </si>
  <si>
    <t>(1,7+1,25*2)*0,5*2</t>
  </si>
  <si>
    <t>(1+1,25*2)*0,5*1</t>
  </si>
  <si>
    <t>(1+0,4*2)*0,5</t>
  </si>
  <si>
    <t>-38,21   "odpočet sanačních omítek dle PD SANACE"</t>
  </si>
  <si>
    <t xml:space="preserve">Mezisoučet    </t>
  </si>
  <si>
    <t>1556779800</t>
  </si>
  <si>
    <t>-1511428023</t>
  </si>
  <si>
    <t>218,201</t>
  </si>
  <si>
    <t>611311143</t>
  </si>
  <si>
    <t>Omítka vápenná vnitřních ploch nanášená ručně dvouvrstvá štuková, tloušťky jádrové omítky do 10 mm a tloušťky štuku do 3 mm vodorovných konstrukcí kleneb nebo skořepin</t>
  </si>
  <si>
    <t>313435674</t>
  </si>
  <si>
    <t>(9,2+17,8+64,4+7,2)*1,25   "m.č. 110-113"</t>
  </si>
  <si>
    <t>Omítka vápenná vnitřních ploch nanášená ručně dvouvrstvá, tloušťky jádrové omítky do 10 mm štuková vodorovných konstrukcí stropů rovných</t>
  </si>
  <si>
    <t>-141694094</t>
  </si>
  <si>
    <t>1,5+1,5   "m.č. 114 a 115"</t>
  </si>
  <si>
    <t>424193219</t>
  </si>
  <si>
    <t>1,5+1,5                                   "m.č. 114 a 115"</t>
  </si>
  <si>
    <t>-440260325</t>
  </si>
  <si>
    <t>-1250135944</t>
  </si>
  <si>
    <t>2,65*1,27</t>
  </si>
  <si>
    <t>1*2*3</t>
  </si>
  <si>
    <t>72310488</t>
  </si>
  <si>
    <t>-638469889</t>
  </si>
  <si>
    <t>0,4*(1,7*3+1)</t>
  </si>
  <si>
    <t>0,5*1</t>
  </si>
  <si>
    <t>-120615612</t>
  </si>
  <si>
    <t>9,366</t>
  </si>
  <si>
    <t>1681575993</t>
  </si>
  <si>
    <t>0,8*0,4+1,7*1,25*3+1*1,25+1,27*2,3+3*2,6*2</t>
  </si>
  <si>
    <t>-709855181</t>
  </si>
  <si>
    <t>(9,2+17,8+64,4+7,2+1,5+1,5)*0,08   "m.č. 110 - 115"</t>
  </si>
  <si>
    <t>313412631</t>
  </si>
  <si>
    <t>-745780703</t>
  </si>
  <si>
    <t>(1,5+1,5)*0,08   "m.č. 114 - 115"</t>
  </si>
  <si>
    <t>-770902413</t>
  </si>
  <si>
    <t>"KARI 150x150x4/4"</t>
  </si>
  <si>
    <t>(9,2+17,8+64,4+7,2+1,5+1,5)*0,00135   "m.č. 110 - 115"</t>
  </si>
  <si>
    <t>Osazování výplní otvorů</t>
  </si>
  <si>
    <t>642945111</t>
  </si>
  <si>
    <t>Osazování ocelových zárubní protipožárních nebo protiplynových dveří do vynechaného otvoru, s obetonováním, dveří jednokřídlových do 2,5 m2</t>
  </si>
  <si>
    <t>-807136880</t>
  </si>
  <si>
    <t>55331156.R01</t>
  </si>
  <si>
    <t>zárubeň ocelová pro běžné zdění  800 L/P EW 30 - do m.č. 112</t>
  </si>
  <si>
    <t>-149730469</t>
  </si>
  <si>
    <t>-1276185924</t>
  </si>
  <si>
    <t>9,2+17,8+64,4+7,2+1,5+1,5</t>
  </si>
  <si>
    <t>-1133515049</t>
  </si>
  <si>
    <t>-751053140</t>
  </si>
  <si>
    <t>-1453719969</t>
  </si>
  <si>
    <t>644941112</t>
  </si>
  <si>
    <t>Montáž průvětrníků nebo mřížek odvětrávacích velikosti přes 150 x 200 do 300 x 300 mm</t>
  </si>
  <si>
    <t>-710869681</t>
  </si>
  <si>
    <t>562456010</t>
  </si>
  <si>
    <t>mřížka větrací hranatá plast 300x300 se síťovinou</t>
  </si>
  <si>
    <t>2010325365</t>
  </si>
  <si>
    <t>-1371103053</t>
  </si>
  <si>
    <t>1,65+1,5+8,8+14,9+46,5+6,3+15,4</t>
  </si>
  <si>
    <t>-862764257</t>
  </si>
  <si>
    <t>(9,2+17,8+64,4+7,2+1,5+1,5)*0,1 *2  "m.č. 110 - 115"</t>
  </si>
  <si>
    <t>1914490301</t>
  </si>
  <si>
    <t>2003127868</t>
  </si>
  <si>
    <t>2,5*(1,3+1,31)</t>
  </si>
  <si>
    <t>2,5*(3,6+1,96+1,3)</t>
  </si>
  <si>
    <t>-0,6*1,97*3</t>
  </si>
  <si>
    <t>2*(2,2+1*4+0,3*5)</t>
  </si>
  <si>
    <t>1459026918</t>
  </si>
  <si>
    <t>1*0,4+1*0,8</t>
  </si>
  <si>
    <t>962032314</t>
  </si>
  <si>
    <t>Bourání zdiva nadzákladového z cihel nebo tvárnic pilířů cihelných průřezu do 0,36 m2</t>
  </si>
  <si>
    <t>2120334438</t>
  </si>
  <si>
    <t>2,5*0,3*0,3</t>
  </si>
  <si>
    <t>962032231</t>
  </si>
  <si>
    <t>Bourání zdiva nadzákladového z cihel nebo tvárnic z cihel pálených nebo vápenopískových, na maltu vápennou nebo vápenocementovou, objemu přes 1 m3</t>
  </si>
  <si>
    <t>-1808935185</t>
  </si>
  <si>
    <t>0,33*2,4*2,4</t>
  </si>
  <si>
    <t>-0,8*1,97*0,33</t>
  </si>
  <si>
    <t>1249314245</t>
  </si>
  <si>
    <t>1,5*0,9*2</t>
  </si>
  <si>
    <t>1,5*1,14</t>
  </si>
  <si>
    <t>1499387267</t>
  </si>
  <si>
    <t>0,6*1,97*5</t>
  </si>
  <si>
    <t>968072456</t>
  </si>
  <si>
    <t>Vybourání kovových rámů oken s křídly, dveřních zárubní, vrat, stěn, ostění nebo obkladů dveřních zárubní, plochy přes 2 m2</t>
  </si>
  <si>
    <t>639155007</t>
  </si>
  <si>
    <t>1,27*2,22</t>
  </si>
  <si>
    <t>-162778472</t>
  </si>
  <si>
    <t>4*2,1+2*2,1+2*3+4*1,4+4*2,1</t>
  </si>
  <si>
    <t>1,3+1</t>
  </si>
  <si>
    <t>-669411013</t>
  </si>
  <si>
    <t>971033581</t>
  </si>
  <si>
    <t>Vybourání otvorů ve zdivu základovém nebo nadzákladovém z cihel, tvárnic, příčkovek z cihel pálených na maltu vápennou nebo vápenocementovou plochy do 1 m2, tl. do 900 mm</t>
  </si>
  <si>
    <t>-1315128590</t>
  </si>
  <si>
    <t>1,8*1,5*0,75*2</t>
  </si>
  <si>
    <t>-1,5*0,9*0,75*2</t>
  </si>
  <si>
    <t>973031151</t>
  </si>
  <si>
    <t>Vysekání výklenků nebo kapes ve zdivu z cihel na maltu vápennou nebo vápenocementovou výklenků, pohledové plochy přes 0,25 m2</t>
  </si>
  <si>
    <t>1093331947</t>
  </si>
  <si>
    <t>0,7*0,9*0,3</t>
  </si>
  <si>
    <t>971033381</t>
  </si>
  <si>
    <t>Vybourání otvorů ve zdivu základovém nebo nadzákladovém z cihel, tvárnic, příčkovek z cihel pálených na maltu vápennou nebo vápenocementovou plochy do 0,09 m2, tl. do 900 mm</t>
  </si>
  <si>
    <t>-1016626738</t>
  </si>
  <si>
    <t>597164431</t>
  </si>
  <si>
    <t>-2027763792</t>
  </si>
  <si>
    <t>(1+2*2)*0,15</t>
  </si>
  <si>
    <t>2,4*0,3*2</t>
  </si>
  <si>
    <t>-1282885289</t>
  </si>
  <si>
    <t>0,61*1,14</t>
  </si>
  <si>
    <t>0,75*(1+0,8)</t>
  </si>
  <si>
    <t>Součet  okna</t>
  </si>
  <si>
    <t>967031733</t>
  </si>
  <si>
    <t>Přisekání (špicování) plošné nebo rovných ostění zdiva z cihel pálených plošné, na maltu vápennou nebo vápenocementovou, tl. na maltu vápennou nebo vápenocementovou, tl. do 150 mm</t>
  </si>
  <si>
    <t>60362680</t>
  </si>
  <si>
    <t>0,61*1,7</t>
  </si>
  <si>
    <t>0,75*1,7*2</t>
  </si>
  <si>
    <t>-264048117</t>
  </si>
  <si>
    <t>1,2*(1,29*2+1,19*4+1,27)</t>
  </si>
  <si>
    <t>-0,6*1,2*2</t>
  </si>
  <si>
    <t>2*(1,96+0,95+0,91+1,05+2,15+3,21*2+5,1+2,47)</t>
  </si>
  <si>
    <t>97179941</t>
  </si>
  <si>
    <t>(9,2+17,8+64,4+7,2+1,5+1,5)*1,25</t>
  </si>
  <si>
    <t>-1501398765</t>
  </si>
  <si>
    <t>2,65*(1,29*2+1,19*4+1,27)</t>
  </si>
  <si>
    <t>(2,3+2,52)/2*(5,08*2+3,4*2+5,7*2+1,57*2+0,5*2+0,15*2)</t>
  </si>
  <si>
    <t>-(0,6*1,97*4+0,9*1,97*2+0,8*1,97+1,7*1,25+1,27*2,3)</t>
  </si>
  <si>
    <t>-2,4*(2,2+0,32+0,56+0,15+1,2)</t>
  </si>
  <si>
    <t>-0,5*(5,08)</t>
  </si>
  <si>
    <t>-2,0*(3,5+1,4+3,15+0,9+2,469+0,8+0,3)</t>
  </si>
  <si>
    <t>1188288932</t>
  </si>
  <si>
    <t>1456128200</t>
  </si>
  <si>
    <t>725122813</t>
  </si>
  <si>
    <t>Demontáž pisoárů s nádrží a 1 záchodkem</t>
  </si>
  <si>
    <t>1198067781</t>
  </si>
  <si>
    <t>725820802</t>
  </si>
  <si>
    <t>Demontáž baterií stojánkových do 1 otvoru</t>
  </si>
  <si>
    <t>-115604453</t>
  </si>
  <si>
    <t>725840851</t>
  </si>
  <si>
    <t>Demontáž baterií sprchových diferenciálních přes 3/4 x 1 do G 5/4 x 6/4</t>
  </si>
  <si>
    <t>2023209196</t>
  </si>
  <si>
    <t>1768438809</t>
  </si>
  <si>
    <t>721210813</t>
  </si>
  <si>
    <t>Demontáž kanalizačního příslušenství vpustí podlahových z kyselinovzdorné kameniny DN 100</t>
  </si>
  <si>
    <t>1251830135</t>
  </si>
  <si>
    <t>727833604</t>
  </si>
  <si>
    <t>"TL. BUDE  UPŘESNĚNA PO ROZKRYTÍ"</t>
  </si>
  <si>
    <t>3,16*(1,2+0,19)*0,1   "VIZ ZMĚNA 12/2017 m.č. 114 a 115"</t>
  </si>
  <si>
    <t>965082933</t>
  </si>
  <si>
    <t>Odstranění násypu pod podlahami nebo ochranného násypu na střechách tl. do 200 mm, plochy přes 2 m2</t>
  </si>
  <si>
    <t>-1902266615</t>
  </si>
  <si>
    <t>3,16*(1,2+0,19)*0,15   "VIZ ZMĚNA 12/2017 m.č. 114 a 115"</t>
  </si>
  <si>
    <t>963031532</t>
  </si>
  <si>
    <t>Bourání cihelných kleneb vápenocementovou, do ocelových nosníků, bez jejich vybourání, tl. do 150 mm</t>
  </si>
  <si>
    <t>-1397362280</t>
  </si>
  <si>
    <t>3,16*(1,2+0,19)   "VIZ ZMĚNA 12/2017 m.č. 114 a 115"</t>
  </si>
  <si>
    <t>964073221</t>
  </si>
  <si>
    <t>Vybourání válcovaných nosníků uložených ve zdivu cihelném délky do 4 m, hmotnosti do 20 kg/m</t>
  </si>
  <si>
    <t>-1398045550</t>
  </si>
  <si>
    <t>"VELIKOST A POČET OC. NOSNÍKŮ BUDE UPŘESNĚNA PO ROZKRYTÍ"</t>
  </si>
  <si>
    <t>3,5*3*0,0134   "VIZ ZMĚNA 12/2017 m.č. 114 a 115"</t>
  </si>
  <si>
    <t>964061321</t>
  </si>
  <si>
    <t>Uvolnění zhlaví trámu při jeho výměně pro jakoukoliv délku uložení, ze zdiva cihelného, o průřezu zhlaví do 0,03 m2</t>
  </si>
  <si>
    <t>-824581090</t>
  </si>
  <si>
    <t>3*2   "VIZ ZMĚNA 12/2017 m.č. 114 a 115"</t>
  </si>
  <si>
    <t>2053937110</t>
  </si>
  <si>
    <t>2*2   "VIZ ZMĚNA 12/2017 m.č. 114 a 115"</t>
  </si>
  <si>
    <t>-430915691</t>
  </si>
  <si>
    <t>-444519255</t>
  </si>
  <si>
    <t>87,578*3</t>
  </si>
  <si>
    <t>-1815395046</t>
  </si>
  <si>
    <t>-20399787</t>
  </si>
  <si>
    <t>-1993887151</t>
  </si>
  <si>
    <t>87,578</t>
  </si>
  <si>
    <t>-(0,128+0,106)</t>
  </si>
  <si>
    <t>-0,297  "odpočet kovového odpadu"</t>
  </si>
  <si>
    <t>839513856</t>
  </si>
  <si>
    <t>-1049163508</t>
  </si>
  <si>
    <t>(9,2+17,8+64,4+7,2+1,5+1,5)   "m.č. 110 - 115"</t>
  </si>
  <si>
    <t>-980711552</t>
  </si>
  <si>
    <t>-844995382</t>
  </si>
  <si>
    <t>1,5*2   "m.č. 114 a 115"</t>
  </si>
  <si>
    <t>1100982204</t>
  </si>
  <si>
    <t xml:space="preserve">0,3*(1,19*4+1,29*2+1,27*2+0,15*2)   </t>
  </si>
  <si>
    <t>-0,3*0,6*3</t>
  </si>
  <si>
    <t>Součet   m.č. 114 a 115</t>
  </si>
  <si>
    <t>679213942</t>
  </si>
  <si>
    <t xml:space="preserve">(1,19*4+1,29*2+1,27*2+0,15*2)   </t>
  </si>
  <si>
    <t>-1152676926</t>
  </si>
  <si>
    <t>10,18*1,1</t>
  </si>
  <si>
    <t>1470637613</t>
  </si>
  <si>
    <t>Montáž tepelné izolace běžných stavebních konstrukcí podlah rohožemi, pásy, deskami, dílci, bloky (izolační materiál ve specifikaci) kladenými volně jednovrstvá</t>
  </si>
  <si>
    <t>-515712611</t>
  </si>
  <si>
    <t>1115031294</t>
  </si>
  <si>
    <t>101,6*0,10*1,02</t>
  </si>
  <si>
    <t>-1355168158</t>
  </si>
  <si>
    <t>-2017340732</t>
  </si>
  <si>
    <t>101,6*1,1</t>
  </si>
  <si>
    <t>Přesun hmot pro izolace tepelné stanovený procentní sazbou z ceny vodorovná dopravní vzdálenost do 50 m v objektech výšky přes 6 do 12 m</t>
  </si>
  <si>
    <t>1840849461</t>
  </si>
  <si>
    <t>751122011</t>
  </si>
  <si>
    <t>Montáž ventilátoru radiálního nízkotlakého nástěnného základního, průměru do 100 mm</t>
  </si>
  <si>
    <t>-291462836</t>
  </si>
  <si>
    <t>1   "m.č. 114"</t>
  </si>
  <si>
    <t>-810326003</t>
  </si>
  <si>
    <t>1664294129</t>
  </si>
  <si>
    <t>1573544075</t>
  </si>
  <si>
    <t>-1552845777</t>
  </si>
  <si>
    <t>-926365669</t>
  </si>
  <si>
    <t>-1619954266</t>
  </si>
  <si>
    <t>-1583715200</t>
  </si>
  <si>
    <t>-1616173463</t>
  </si>
  <si>
    <t>-129231635</t>
  </si>
  <si>
    <t>2046267600</t>
  </si>
  <si>
    <t>763164336</t>
  </si>
  <si>
    <t>Obklad ze sádrokartonových desek konstrukcí dřevěných včetně ochranných úhelníků uzavřeného tvaru rozvinuté šíře přes 0,8 do 1,6 m, opláštěný deskou protipožární DF, tl. 15 mm</t>
  </si>
  <si>
    <t>1796005763</t>
  </si>
  <si>
    <t>338694056</t>
  </si>
  <si>
    <t>1948606515</t>
  </si>
  <si>
    <t>61140013.R02</t>
  </si>
  <si>
    <t>okno plastové jednokřídlé otvíravé a vyklápěcí s izolačním dvojsklem 80x40cm, Uw = min. 1,2 W/m2/K - ozn. č. 7</t>
  </si>
  <si>
    <t>1237959775</t>
  </si>
  <si>
    <t>1980581268</t>
  </si>
  <si>
    <t>1,7*1,25*3</t>
  </si>
  <si>
    <t>1*1,25*1</t>
  </si>
  <si>
    <t>61140032.R01</t>
  </si>
  <si>
    <t>okno plastové trojkřídlé otvíravé a vyklápěcí 170x125 cm s izolačním dvojsklem, Uw = min. 1,2 W/m2/K - ozn. č. 3</t>
  </si>
  <si>
    <t>-795938507</t>
  </si>
  <si>
    <t>61140027.R01</t>
  </si>
  <si>
    <t>okno plastové dvoukřídlé otvíravé a vyklápěcí 100 x 125 cm s izolačním dvojsklem, Uw = min. 1,2 W/m2/K - ozn. č. 5</t>
  </si>
  <si>
    <t>-177843171</t>
  </si>
  <si>
    <t>766694121</t>
  </si>
  <si>
    <t>Montáž ostatních truhlářských konstrukcí parapetních desek dřevěných nebo plastových šířky přes 300 mm, délky do 1000 mm</t>
  </si>
  <si>
    <t>779981147</t>
  </si>
  <si>
    <t>-976651304</t>
  </si>
  <si>
    <t>-314678376</t>
  </si>
  <si>
    <t>61144405</t>
  </si>
  <si>
    <t>parapet plastový vnitřní - komůrkový 50 x 2 x 100 cm</t>
  </si>
  <si>
    <t>728938564</t>
  </si>
  <si>
    <t>1,7*2+1*2</t>
  </si>
  <si>
    <t>910823345</t>
  </si>
  <si>
    <t>766660461</t>
  </si>
  <si>
    <t>Montáž dveřních křídel dřevěných nebo plastových vchodových dveří včetně rámu do zdiva dvoukřídlových s nadsvětlíkem</t>
  </si>
  <si>
    <t>-1696057870</t>
  </si>
  <si>
    <t>61144154.R03</t>
  </si>
  <si>
    <t>dveře plastové 2křídlové 1270x2300 mm s nadsvětlíkem prosklené bezpeč. neprůhledným sklem včetně kování</t>
  </si>
  <si>
    <t>614107147</t>
  </si>
  <si>
    <t>766660021</t>
  </si>
  <si>
    <t>Montáž dveřních křídel dřevěných nebo plastových otevíravých do ocelové zárubně protipožárních jednokřídlových, šířky do 800 mm</t>
  </si>
  <si>
    <t>-1241864911</t>
  </si>
  <si>
    <t>611656160</t>
  </si>
  <si>
    <t>dveře vnitřní požárně bezpečnostní třída 2 CPL fólie EI (EW) 30 D3 1křídlové 80x197cm - do m.č. 112</t>
  </si>
  <si>
    <t>-1829183652</t>
  </si>
  <si>
    <t>-715425996</t>
  </si>
  <si>
    <t>54917265.R01</t>
  </si>
  <si>
    <t>samozavírač pro jednokřídlové dveře</t>
  </si>
  <si>
    <t>1476359160</t>
  </si>
  <si>
    <t>-796090126</t>
  </si>
  <si>
    <t>-892830115</t>
  </si>
  <si>
    <t>-1747867412</t>
  </si>
  <si>
    <t>dveře vnitřní hladké laminované světlý dub plné 1křídlé 60x197cm - ozn. 1P/L</t>
  </si>
  <si>
    <t>-1611480632</t>
  </si>
  <si>
    <t>61162936</t>
  </si>
  <si>
    <t>dveře vnitřní hladké laminované světlý dub plné 1křídlé 90x197cm - ozn. 5P</t>
  </si>
  <si>
    <t>-1456734423</t>
  </si>
  <si>
    <t>1820776956</t>
  </si>
  <si>
    <t>1779592898</t>
  </si>
  <si>
    <t>292971105</t>
  </si>
  <si>
    <t>754411080</t>
  </si>
  <si>
    <t>-2063848876</t>
  </si>
  <si>
    <t>-204726145</t>
  </si>
  <si>
    <t>-1291402629</t>
  </si>
  <si>
    <t>766123510</t>
  </si>
  <si>
    <t>Montáž dřevěných stěn celozasklených, výšky do 2,75 m</t>
  </si>
  <si>
    <t>1369068305</t>
  </si>
  <si>
    <t>3*2,3</t>
  </si>
  <si>
    <t>61144100.R01</t>
  </si>
  <si>
    <t>dřevěná prosklená stěna 3000x2400 mm s dveřmi s nadsvětlíkem, bezpečnostní fólií, včetně kování - ozn. PS</t>
  </si>
  <si>
    <t>-883852426</t>
  </si>
  <si>
    <t>-826847074</t>
  </si>
  <si>
    <t>-1313760934</t>
  </si>
  <si>
    <t>9,2+17,8+64,4+1,5+1,5</t>
  </si>
  <si>
    <t>690521310</t>
  </si>
  <si>
    <t>736693487</t>
  </si>
  <si>
    <t>-1680108251</t>
  </si>
  <si>
    <t>94,4*1,1</t>
  </si>
  <si>
    <t>-1242451272</t>
  </si>
  <si>
    <t>5,08*2+3,4*2+0,5*2+0,1*6</t>
  </si>
  <si>
    <t>5,7*1,57*2+0,15*2</t>
  </si>
  <si>
    <t>-(0,9+0,8+0,6+1,27)</t>
  </si>
  <si>
    <t>8,41+4,9+0,8*2+2,47*2+0,33+3,21+0,3</t>
  </si>
  <si>
    <t>5,1+3,5+0,15*2+1,45+0,35*2+3,6+6,4</t>
  </si>
  <si>
    <t>0,25*4+0,15*2+0,4*10+0,25*4</t>
  </si>
  <si>
    <t>-(0,8*2)</t>
  </si>
  <si>
    <t>1011648439</t>
  </si>
  <si>
    <t>82,628*0,1</t>
  </si>
  <si>
    <t>-597649400</t>
  </si>
  <si>
    <t>-1157912554</t>
  </si>
  <si>
    <t>82,628*1,1</t>
  </si>
  <si>
    <t>1144541864</t>
  </si>
  <si>
    <t>416878113</t>
  </si>
  <si>
    <t>-56048258</t>
  </si>
  <si>
    <t>-738999191</t>
  </si>
  <si>
    <t>7,2   "m.č. 113"</t>
  </si>
  <si>
    <t>-906635406</t>
  </si>
  <si>
    <t>7,2*1,1</t>
  </si>
  <si>
    <t>-1615444593</t>
  </si>
  <si>
    <t>2,01*2+3,6*2</t>
  </si>
  <si>
    <t>-0,8</t>
  </si>
  <si>
    <t>-2034138732</t>
  </si>
  <si>
    <t>10,42*1,1</t>
  </si>
  <si>
    <t>683378322</t>
  </si>
  <si>
    <t>776990112</t>
  </si>
  <si>
    <t>Vyrovnání podkladní vrstvy samonivelační stěrkou tl. 3 mm, min. pevnosti 30 MPa</t>
  </si>
  <si>
    <t>CS ÚRS 2014 01</t>
  </si>
  <si>
    <t>1340147273</t>
  </si>
  <si>
    <t>172495657</t>
  </si>
  <si>
    <t>-341142404</t>
  </si>
  <si>
    <t>-546505210</t>
  </si>
  <si>
    <t>1,8*(1,29*2+1,19*4+1,27*2+0,15*2)</t>
  </si>
  <si>
    <t>-0,6*1,8*3</t>
  </si>
  <si>
    <t>257303346</t>
  </si>
  <si>
    <t>-967991951</t>
  </si>
  <si>
    <t>584173220</t>
  </si>
  <si>
    <t>15,084*1,1</t>
  </si>
  <si>
    <t>631089675</t>
  </si>
  <si>
    <t>-149467871</t>
  </si>
  <si>
    <t>783314101</t>
  </si>
  <si>
    <t>Základní nátěr zámečnických konstrukcí jednonásobný syntetický</t>
  </si>
  <si>
    <t>632506253</t>
  </si>
  <si>
    <t>(0,8+1,97*2)*0,25*1   "zárubeň"</t>
  </si>
  <si>
    <t>-147541265</t>
  </si>
  <si>
    <t>(1,3+1)*0,303                                     "I č.8 "</t>
  </si>
  <si>
    <t>(4*1,2+2*2,1+4*1,4+4*2,1)*0,438  "I č. 12"</t>
  </si>
  <si>
    <t>2*3*0,506   "I č. 14"</t>
  </si>
  <si>
    <t>783315101</t>
  </si>
  <si>
    <t>Mezinátěr zámečnických konstrukcí jednonásobný syntetický standardní</t>
  </si>
  <si>
    <t>-2044507043</t>
  </si>
  <si>
    <t>(0,8+1,97*2)*0,25*1</t>
  </si>
  <si>
    <t>783317101</t>
  </si>
  <si>
    <t>Krycí nátěr (email) zámečnických konstrukcí jednonásobný syntetický standardní</t>
  </si>
  <si>
    <t>1283161081</t>
  </si>
  <si>
    <t>562814164</t>
  </si>
  <si>
    <t>Mezisoučet    STROPY</t>
  </si>
  <si>
    <t>-15,084   "odpočet obkladů"</t>
  </si>
  <si>
    <t>Mezisoučet    STĚNY</t>
  </si>
  <si>
    <t>1077156296</t>
  </si>
  <si>
    <t>-490748276</t>
  </si>
  <si>
    <t>1518704215</t>
  </si>
  <si>
    <t>-344338615</t>
  </si>
  <si>
    <t>-1040952741</t>
  </si>
  <si>
    <t>101,6*1,05</t>
  </si>
  <si>
    <t>1286697890</t>
  </si>
  <si>
    <t>0,8*0,4+1,7*1,25*3+1*1,25+1,27*2,3</t>
  </si>
  <si>
    <t>1*2*8+3*2,6*2</t>
  </si>
  <si>
    <t>-443530371</t>
  </si>
  <si>
    <t>42,466*1,05</t>
  </si>
  <si>
    <t>A3 - 1.np m.č. 106-109, 2.np m.č. 211</t>
  </si>
  <si>
    <t xml:space="preserve">      43 - Vodorovné konstrukce - schodiště</t>
  </si>
  <si>
    <t xml:space="preserve">      410 - Nový strop nad částí m.č. 109-VIZ ZMĚNA 12/2017</t>
  </si>
  <si>
    <t>534350504</t>
  </si>
  <si>
    <t>2*1,8*2*0,00594   "I č. 8 - 3.np - nová okna ve štítu"</t>
  </si>
  <si>
    <t>1994670275</t>
  </si>
  <si>
    <t>1,8*0,3*0,1*2     "3.np - nová okna ve štítu"</t>
  </si>
  <si>
    <t>-2113361263</t>
  </si>
  <si>
    <t>3   "1.np - parapety oken"</t>
  </si>
  <si>
    <t>-413829594</t>
  </si>
  <si>
    <t>5   "1.np"</t>
  </si>
  <si>
    <t>1788923528</t>
  </si>
  <si>
    <t>(1,24+2,4*2)*0,15</t>
  </si>
  <si>
    <t>(0,8+1,97*2)*0,15</t>
  </si>
  <si>
    <t>346272115</t>
  </si>
  <si>
    <t>Přizdívky z pórobetonových tvárnic objemová hmotnost do 500 kg/m3, na tenké maltové lože, tloušťka přizdívky 150 mm</t>
  </si>
  <si>
    <t>2007184350</t>
  </si>
  <si>
    <t>1,5*(2,7*2)</t>
  </si>
  <si>
    <t>(1,4*1,5)/2*2</t>
  </si>
  <si>
    <t>-(1,5*1,2*2)</t>
  </si>
  <si>
    <t>Součet   3.np - štít s novými okny</t>
  </si>
  <si>
    <t>Vodorovné konstrukce - schodiště</t>
  </si>
  <si>
    <t>985131111</t>
  </si>
  <si>
    <t>Očištění ploch stěn, rubu kleneb a podlah tlakovou vodou</t>
  </si>
  <si>
    <t>-323595493</t>
  </si>
  <si>
    <t>1,25*18*2 *0,5</t>
  </si>
  <si>
    <t>985131311</t>
  </si>
  <si>
    <t>Očištění ploch stěn, rubu kleneb a podlah ruční dočištění ocelovými kartáči</t>
  </si>
  <si>
    <t>-528102922</t>
  </si>
  <si>
    <t>632451626</t>
  </si>
  <si>
    <t>Potěr pískocementový stupňů a schodnic tl. 20 mm tř. C 25</t>
  </si>
  <si>
    <t>-785385485</t>
  </si>
  <si>
    <t>Nový strop nad částí m.č. 109-VIZ ZMĚNA 12/2017</t>
  </si>
  <si>
    <t>-369505664</t>
  </si>
  <si>
    <t>3,5*3*0,0143</t>
  </si>
  <si>
    <t>-738888622</t>
  </si>
  <si>
    <t>0,15*1,1</t>
  </si>
  <si>
    <t>1136553367</t>
  </si>
  <si>
    <t>3*2</t>
  </si>
  <si>
    <t>-1083885174</t>
  </si>
  <si>
    <t>3,16*(1,2*3+0,15)</t>
  </si>
  <si>
    <t>-1329790936</t>
  </si>
  <si>
    <t>"cca"   0,3</t>
  </si>
  <si>
    <t>1796073229</t>
  </si>
  <si>
    <t>-360916937</t>
  </si>
  <si>
    <t>-460166570</t>
  </si>
  <si>
    <t>11,85*1,02</t>
  </si>
  <si>
    <t>878019788</t>
  </si>
  <si>
    <t>330437732</t>
  </si>
  <si>
    <t>1607027091</t>
  </si>
  <si>
    <t>3,16*(1,2*3+0,15)*0,00154</t>
  </si>
  <si>
    <t>10049544</t>
  </si>
  <si>
    <t>2,4*(1,46+0,4+2,48+0,25)</t>
  </si>
  <si>
    <t>2,4*(0,65+0,25+4,07+3,4)</t>
  </si>
  <si>
    <t>0,5*(3,39*2+1,57*2)</t>
  </si>
  <si>
    <t>0,5*(2,56*2+3,32*2)</t>
  </si>
  <si>
    <t>(2,3+2,57)/2*(3,45*2+4,05*2)</t>
  </si>
  <si>
    <t>2,65*(3,87*2+3,16*2+0,32*2+0,25*2)</t>
  </si>
  <si>
    <t>2,65*(3,4*2+1,6*2+2,55*2+3,4*2)</t>
  </si>
  <si>
    <t>-(2,91*2,15*2+0,8*0,8*3+0,8*1,97*5+0,9*1,97+1,24*2,4)</t>
  </si>
  <si>
    <t>(2,91+2,15*2)*0,65</t>
  </si>
  <si>
    <t>(1+0,8*2)*0,3</t>
  </si>
  <si>
    <t>(1,1+0,8*2)*0,3</t>
  </si>
  <si>
    <t>(0,9+0,8*2)*0,3</t>
  </si>
  <si>
    <t>(1+2*2)*0,1</t>
  </si>
  <si>
    <t>(1+2*2)*0,2</t>
  </si>
  <si>
    <t>(1,5+2,5*2)*0,3</t>
  </si>
  <si>
    <t>-41,944   "odpočet sanačních omítek dle PD SANACE"</t>
  </si>
  <si>
    <t>Mezisoučet    1.np</t>
  </si>
  <si>
    <t>228294568</t>
  </si>
  <si>
    <t>468601432</t>
  </si>
  <si>
    <t>118,255</t>
  </si>
  <si>
    <t>1728079418</t>
  </si>
  <si>
    <t>17,7</t>
  </si>
  <si>
    <t>Mezisoučet   2.np m.č. 211</t>
  </si>
  <si>
    <t>-34817169</t>
  </si>
  <si>
    <t xml:space="preserve">1,25*4,5  </t>
  </si>
  <si>
    <t>Mezisoučet   1.np - schodiště</t>
  </si>
  <si>
    <t>1,25*(4,5+0,5)</t>
  </si>
  <si>
    <t>Mezisoučet   2.np - schodiště</t>
  </si>
  <si>
    <t>Součet   stropy</t>
  </si>
  <si>
    <t>959367247</t>
  </si>
  <si>
    <t>11,875*2</t>
  </si>
  <si>
    <t>-1606959384</t>
  </si>
  <si>
    <t>28,1*1,2</t>
  </si>
  <si>
    <t>Mezisoučet   1.np - m.č. 109</t>
  </si>
  <si>
    <t>-3,16*(1,2*3+0,15)   "odpočet"</t>
  </si>
  <si>
    <t>Mezisoučet   1.np - část m.č. 109 - VIZ ZMĚNA 12/2017</t>
  </si>
  <si>
    <t>517516385</t>
  </si>
  <si>
    <t xml:space="preserve">8,5*1,2+5,3 </t>
  </si>
  <si>
    <t>Mezisoučet   1.np - m.č. 106, 107</t>
  </si>
  <si>
    <t>630400183</t>
  </si>
  <si>
    <t>21,87+27,35</t>
  </si>
  <si>
    <t>1894893285</t>
  </si>
  <si>
    <t>-575843487</t>
  </si>
  <si>
    <t>11,875+21,87+27,35</t>
  </si>
  <si>
    <t>2041826590</t>
  </si>
  <si>
    <t>3*(3,55*2+1,25*2)</t>
  </si>
  <si>
    <t>-(0,9*1,97)</t>
  </si>
  <si>
    <t>(1,2+2,2*2)*0,4</t>
  </si>
  <si>
    <t>2,67*(4,7*2+5,26*2)</t>
  </si>
  <si>
    <t>3*(3,55*2+1,25+0,5*2)</t>
  </si>
  <si>
    <t>-(0,8*1,97*3+1,2*2,2*2)</t>
  </si>
  <si>
    <t>Mezisoučet   2.np se schodištěm</t>
  </si>
  <si>
    <t>-437863740</t>
  </si>
  <si>
    <t>2,65*1,3</t>
  </si>
  <si>
    <t>Součet    zazdívky</t>
  </si>
  <si>
    <t>1384814928</t>
  </si>
  <si>
    <t>-(1,2*2,2*2)</t>
  </si>
  <si>
    <t>1689026984</t>
  </si>
  <si>
    <t>-1545390334</t>
  </si>
  <si>
    <t>0,25*1,1*2</t>
  </si>
  <si>
    <t>0,3*(0,9+1,1*2)</t>
  </si>
  <si>
    <t>0,4*1,1</t>
  </si>
  <si>
    <t>0,15*1,5*2</t>
  </si>
  <si>
    <t xml:space="preserve">Mezisoučet   3.np - dvě nová okna </t>
  </si>
  <si>
    <t>Součet   parapety</t>
  </si>
  <si>
    <t>-1821165110</t>
  </si>
  <si>
    <t>0,8*1,6*2+1,1*1+1,24*2,4</t>
  </si>
  <si>
    <t>689876389</t>
  </si>
  <si>
    <t>(8,5+5,3+28,1)*0,08   "m.č. 106, 107, 109"</t>
  </si>
  <si>
    <t>965342239</t>
  </si>
  <si>
    <t>-1130560435</t>
  </si>
  <si>
    <t>(8,5+5,3+28,1)*0,00135   "m.č. 106, 107, 109"</t>
  </si>
  <si>
    <t>642944121</t>
  </si>
  <si>
    <t>Osazení ocelových dveřních zárubní lisovaných nebo z úhelníků dodatečně s vybetonováním prahu, plochy do 2,5 m2</t>
  </si>
  <si>
    <t>-693069984</t>
  </si>
  <si>
    <t>55331117</t>
  </si>
  <si>
    <t>zárubeň ocelová pro běžné zdění hranatý profil 110 800 L/P</t>
  </si>
  <si>
    <t>2144040310</t>
  </si>
  <si>
    <t>55331156</t>
  </si>
  <si>
    <t>zárubeň ocelová pro běžné zdění hranatý profil 160 800 L/P</t>
  </si>
  <si>
    <t>-1289234379</t>
  </si>
  <si>
    <t>1   "1.np"</t>
  </si>
  <si>
    <t>55331119</t>
  </si>
  <si>
    <t>zárubeň ocelová pro běžné zdění hranatý profil 110 900 L/P</t>
  </si>
  <si>
    <t>-438943622</t>
  </si>
  <si>
    <t>-1596915063</t>
  </si>
  <si>
    <t xml:space="preserve">17,7 </t>
  </si>
  <si>
    <t>Mezisoučet  2.np</t>
  </si>
  <si>
    <t xml:space="preserve">8,5+5,3+28,1 </t>
  </si>
  <si>
    <t>949101112</t>
  </si>
  <si>
    <t>Lešení pomocné pracovní pro objekty pozemních staveb pro zatížení do 150 kg/m2, o výšce lešeňové podlahy přes 1,9 do 3,5 m</t>
  </si>
  <si>
    <t>-1051127181</t>
  </si>
  <si>
    <t>4,5*1,25</t>
  </si>
  <si>
    <t>1,5*9</t>
  </si>
  <si>
    <t>Součet   schodiště</t>
  </si>
  <si>
    <t>-71555518</t>
  </si>
  <si>
    <t>17,7+3,5*1,25</t>
  </si>
  <si>
    <t>8,5+5,3+28,1+3,5*1,25</t>
  </si>
  <si>
    <t>2076282852</t>
  </si>
  <si>
    <t>Mezisoučet   2.np - m.č. 211</t>
  </si>
  <si>
    <t>-1919307036</t>
  </si>
  <si>
    <t>776511811</t>
  </si>
  <si>
    <t>Demontáž povlakových podlah lepených bez podložky včetně soklíku</t>
  </si>
  <si>
    <t>-1902152644</t>
  </si>
  <si>
    <t>-1475180543</t>
  </si>
  <si>
    <t>2,65*1,19</t>
  </si>
  <si>
    <t>(2,37+2,57)/2*(3,45+0,7*2)</t>
  </si>
  <si>
    <t>2,67*(2,9+2,92)</t>
  </si>
  <si>
    <t>-(0,8*1,97+0,9*1,97)</t>
  </si>
  <si>
    <t>962031133</t>
  </si>
  <si>
    <t>Bourání příček z cihel, tvárnic nebo příčkovek z cihel pálených, plných nebo dutých na maltu vápennou nebo vápenocementovou, tl. do 150 mm</t>
  </si>
  <si>
    <t>76028917</t>
  </si>
  <si>
    <t>2,65*(2,91+0,32)</t>
  </si>
  <si>
    <t>-115993572</t>
  </si>
  <si>
    <t>0,5*0,6*3</t>
  </si>
  <si>
    <t>0,3*0,3*2,65</t>
  </si>
  <si>
    <t>0,77*0,74*4,5</t>
  </si>
  <si>
    <t>0,5*0,5*3,5</t>
  </si>
  <si>
    <t>0,48*0,82*3,5</t>
  </si>
  <si>
    <t>Mezisoučet   3.np</t>
  </si>
  <si>
    <t>280920233</t>
  </si>
  <si>
    <t>0,8*1*3   "1.np"</t>
  </si>
  <si>
    <t>1705463624</t>
  </si>
  <si>
    <t>(8,5+5,3+28,1)*0,1 *2   "m.č. 106, 107, 109"</t>
  </si>
  <si>
    <t>149015315</t>
  </si>
  <si>
    <t>1888564123</t>
  </si>
  <si>
    <t>8,5+19,5+4,2+1,65+1,5</t>
  </si>
  <si>
    <t>-508942902</t>
  </si>
  <si>
    <t>(0,9+1,97*2)*0,5</t>
  </si>
  <si>
    <t>566650009</t>
  </si>
  <si>
    <t>0,9*0,95*2</t>
  </si>
  <si>
    <t>Mezisoučet   3.np - ve štítu</t>
  </si>
  <si>
    <t>-1410867174</t>
  </si>
  <si>
    <t>1,1*1        "1.np"</t>
  </si>
  <si>
    <t>1*1,5*2   "2.np"</t>
  </si>
  <si>
    <t>968062455</t>
  </si>
  <si>
    <t>Vybourání dřevěných rámů oken s křídly, dveřních zárubní, vrat, stěn, ostění nebo obkladů dveřních zárubní, plochy do 2 m2</t>
  </si>
  <si>
    <t>39835637</t>
  </si>
  <si>
    <t>0,98*2   "2.np - dveře do 3.np"</t>
  </si>
  <si>
    <t>1335005383</t>
  </si>
  <si>
    <t>0,9*1,97+0,8*1,97*3+0,6*1,97*3</t>
  </si>
  <si>
    <t>0,8*1,97+0,9*1,97</t>
  </si>
  <si>
    <t>2071334670</t>
  </si>
  <si>
    <t>1,34*2,43   "1.np"</t>
  </si>
  <si>
    <t>971033531</t>
  </si>
  <si>
    <t>Vybourání otvorů ve zdivu základovém nebo nadzákladovém z cihel, tvárnic, příčkovek z cihel pálených na maltu vápennou nebo vápenocementovou plochy do 1 m2, tl. do 150 mm</t>
  </si>
  <si>
    <t>1138309669</t>
  </si>
  <si>
    <t>1,5*1,2*2</t>
  </si>
  <si>
    <t>-0,9*0,95*2</t>
  </si>
  <si>
    <t>Mezisoučet   3.np - zvětšení okenních otvorů ve štítu</t>
  </si>
  <si>
    <t>1030329599</t>
  </si>
  <si>
    <t>2*1,8*2   "3.np - na oknu ve štítu"</t>
  </si>
  <si>
    <t>1681209414</t>
  </si>
  <si>
    <t>8,5*1,2+5,3+28,1*1,2</t>
  </si>
  <si>
    <t>1,25*4,5  "schodiště"</t>
  </si>
  <si>
    <t>1033453879</t>
  </si>
  <si>
    <t>-2067096602</t>
  </si>
  <si>
    <t>-1520132483</t>
  </si>
  <si>
    <t>2,65*(3,87*2+3,16+1,39+0,32*2+0,25*2)</t>
  </si>
  <si>
    <t>-(2,91*2,15*2+0,8*1*3+0,8*1,97*5+0,9*1,97+1,24*2,4+0,6*1,97*2)</t>
  </si>
  <si>
    <t>-2,4*(1,46+0,4+2,48+0,25)</t>
  </si>
  <si>
    <t>-2,4*(0,65+0,25+4,07+3,4)</t>
  </si>
  <si>
    <t>-0,5*(3,39*2+1,57*2)</t>
  </si>
  <si>
    <t>-0,5*(2,56*2+3,32*2)</t>
  </si>
  <si>
    <t>-1139877785</t>
  </si>
  <si>
    <t>1,2*(1,19+1,29)</t>
  </si>
  <si>
    <t>2,37*(3,45+1,26*2)</t>
  </si>
  <si>
    <t>1,5*(5,84+1,3+2)</t>
  </si>
  <si>
    <t>965043441</t>
  </si>
  <si>
    <t>Bourání mazanin betonových s potěrem nebo teracem tl. do 150 mm, plochy přes 4 m2</t>
  </si>
  <si>
    <t>1509758292</t>
  </si>
  <si>
    <t>3,16*(1,2*3+0,15)*0,15   "VIZ ZMĚNA 12/2017 část m.č. 109"</t>
  </si>
  <si>
    <t>-908323630</t>
  </si>
  <si>
    <t>-260371130</t>
  </si>
  <si>
    <t>3,16*(1,2*3+0,15)   "VIZ ZMĚNA 12/2017 část m.č. 109"</t>
  </si>
  <si>
    <t>407213231</t>
  </si>
  <si>
    <t>3,5*6*0,0134   "VIZ ZMĚNA 12/2017 nad částí m.č. 109"</t>
  </si>
  <si>
    <t>-610382788</t>
  </si>
  <si>
    <t>6*2   "VIZ ZMĚNA 12/2017 nad částí m.č. 109"</t>
  </si>
  <si>
    <t>-2077317953</t>
  </si>
  <si>
    <t>3*2   "VIZ ZMĚNA 12/2017 nad částí m.č. 109"</t>
  </si>
  <si>
    <t>-1582942062</t>
  </si>
  <si>
    <t>-129375561</t>
  </si>
  <si>
    <t>15*45</t>
  </si>
  <si>
    <t>-1108821051</t>
  </si>
  <si>
    <t>113720791</t>
  </si>
  <si>
    <t>59,427*3</t>
  </si>
  <si>
    <t>-932931</t>
  </si>
  <si>
    <t>1938465737</t>
  </si>
  <si>
    <t>-1633546570</t>
  </si>
  <si>
    <t>-2004553911</t>
  </si>
  <si>
    <t>59,427</t>
  </si>
  <si>
    <t>-(0,053+0,402+1,191)</t>
  </si>
  <si>
    <t>-0,850  "odpočet kovového odpadu"</t>
  </si>
  <si>
    <t>1229272229</t>
  </si>
  <si>
    <t>48878040</t>
  </si>
  <si>
    <t>8,5+5,3+28,1   "m.č. 106, 107, 109"</t>
  </si>
  <si>
    <t>-597647644</t>
  </si>
  <si>
    <t>446928992</t>
  </si>
  <si>
    <t>1804222719</t>
  </si>
  <si>
    <t>1712471045</t>
  </si>
  <si>
    <t>41,9*0,10*1,02</t>
  </si>
  <si>
    <t>681602843</t>
  </si>
  <si>
    <t>-851685602</t>
  </si>
  <si>
    <t>41,9*1,1</t>
  </si>
  <si>
    <t>-1082019418</t>
  </si>
  <si>
    <t>226734015</t>
  </si>
  <si>
    <t>17,7*1,02</t>
  </si>
  <si>
    <t>1403928202</t>
  </si>
  <si>
    <t>4,7*2+5,26*2</t>
  </si>
  <si>
    <t>-1641134250</t>
  </si>
  <si>
    <t>19,92*1,1</t>
  </si>
  <si>
    <t>-1192703321</t>
  </si>
  <si>
    <t>-1170062392</t>
  </si>
  <si>
    <t>-1358709524</t>
  </si>
  <si>
    <t>17,7*1,1</t>
  </si>
  <si>
    <t>1010802211</t>
  </si>
  <si>
    <t>-1581647430</t>
  </si>
  <si>
    <t>177022727</t>
  </si>
  <si>
    <t>1676291565</t>
  </si>
  <si>
    <t xml:space="preserve">17,7*2 </t>
  </si>
  <si>
    <t>605120010</t>
  </si>
  <si>
    <t>-1826061025</t>
  </si>
  <si>
    <t>80*0,1*0,1*1,1   "rozměry nutno upřesnit dle skutečnosti"</t>
  </si>
  <si>
    <t>-116138514</t>
  </si>
  <si>
    <t xml:space="preserve">0,88 </t>
  </si>
  <si>
    <t>762082500.R01</t>
  </si>
  <si>
    <t>Oprava poškozeného zhlaví trámů - nutno upřesnit dle skutečnosti</t>
  </si>
  <si>
    <t>-1509870318</t>
  </si>
  <si>
    <t>2                     "2.np"</t>
  </si>
  <si>
    <t>460647380</t>
  </si>
  <si>
    <t>121327232</t>
  </si>
  <si>
    <t>-59513948</t>
  </si>
  <si>
    <t>1573597353</t>
  </si>
  <si>
    <t>1845743822</t>
  </si>
  <si>
    <t>-1438933127</t>
  </si>
  <si>
    <t>6*2</t>
  </si>
  <si>
    <t>1914049906</t>
  </si>
  <si>
    <t>-1574964298</t>
  </si>
  <si>
    <t>61140015.R03</t>
  </si>
  <si>
    <t>okno plastové jednokřídlé otvíravé a vyklápěcí 80 x 80 cm s izolačním dvojsklem, Uw = min. 1,2 W/m2/K - 1.np OZN.č. 6</t>
  </si>
  <si>
    <t>1608631511</t>
  </si>
  <si>
    <t>198699977</t>
  </si>
  <si>
    <t>1,1*1*1</t>
  </si>
  <si>
    <t>1,2*1,2*2</t>
  </si>
  <si>
    <t>okno plastové dvoukřídlé otvíravé a vyklápěcí 90 x 150 cm s izolačním dvojsklem, Uw = min. 1,2 W/m2/K - 2.np OZN.č.8</t>
  </si>
  <si>
    <t>-1448099989</t>
  </si>
  <si>
    <t>61140027.R02</t>
  </si>
  <si>
    <t>okno plastové dvoukřídlé otvíravé a vyklápěcí 110 x 100 cm s izolačním dvojsklem, Uw = min. 1,2 W/m2/K - 1.np OZN.č. 4</t>
  </si>
  <si>
    <t>1014664341</t>
  </si>
  <si>
    <t>61140028.R03</t>
  </si>
  <si>
    <t>okno plastové dvoukřídlé otvíravé a vyklápěcí 150 x 120 cm s izolačním dvojsklem, Uw = min. 1,2 W/m2/K - 3.np ve štítu</t>
  </si>
  <si>
    <t>180652302</t>
  </si>
  <si>
    <t>-202660792</t>
  </si>
  <si>
    <t>43010667</t>
  </si>
  <si>
    <t>611444010</t>
  </si>
  <si>
    <t>-1939794530</t>
  </si>
  <si>
    <t>1,5*2+1,1*2</t>
  </si>
  <si>
    <t>611444020</t>
  </si>
  <si>
    <t>parapet plastový vnitřní - komůrkový 30,5 x 2 x 100 cm</t>
  </si>
  <si>
    <t>1763092324</t>
  </si>
  <si>
    <t>0,9+1*2</t>
  </si>
  <si>
    <t>611444040</t>
  </si>
  <si>
    <t>-536486111</t>
  </si>
  <si>
    <t>14967076</t>
  </si>
  <si>
    <t>61165616</t>
  </si>
  <si>
    <t>dveře vnitřní požárně bezpečnostní třída 2 CPL fólie EI (EW) 30 D3 1křídlové 80x197cm - 1.np</t>
  </si>
  <si>
    <t>791249694</t>
  </si>
  <si>
    <t>61165310</t>
  </si>
  <si>
    <t>dveře vnitřní protipožární hladké dýhované 1křídlé 80x197cm EW 15 DP3 - 1.np</t>
  </si>
  <si>
    <t>974963311</t>
  </si>
  <si>
    <t>585045227</t>
  </si>
  <si>
    <t>61144164.R05</t>
  </si>
  <si>
    <t>dveře plastové 2křídlové 1270x2300 mm s nadsvětlíkem prosklené bezpeč.sklem včetně kování - 1.np OZN.č. 12</t>
  </si>
  <si>
    <t>-1369857500</t>
  </si>
  <si>
    <t>2067106012</t>
  </si>
  <si>
    <t>725397437</t>
  </si>
  <si>
    <t>1432563601</t>
  </si>
  <si>
    <t>766660001</t>
  </si>
  <si>
    <t>Montáž dveřních křídel dřevěných nebo plastových otevíravých do ocelové zárubně povrchově upravených jednokřídlových, šířky do 800 mm</t>
  </si>
  <si>
    <t>811394626</t>
  </si>
  <si>
    <t>dveře vnitřní hladké laminované světlý dub plné 1křídlé 80x197cm - 1.np ozn. 2P</t>
  </si>
  <si>
    <t>905935904</t>
  </si>
  <si>
    <t>766660002</t>
  </si>
  <si>
    <t>Montáž dveřních křídel dřevěných nebo plastových otevíravých do ocelové zárubně povrchově upravených jednokřídlových, šířky přes 800 mm</t>
  </si>
  <si>
    <t>-775315706</t>
  </si>
  <si>
    <t>dveře vnitřní hladké laminované světlý dub plné 1křídlé 90x197cm - 1.np ozn. 5P</t>
  </si>
  <si>
    <t>534481927</t>
  </si>
  <si>
    <t>1764218439</t>
  </si>
  <si>
    <t>1977944315</t>
  </si>
  <si>
    <t>54914113</t>
  </si>
  <si>
    <t>kování bezpečnostní R 1 /madlo Cr</t>
  </si>
  <si>
    <t>1480348387</t>
  </si>
  <si>
    <t>250856881</t>
  </si>
  <si>
    <t>1974280874</t>
  </si>
  <si>
    <t>61187161</t>
  </si>
  <si>
    <t>práh dveřní dřevěný dubový tl 2cm dl 82cm š 15cm</t>
  </si>
  <si>
    <t>-383429470</t>
  </si>
  <si>
    <t>681935415</t>
  </si>
  <si>
    <t>1018833183</t>
  </si>
  <si>
    <t>94097348</t>
  </si>
  <si>
    <t>66345897</t>
  </si>
  <si>
    <t>8,5+5,3+28,1</t>
  </si>
  <si>
    <t>-800724948</t>
  </si>
  <si>
    <t>1819870839</t>
  </si>
  <si>
    <t>-81201357</t>
  </si>
  <si>
    <t>59,6*1,1</t>
  </si>
  <si>
    <t>1250984348</t>
  </si>
  <si>
    <t>2,55*2+3,4*2+0,3*2+3,4*2+1,6*2+0,2*2</t>
  </si>
  <si>
    <t>8,57*2+3,45*2+3,16*2+0,32*2+0,25*2</t>
  </si>
  <si>
    <t>-(2,91*2+0,8*5+0,9+1,24)</t>
  </si>
  <si>
    <t>839854313</t>
  </si>
  <si>
    <t>0,5*18*2 *2</t>
  </si>
  <si>
    <t>880640216</t>
  </si>
  <si>
    <t>62,36*0,1</t>
  </si>
  <si>
    <t>36*0,1</t>
  </si>
  <si>
    <t>-432225756</t>
  </si>
  <si>
    <t>9,836</t>
  </si>
  <si>
    <t>129787564</t>
  </si>
  <si>
    <t>62,36*1,1</t>
  </si>
  <si>
    <t>36*1,2</t>
  </si>
  <si>
    <t>760981003</t>
  </si>
  <si>
    <t>1,25*18*2</t>
  </si>
  <si>
    <t>725406150</t>
  </si>
  <si>
    <t>966363839</t>
  </si>
  <si>
    <t>45*0,5</t>
  </si>
  <si>
    <t>1353258704</t>
  </si>
  <si>
    <t>-926533979</t>
  </si>
  <si>
    <t>22,5*1,1</t>
  </si>
  <si>
    <t>-386981142</t>
  </si>
  <si>
    <t>2055465900</t>
  </si>
  <si>
    <t>-804319737</t>
  </si>
  <si>
    <t>-694342128</t>
  </si>
  <si>
    <t>(0,8+1,97*2)*0,25*2</t>
  </si>
  <si>
    <t>(0,8+1,97*2)*0,35*1</t>
  </si>
  <si>
    <t>(0,9+1,97*2)*0,25*1</t>
  </si>
  <si>
    <t>Mezisoučet   zárubně</t>
  </si>
  <si>
    <t xml:space="preserve">Součet    </t>
  </si>
  <si>
    <t>-1677944848</t>
  </si>
  <si>
    <t>1,8*2*0,303  "3.np - I č. 8"</t>
  </si>
  <si>
    <t>-1183297727</t>
  </si>
  <si>
    <t>-426769446</t>
  </si>
  <si>
    <t>-1837782853</t>
  </si>
  <si>
    <t>8,5*1,2</t>
  </si>
  <si>
    <t>5,3</t>
  </si>
  <si>
    <t>Mezisoučet   1.np  STROPY</t>
  </si>
  <si>
    <t>Mezisoučet   1.np  STĚNY</t>
  </si>
  <si>
    <t>-245395006</t>
  </si>
  <si>
    <t>Mezisoučet   1.np - schodiště  STROP</t>
  </si>
  <si>
    <t>Mezisoučet   2.np - schodiště  STROP</t>
  </si>
  <si>
    <t>Mezisoučet   1.np - schodiště  STĚNA</t>
  </si>
  <si>
    <t>Mezisoučet   2.np se schodištěm  STĚNA</t>
  </si>
  <si>
    <t>893183841</t>
  </si>
  <si>
    <t xml:space="preserve">17,7   </t>
  </si>
  <si>
    <t>Mezisoučet   2.np  STROP SDK</t>
  </si>
  <si>
    <t>-1973616460</t>
  </si>
  <si>
    <t>784211127</t>
  </si>
  <si>
    <t>Malby z malířských směsí otěruvzdorných za mokra dvojnásobné, bílé za mokra otěruvzdorné středně na schodišti o výšce podlaží do 3,80 m</t>
  </si>
  <si>
    <t>-1515750072</t>
  </si>
  <si>
    <t>1658342760</t>
  </si>
  <si>
    <t>300143853</t>
  </si>
  <si>
    <t>-2141186866</t>
  </si>
  <si>
    <t>68,35*1,05</t>
  </si>
  <si>
    <t>333113244</t>
  </si>
  <si>
    <t>1*2*8</t>
  </si>
  <si>
    <t>1133734071</t>
  </si>
  <si>
    <t>22,636*1,05</t>
  </si>
  <si>
    <t>A4 - zti, út, plyn, přípojky</t>
  </si>
  <si>
    <t>David Šašek Děčín</t>
  </si>
  <si>
    <t xml:space="preserve">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POZNÁMKA: ROZPOČET JE ZPRACOVÁN DLE UPRAVENÉ PROJEKTOVÉ DOKUMENTACE Z 01/2018. </t>
  </si>
  <si>
    <t xml:space="preserve">    1 - Zemní práce</t>
  </si>
  <si>
    <t xml:space="preserve">    5 - Komunikace</t>
  </si>
  <si>
    <t xml:space="preserve">    8 - Trubní vedení</t>
  </si>
  <si>
    <t xml:space="preserve">    99 - Přesun hmot</t>
  </si>
  <si>
    <t xml:space="preserve">    721 - Zdravotechnika - vnitřní kanalizace</t>
  </si>
  <si>
    <t xml:space="preserve">    722 - Zdravotechnika - vnitřní vodovod</t>
  </si>
  <si>
    <t xml:space="preserve">    723 - Zdravotechnika - vnitřní plynovod</t>
  </si>
  <si>
    <t xml:space="preserve">    725 - Zdravotechnika - zařizovací předměty</t>
  </si>
  <si>
    <t xml:space="preserve">    731 - Ústřední vytápění - kotelny</t>
  </si>
  <si>
    <t xml:space="preserve">    732 - Ústřední vytápění - strojovny</t>
  </si>
  <si>
    <t xml:space="preserve">    733 - Ústřední vytápění - potrubí</t>
  </si>
  <si>
    <t xml:space="preserve">    734 - Ústřední vytápění - armatury</t>
  </si>
  <si>
    <t xml:space="preserve">    735 - Ústřední vytápění - otopná tělesa</t>
  </si>
  <si>
    <t>M - Práce a dodávky M</t>
  </si>
  <si>
    <t xml:space="preserve">    58-M - Revize vyhrazených technických zařízení</t>
  </si>
  <si>
    <t>OST - Ostatní</t>
  </si>
  <si>
    <t>Zemní práce</t>
  </si>
  <si>
    <t>113105111</t>
  </si>
  <si>
    <t>Rozebrání dlažeb z lomového kamene s přemístěním hmot na skládku na vzdálenost do 3 m nebo s naložením na dopravní prostředek, kladených na sucho</t>
  </si>
  <si>
    <t>1661110690</t>
  </si>
  <si>
    <t>113107143</t>
  </si>
  <si>
    <t>Odstranění podkladů nebo krytů ručně s přemístěním hmot na skládku na vzdálenost do 3 m nebo s naložením na dopravní prostředek živičných, o tl. vrstvy přes 100 do 150 mm</t>
  </si>
  <si>
    <t>-913839090</t>
  </si>
  <si>
    <t>132201101</t>
  </si>
  <si>
    <t>Hloubení zapažených i nezapažených rýh šířky do 600 mm s urovnáním dna do předepsaného profilu a spádu v hornině tř. 3 do 100 m3</t>
  </si>
  <si>
    <t>869594650</t>
  </si>
  <si>
    <t>132201109</t>
  </si>
  <si>
    <t>Hloubení zapažených i nezapažených rýh šířky do 600 mm s urovnáním dna do předepsaného profilu a spádu v hornině tř. 3 Příplatek k cenám za lepivost horniny tř. 3</t>
  </si>
  <si>
    <t>-1568818468</t>
  </si>
  <si>
    <t>132201201</t>
  </si>
  <si>
    <t>Hloubení zapažených i nezapažených rýh šířky přes 600 do 2 000 mm s urovnáním dna do předepsaného profilu a spádu v hornině tř. 3 do 100 m3</t>
  </si>
  <si>
    <t>-1758376180</t>
  </si>
  <si>
    <t>132201202</t>
  </si>
  <si>
    <t>Hloubení zapažených i nezapažených rýh šířky přes 600 do 2 000 mm s urovnáním dna do předepsaného profilu a spádu v hornině tř. 3 přes 100 do 1 000 m3</t>
  </si>
  <si>
    <t>635632981</t>
  </si>
  <si>
    <t>132201209</t>
  </si>
  <si>
    <t>Hloubení zapažených i nezapažených rýh šířky přes 600 do 2 000 mm s urovnáním dna do předepsaného profilu a spádu v hornině tř. 3 Příplatek k cenám za lepivost horniny tř. 3</t>
  </si>
  <si>
    <t>-12951594</t>
  </si>
  <si>
    <t>151201102</t>
  </si>
  <si>
    <t>Zřízení pažení a rozepření stěn rýh pro podzemní vedení pro všechny šířky rýhy zátažné, hloubky do 4 m</t>
  </si>
  <si>
    <t>691798061</t>
  </si>
  <si>
    <t>151201112</t>
  </si>
  <si>
    <t>Odstranění pažení a rozepření stěn rýh pro podzemní vedení s uložením materiálu na vzdálenost do 3 m od kraje výkopu zátažné, hloubky přes 2 do 4 m</t>
  </si>
  <si>
    <t>-452574727</t>
  </si>
  <si>
    <t>162701105</t>
  </si>
  <si>
    <t>Vodorovné přemístění výkopku nebo sypaniny po suchu na obvyklém dopravním prostředku, bez naložení výkopku, avšak se složením bez rozhrnutí z horniny tř. 1 až 4 na vzdálenost přes 9 000 do 10 000 m</t>
  </si>
  <si>
    <t>-1650884385</t>
  </si>
  <si>
    <t>167101101</t>
  </si>
  <si>
    <t>Nakládání, skládání a překládání neulehlého výkopku nebo sypaniny nakládání, množství do 100 m3, z hornin tř. 1 až 4</t>
  </si>
  <si>
    <t>1708476182</t>
  </si>
  <si>
    <t>94620001</t>
  </si>
  <si>
    <t>poplatek za uložení stavebního odpadu zeminy a kamení  zatříděného kódem 170 504</t>
  </si>
  <si>
    <t>-681360173</t>
  </si>
  <si>
    <t>174101101</t>
  </si>
  <si>
    <t>Zásyp sypaninou z jakékoliv horniny s uložením výkopku ve vrstvách se zhutněním jam, šachet, rýh nebo kolem objektů v těchto vykopávkách</t>
  </si>
  <si>
    <t>-1923713784</t>
  </si>
  <si>
    <t>58981121</t>
  </si>
  <si>
    <t>recyklát betonový frakce 8/32</t>
  </si>
  <si>
    <t>-1179926122</t>
  </si>
  <si>
    <t>175111101</t>
  </si>
  <si>
    <t>Obsypání potrubí ručně sypaninou z vhodných hornin tř. 1 až 4 nebo materiálem připraveným podél výkopu ve vzdálenosti do 3 m od jeho kraje, pro jakoukoliv hloubku výkopu a míru zhutnění bez prohození sypaniny sítem</t>
  </si>
  <si>
    <t>1392937147</t>
  </si>
  <si>
    <t>583373030</t>
  </si>
  <si>
    <t>štěrkopísek frakce 0-8</t>
  </si>
  <si>
    <t>-1443349638</t>
  </si>
  <si>
    <t>855761044</t>
  </si>
  <si>
    <t>Komunikace</t>
  </si>
  <si>
    <t>566901161</t>
  </si>
  <si>
    <t>Vyspravení podkladu po překopech inženýrských sítí plochy do 15 m2 s rozprostřením a zhutněním obalovaným kamenivem ACP (OK) tl. 100 mm</t>
  </si>
  <si>
    <t>-1563407001</t>
  </si>
  <si>
    <t>572341112</t>
  </si>
  <si>
    <t>Vyspravení krytu komunikací po překopech inženýrských sítí plochy přes 15 m2 asfaltovým betonem ACO (AB), po zhutnění tl. přes 50 do 70 mm</t>
  </si>
  <si>
    <t>1217862589</t>
  </si>
  <si>
    <t>594111111.R01</t>
  </si>
  <si>
    <t>Dlažba nebo přídlažba z lomového kamene lomařsky upraveného rigolového v ploše vodorovné nebo ve sklonu tl. do 250 mm, bez vyplnění spár, s provedením lože tl. 50 mm z kameniva těženého - bez dodávky kamene, ale s dodávkou lože</t>
  </si>
  <si>
    <t>1551664637</t>
  </si>
  <si>
    <t>599142111</t>
  </si>
  <si>
    <t>Úprava zálivky dilatačních nebo pracovních spár v cementobetonovém krytu, hloubky do 40 mm, šířky přes 20 do 40 mm</t>
  </si>
  <si>
    <t>305360081</t>
  </si>
  <si>
    <t>Trubní vedení</t>
  </si>
  <si>
    <t>723234313</t>
  </si>
  <si>
    <t>Armatury se dvěma závity středotlaké regulátory tlaku plynu jednostupňové pro zemní plyn, výkon do 50 m3/hod s přírubami</t>
  </si>
  <si>
    <t>523139826</t>
  </si>
  <si>
    <t>871161211</t>
  </si>
  <si>
    <t>Montáž vodovodního potrubí z plastů v otevřeném výkopu z polyetylenu PE 100 svařovaných elektrotvarovkou SDR 11/PN16 D 32 x 3,0 mm</t>
  </si>
  <si>
    <t>-1194113059</t>
  </si>
  <si>
    <t>28613921</t>
  </si>
  <si>
    <t>potrubí plynovodní z PE 100+ opláštěné vrstvou z pěnového PE, SDR 11, 32x3,0 mm</t>
  </si>
  <si>
    <t>-716457260</t>
  </si>
  <si>
    <t>871171211</t>
  </si>
  <si>
    <t>Montáž vodovodního potrubí z plastů v otevřeném výkopu z polyetylenu PE 100 svařovaných elektrotvarovkou SDR 11/PN16 D 40 x 3,7 mm</t>
  </si>
  <si>
    <t>-722988506</t>
  </si>
  <si>
    <t>28613922</t>
  </si>
  <si>
    <t>potrubí plynovodní z PE 100+ opláštěné vrstvou z pěnového PE, SDR 11, 40x3,7 mm</t>
  </si>
  <si>
    <t>-1407975289</t>
  </si>
  <si>
    <t>871275211</t>
  </si>
  <si>
    <t>Kanalizační potrubí z tvrdého PVC v otevřeném výkopu ve sklonu do 20 %, hladkého plnostěnného jednovrstvého, tuhost třídy SN 4 DN 125</t>
  </si>
  <si>
    <t>-462751897</t>
  </si>
  <si>
    <t>871355221</t>
  </si>
  <si>
    <t>Kanalizační potrubí z tvrdého PVC v otevřeném výkopu ve sklonu do 20 %, hladkého plnostěnného jednovrstvého, tuhost třídy SN 8 DN 200</t>
  </si>
  <si>
    <t>-1178721632</t>
  </si>
  <si>
    <t>877161101</t>
  </si>
  <si>
    <t>Montáž tvarovek na vodovodním plastovém potrubí z polyetylenu PE 100 elektrotvarovek SDR 11/PN16 spojek, oblouků nebo redukcí d 32</t>
  </si>
  <si>
    <t>1913244114</t>
  </si>
  <si>
    <t>28653073</t>
  </si>
  <si>
    <t>elektrokoleno svařovací 90° přechodové PE-mosaz vodovodního potrubí PE vnější závit 32-1 1/4"</t>
  </si>
  <si>
    <t>-336682310</t>
  </si>
  <si>
    <t>55138954</t>
  </si>
  <si>
    <t>kohout kulový plnoprůtokový nikl ovládání vrtulka PN 35 T 185°C (EN 331, MOP 5) 1" žlutý</t>
  </si>
  <si>
    <t>1848336999</t>
  </si>
  <si>
    <t>1966569775</t>
  </si>
  <si>
    <t>1968868409</t>
  </si>
  <si>
    <t>55138965</t>
  </si>
  <si>
    <t>kohout kulový plnoprůtokový nikl ovládání páčka PN 35 T 185°C (EN 331, MOP 5) 1"1/2 žlutý</t>
  </si>
  <si>
    <t>2055094164</t>
  </si>
  <si>
    <t>877265271</t>
  </si>
  <si>
    <t>Montáž tvarovek na kanalizačním potrubí z trub z plastu z tvrdého PVC nebo z polypropylenu v otevřeném výkopu lapačů střešních splavenin DN 100</t>
  </si>
  <si>
    <t>-300566481</t>
  </si>
  <si>
    <t>55244101</t>
  </si>
  <si>
    <t>lapač litinový střešních splavenin DN 125</t>
  </si>
  <si>
    <t>1732069828</t>
  </si>
  <si>
    <t>877315211</t>
  </si>
  <si>
    <t>Montáž tvarovek na kanalizačním potrubí z trub z plastu z tvrdého PVC nebo z polypropylenu v otevřeném výkopu jednoosých DN 150</t>
  </si>
  <si>
    <t>-1132854684</t>
  </si>
  <si>
    <t>28611888</t>
  </si>
  <si>
    <t>koleno kanalizační s hrdlem PVC 125x87°</t>
  </si>
  <si>
    <t>-1990994346</t>
  </si>
  <si>
    <t>28611884</t>
  </si>
  <si>
    <t>koleno kanalizační s hrdlem PVC 125x45°</t>
  </si>
  <si>
    <t>1556841183</t>
  </si>
  <si>
    <t>28617338</t>
  </si>
  <si>
    <t>koleno kanalizace PP KG DN 160x45°</t>
  </si>
  <si>
    <t>-1703056370</t>
  </si>
  <si>
    <t>28617339</t>
  </si>
  <si>
    <t>koleno kanalizace PP KG DN 200x45°</t>
  </si>
  <si>
    <t>91114202</t>
  </si>
  <si>
    <t>28611590</t>
  </si>
  <si>
    <t>zátka kanalizace plastové KG DN 200</t>
  </si>
  <si>
    <t>-118503654</t>
  </si>
  <si>
    <t>28611896</t>
  </si>
  <si>
    <t>koleno kanalizační s hrdlem PVC 160x67°</t>
  </si>
  <si>
    <t>-1743760399</t>
  </si>
  <si>
    <t>28611932</t>
  </si>
  <si>
    <t>redukce kanalizační plastová nesouosá KG 125/100</t>
  </si>
  <si>
    <t>-616486258</t>
  </si>
  <si>
    <t>28611502</t>
  </si>
  <si>
    <t>redukce kanalizační PVC 125/110</t>
  </si>
  <si>
    <t>786621024</t>
  </si>
  <si>
    <t>877355221</t>
  </si>
  <si>
    <t>Montáž tvarovek na kanalizačním potrubí z trub z plastu z tvrdého PVC nebo z polypropylenu v otevřeném výkopu dvouosých DN 200</t>
  </si>
  <si>
    <t>1781791032</t>
  </si>
  <si>
    <t>28611394</t>
  </si>
  <si>
    <t>odbočka kanalizační plastová s hrdlem KG 200/125/45°</t>
  </si>
  <si>
    <t>1392309423</t>
  </si>
  <si>
    <t>879000001</t>
  </si>
  <si>
    <t>Připojení kanalizace do stávající šachty</t>
  </si>
  <si>
    <t>-943038821</t>
  </si>
  <si>
    <t>879000002</t>
  </si>
  <si>
    <t>Kontrola a oprava stávající šachty</t>
  </si>
  <si>
    <t>1798592629</t>
  </si>
  <si>
    <t>894812415</t>
  </si>
  <si>
    <t>Revizní a čistící šachta z polypropylenu PP pro hladké trouby DN 1000 šachtové dno (DN šachty / DN trubního vedení) DN 1000/200 průtočné 15°, 30°, 45°, 90°</t>
  </si>
  <si>
    <t>1087425340</t>
  </si>
  <si>
    <t>894812438</t>
  </si>
  <si>
    <t>Revizní a čistící šachta z polypropylenu PP pro hladké trouby DN 1000 šachtová skruž, světlé hloubky 1 000 mm</t>
  </si>
  <si>
    <t>-600471076</t>
  </si>
  <si>
    <t>894812439</t>
  </si>
  <si>
    <t>Revizní a čistící šachta z polypropylenu PP pro hladké trouby DN 1000 Příplatek k cenám 2431 - 2438 za uříznutí šachtové skruže</t>
  </si>
  <si>
    <t>1625583278</t>
  </si>
  <si>
    <t>894812453</t>
  </si>
  <si>
    <t>Revizní a čistící šachta z polypropylenu PP pro hladké trouby DN 1000 poklop (mříž) litinový s přechodovým konusem a betonovým prstencem, pro zatížení od 12,5 t do 25 t</t>
  </si>
  <si>
    <t>1351198811</t>
  </si>
  <si>
    <t>899000000</t>
  </si>
  <si>
    <t>Napojení na stávající plynovod</t>
  </si>
  <si>
    <t>674504228</t>
  </si>
  <si>
    <t>899900000</t>
  </si>
  <si>
    <t>Pilířek pro HUP a regulaci plynu</t>
  </si>
  <si>
    <t>1950877376</t>
  </si>
  <si>
    <t>919731122</t>
  </si>
  <si>
    <t>Zarovnání styčné plochy podkladu nebo krytu podél vybourané části komunikace nebo zpevněné plochy živičné tl. přes 50 do 100 mm</t>
  </si>
  <si>
    <t>-864253324</t>
  </si>
  <si>
    <t>919735112</t>
  </si>
  <si>
    <t>Řezání stávajícího živičného krytu nebo podkladu hloubky přes 50 do 100 mm</t>
  </si>
  <si>
    <t>696398189</t>
  </si>
  <si>
    <t>935932328</t>
  </si>
  <si>
    <t>Odvodňovací plastový žlab pro třídu zatížení C 250 vnitřní šířky 200 mm s krycím roštem můstkovým z litiny</t>
  </si>
  <si>
    <t>-1476001795</t>
  </si>
  <si>
    <t>979054441</t>
  </si>
  <si>
    <t>Očištění vybouraných prvků komunikací od spojovacího materiálu s odklizením a uložením očištěných hmot a spojovacího materiálu na skládku na vzdálenost do 10 m dlaždic, desek nebo tvarovek s původním vyplněním spár kamenivem těženým</t>
  </si>
  <si>
    <t>1985693987</t>
  </si>
  <si>
    <t>998276101</t>
  </si>
  <si>
    <t>Přesun hmot pro trubní vedení hloubené z trub z plastických hmot nebo sklolaminátových pro vodovody nebo kanalizace v otevřeném výkopu dopravní vzdálenost do 15 m</t>
  </si>
  <si>
    <t>311573653</t>
  </si>
  <si>
    <t>997221571</t>
  </si>
  <si>
    <t>Vodorovná doprava vybouraných hmot bez naložení, ale se složením a s hrubým urovnáním na vzdálenost do 1 km</t>
  </si>
  <si>
    <t>218863752</t>
  </si>
  <si>
    <t>997221579</t>
  </si>
  <si>
    <t>Vodorovná doprava vybouraných hmot bez naložení, ale se složením a s hrubým urovnáním na vzdálenost Příplatek k ceně za každý další i započatý 1 km přes 1 km</t>
  </si>
  <si>
    <t>-155327115</t>
  </si>
  <si>
    <t>1,896*3</t>
  </si>
  <si>
    <t>997221612</t>
  </si>
  <si>
    <t>Nakládání na dopravní prostředky pro vodorovnou dopravu vybouraných hmot</t>
  </si>
  <si>
    <t>-711739684</t>
  </si>
  <si>
    <t>997221845</t>
  </si>
  <si>
    <t>Poplatek za uložení stavebního odpadu na skládce (skládkovné) asfaltového bez obsahu dehtu zatříděného do Katalogu odpadů pod kódem 170 302</t>
  </si>
  <si>
    <t>1081221779</t>
  </si>
  <si>
    <t>721</t>
  </si>
  <si>
    <t>Zdravotechnika - vnitřní kanalizace</t>
  </si>
  <si>
    <t>721174005</t>
  </si>
  <si>
    <t>Potrubí z plastových trub polypropylenové svodné (ležaté) DN 100</t>
  </si>
  <si>
    <t>40924892</t>
  </si>
  <si>
    <t>721174006</t>
  </si>
  <si>
    <t>Potrubí z plastových trub polypropylenové svodné (ležaté) DN 125</t>
  </si>
  <si>
    <t>1310028620</t>
  </si>
  <si>
    <t>721174007</t>
  </si>
  <si>
    <t>Potrubí z plastových trub polypropylenové svodné (ležaté) DN 150</t>
  </si>
  <si>
    <t>1323808098</t>
  </si>
  <si>
    <t>721174025</t>
  </si>
  <si>
    <t>Potrubí z plastových trub polypropylenové odpadní (svislé) DN 100</t>
  </si>
  <si>
    <t>1097074925</t>
  </si>
  <si>
    <t>721174026</t>
  </si>
  <si>
    <t>Potrubí z plastových trub polypropylenové odpadní (svislé) DN 125</t>
  </si>
  <si>
    <t>-1234911106</t>
  </si>
  <si>
    <t>721174042</t>
  </si>
  <si>
    <t>Potrubí z plastových trub polypropylenové připojovací DN 40</t>
  </si>
  <si>
    <t>1015612508</t>
  </si>
  <si>
    <t>721174043</t>
  </si>
  <si>
    <t>Potrubí z plastových trub polypropylenové připojovací DN 50</t>
  </si>
  <si>
    <t>805115749</t>
  </si>
  <si>
    <t>721174045</t>
  </si>
  <si>
    <t>Potrubí z plastových trub polypropylenové připojovací DN 100</t>
  </si>
  <si>
    <t>-455914113</t>
  </si>
  <si>
    <t>721194104</t>
  </si>
  <si>
    <t>Vyměření přípojek na potrubí vyvedení a upevnění odpadních výpustek DN 40</t>
  </si>
  <si>
    <t>-1758881195</t>
  </si>
  <si>
    <t>721194105</t>
  </si>
  <si>
    <t>Vyměření přípojek na potrubí vyvedení a upevnění odpadních výpustek DN 50</t>
  </si>
  <si>
    <t>993243576</t>
  </si>
  <si>
    <t>721194109</t>
  </si>
  <si>
    <t>Vyměření přípojek na potrubí vyvedení a upevnění odpadních výpustek DN 100</t>
  </si>
  <si>
    <t>1453957819</t>
  </si>
  <si>
    <t>721273153</t>
  </si>
  <si>
    <t>Ventilační hlavice z polypropylenu (PP) DN 110</t>
  </si>
  <si>
    <t>179174273</t>
  </si>
  <si>
    <t>721290111</t>
  </si>
  <si>
    <t>Zkouška těsnosti kanalizace v objektech vodou do DN 125</t>
  </si>
  <si>
    <t>1896886764</t>
  </si>
  <si>
    <t>998721202</t>
  </si>
  <si>
    <t>Přesun hmot pro vnitřní kanalizace stanovený procentní sazbou (%) z ceny vodorovná dopravní vzdálenost do 50 m v objektech výšky přes 6 do 12 m</t>
  </si>
  <si>
    <t>-1354062194</t>
  </si>
  <si>
    <t>721290000.R02</t>
  </si>
  <si>
    <t>Výpomocné práce pro vnitřní kanalizaci-sekání,průrazy,zazdíky,záhozy,začištění</t>
  </si>
  <si>
    <t>470251088</t>
  </si>
  <si>
    <t>722</t>
  </si>
  <si>
    <t>Zdravotechnika - vnitřní vodovod</t>
  </si>
  <si>
    <t>722174002</t>
  </si>
  <si>
    <t>Potrubí z plastových trubek z polypropylenu (PPR) svařovaných polyfuzně PN 16 (SDR 7,4) D 20 x 2,8</t>
  </si>
  <si>
    <t>-542354378</t>
  </si>
  <si>
    <t>722174003</t>
  </si>
  <si>
    <t>Potrubí z plastových trubek z polypropylenu (PPR) svařovaných polyfuzně PN 16 (SDR 7,4) D 25 x 3,5</t>
  </si>
  <si>
    <t>1536339886</t>
  </si>
  <si>
    <t>722174005</t>
  </si>
  <si>
    <t>Potrubí z plastových trubek z polypropylenu (PPR) svařovaných polyfuzně PN 16 (SDR 7,4) D 40 x 5,5</t>
  </si>
  <si>
    <t>-532175954</t>
  </si>
  <si>
    <t>722181221</t>
  </si>
  <si>
    <t>Ochrana potrubí termoizolačními trubicemi z pěnového polyetylenu PE přilepenými v příčných a podélných spojích, tloušťky izolace přes 6 do 9 mm, vnitřního průměru izolace DN do 22 mm</t>
  </si>
  <si>
    <t>-92949260</t>
  </si>
  <si>
    <t>722181222</t>
  </si>
  <si>
    <t>Ochrana potrubí termoizolačními trubicemi z pěnového polyetylenu PE přilepenými v příčných a podélných spojích, tloušťky izolace přes 6 do 9 mm, vnitřního průměru izolace DN přes 22 do 45 mm</t>
  </si>
  <si>
    <t>1339527808</t>
  </si>
  <si>
    <t>722190401</t>
  </si>
  <si>
    <t>Zřízení přípojek na potrubí vyvedení a upevnění výpustek do DN 25</t>
  </si>
  <si>
    <t>1712677672</t>
  </si>
  <si>
    <t>722220152</t>
  </si>
  <si>
    <t>Armatury s jedním závitem plastové (PPR) PN 20 (SDR 6) DN 20 x G 1/2</t>
  </si>
  <si>
    <t>689213407</t>
  </si>
  <si>
    <t>722290234</t>
  </si>
  <si>
    <t>Zkoušky, proplach a desinfekce vodovodního potrubí proplach a desinfekce vodovodního potrubí do DN 80</t>
  </si>
  <si>
    <t>-2143543108</t>
  </si>
  <si>
    <t>998722202</t>
  </si>
  <si>
    <t>Přesun hmot pro vnitřní vodovod stanovený procentní sazbou (%) z ceny vodorovná dopravní vzdálenost do 50 m v objektech výšky přes 6 do 12 m</t>
  </si>
  <si>
    <t>-968090445</t>
  </si>
  <si>
    <t>722290000.R02</t>
  </si>
  <si>
    <t>Výpomocné práce pro vodovodní potrubí - sekání,průrazy,zazdívky,záhozy,začištění...</t>
  </si>
  <si>
    <t>-781551400</t>
  </si>
  <si>
    <t>723</t>
  </si>
  <si>
    <t>Zdravotechnika - vnitřní plynovod</t>
  </si>
  <si>
    <t>723150366</t>
  </si>
  <si>
    <t>Potrubí z ocelových trubek hladkých chráničky Ø 44,5/2,6</t>
  </si>
  <si>
    <t>1648598730</t>
  </si>
  <si>
    <t>723150368</t>
  </si>
  <si>
    <t>Potrubí z ocelových trubek hladkých chráničky Ø 76/3,2</t>
  </si>
  <si>
    <t>2131924262</t>
  </si>
  <si>
    <t>723160204</t>
  </si>
  <si>
    <t>Přípojky k plynoměrům spojované na závit bez ochozu G 1</t>
  </si>
  <si>
    <t>1069197359</t>
  </si>
  <si>
    <t>723181014</t>
  </si>
  <si>
    <t>Potrubí z měděných trubek polotvrdých, spojovaných lisováním DN 25</t>
  </si>
  <si>
    <t>196271329</t>
  </si>
  <si>
    <t>723181015</t>
  </si>
  <si>
    <t>Potrubí z měděných trubek polotvrdých, spojovaných lisováním DN 32</t>
  </si>
  <si>
    <t>-1983009661</t>
  </si>
  <si>
    <t>723181027</t>
  </si>
  <si>
    <t>Potrubí z měděných trubek tvrdých, spojovaných lisováním DN 50</t>
  </si>
  <si>
    <t>-325061708</t>
  </si>
  <si>
    <t>723190111</t>
  </si>
  <si>
    <t>Přípojka plynovodní nerezová hadice G3/4 F x G3/4 M délky od 20 do 40 cm spojovaná na závit</t>
  </si>
  <si>
    <t>777631874</t>
  </si>
  <si>
    <t>723190251</t>
  </si>
  <si>
    <t>Přípojky plynovodní ke strojům a zařízením z trubek vyvedení a upevnění plynovodních výpustek na potrubí DN 15</t>
  </si>
  <si>
    <t>1312540291</t>
  </si>
  <si>
    <t>723190252</t>
  </si>
  <si>
    <t>Přípojky plynovodní ke strojům a zařízením z trubek vyvedení a upevnění plynovodních výpustek na potrubí DN 20</t>
  </si>
  <si>
    <t>-305363832</t>
  </si>
  <si>
    <t>723220211</t>
  </si>
  <si>
    <t>Armatury s jedním závitem přechodová šroubení vnitřní závit G 1/2 F x D 16</t>
  </si>
  <si>
    <t>-1162047673</t>
  </si>
  <si>
    <t>723220212</t>
  </si>
  <si>
    <t>Armatury s jedním závitem přechodová šroubení vnitřní závit G 3/4 F x D 20</t>
  </si>
  <si>
    <t>977009593</t>
  </si>
  <si>
    <t>723231162</t>
  </si>
  <si>
    <t>Armatury se dvěma závity kohouty kulové PN 42 do 185°C plnoprůtokové vnitřní závit těžká řada G 1/2</t>
  </si>
  <si>
    <t>258134808</t>
  </si>
  <si>
    <t>723231163</t>
  </si>
  <si>
    <t>Armatury se dvěma závity kohouty kulové PN 42 do 185°C plnoprůtokové vnitřní závit těžká řada G 3/4</t>
  </si>
  <si>
    <t>1848777221</t>
  </si>
  <si>
    <t>998723202</t>
  </si>
  <si>
    <t>Přesun hmot pro vnitřní plynovod stanovený procentní sazbou (%) z ceny vodorovná dopravní vzdálenost do 50 m v objektech výšky přes 6 do 12 m</t>
  </si>
  <si>
    <t>-762409768</t>
  </si>
  <si>
    <t>723239000.R01</t>
  </si>
  <si>
    <t>Výpomocné práce pro plynoinstalaci-sekání,průrazy,zazdívky,záhozy,začištění ...</t>
  </si>
  <si>
    <t>1198425377</t>
  </si>
  <si>
    <t>725</t>
  </si>
  <si>
    <t>Zdravotechnika - zařizovací předměty</t>
  </si>
  <si>
    <t>725112001</t>
  </si>
  <si>
    <t>Zařízení záchodů klozety keramické standardní samostatně stojící s hlubokým splachováním odpad vodorovný</t>
  </si>
  <si>
    <t>-1319424186</t>
  </si>
  <si>
    <t>725211602</t>
  </si>
  <si>
    <t>Umyvadla keramická bez výtokových armatur se zápachovou uzávěrkou připevněná na stěnu šrouby bílá bez sloupu nebo krytu na sifon 550 mm</t>
  </si>
  <si>
    <t>-1688247524</t>
  </si>
  <si>
    <t>725311121</t>
  </si>
  <si>
    <t>Dřezy bez výtokových armatur jednoduché se zápachovou uzávěrkou nerezové s odkapávací plochou 560x480 mm a miskou</t>
  </si>
  <si>
    <t>2083376344</t>
  </si>
  <si>
    <t>725331111</t>
  </si>
  <si>
    <t>Výlevky bez výtokových armatur a splachovací nádrže keramické se sklopnou plastovou mřížkou 425 mm</t>
  </si>
  <si>
    <t>-74297810</t>
  </si>
  <si>
    <t>725539201</t>
  </si>
  <si>
    <t>Elektrické ohřívače zásobníkové montáž tlakových ohřívačů závěsných (svislých nebo vodorovných) do 15 l</t>
  </si>
  <si>
    <t>-1242994507</t>
  </si>
  <si>
    <t>541322320</t>
  </si>
  <si>
    <t>ohřívač vody elektrický  15 l 45x30,2x30,2 cm  2 kW</t>
  </si>
  <si>
    <t>1156820241</t>
  </si>
  <si>
    <t>725619101</t>
  </si>
  <si>
    <t>Plynové sporáky a vařidlové desky bez regulátoru tlaku montáž sporáků na zemní plyn</t>
  </si>
  <si>
    <t>-861088686</t>
  </si>
  <si>
    <t>541119710</t>
  </si>
  <si>
    <t>sporák plynový</t>
  </si>
  <si>
    <t>513993256</t>
  </si>
  <si>
    <t>725813111</t>
  </si>
  <si>
    <t>Ventily rohové bez připojovací trubičky nebo flexi hadičky G 1/2</t>
  </si>
  <si>
    <t>-1146555465</t>
  </si>
  <si>
    <t>725821326</t>
  </si>
  <si>
    <t>Baterie dřezové stojánkové pákové s otáčivým ústím a délkou ramínka 265 mm</t>
  </si>
  <si>
    <t>-1829447005</t>
  </si>
  <si>
    <t>725822611</t>
  </si>
  <si>
    <t>Baterie umyvadlové stojánkové pákové bez výpusti</t>
  </si>
  <si>
    <t>-603110279</t>
  </si>
  <si>
    <t>725829121</t>
  </si>
  <si>
    <t>Baterie umyvadlové montáž ostatních typů nástěnných pákových nebo klasických</t>
  </si>
  <si>
    <t>1495887765</t>
  </si>
  <si>
    <t>55145615</t>
  </si>
  <si>
    <t>baterie umyvadlová nástěnná páková 150 mm chrom - výlevka</t>
  </si>
  <si>
    <t>-1778894595</t>
  </si>
  <si>
    <t>998725202</t>
  </si>
  <si>
    <t>Přesun hmot pro zařizovací předměty stanovený procentní sazbou (%) z ceny vodorovná dopravní vzdálenost do 50 m v objektech výšky přes 6 do 12 m</t>
  </si>
  <si>
    <t>-618912938</t>
  </si>
  <si>
    <t>725991000.R01</t>
  </si>
  <si>
    <t>Výpomocné práce pro zařizovací předměty</t>
  </si>
  <si>
    <t>337465297</t>
  </si>
  <si>
    <t>731</t>
  </si>
  <si>
    <t>Ústřední vytápění - kotelny</t>
  </si>
  <si>
    <t>731151962</t>
  </si>
  <si>
    <t>Montáž odkouření kotle</t>
  </si>
  <si>
    <t>-517108686</t>
  </si>
  <si>
    <t>286132140</t>
  </si>
  <si>
    <t>odkouření plynového kotle</t>
  </si>
  <si>
    <t>-1429083820</t>
  </si>
  <si>
    <t>731244494</t>
  </si>
  <si>
    <t>Kotle ocelové teplovodní plynové závěsné kondenzační montáž kotlů kondenzačních ostatních typů o výkonu přes 28 do 50 kW</t>
  </si>
  <si>
    <t>-149796311</t>
  </si>
  <si>
    <t>48417660.R01</t>
  </si>
  <si>
    <t>kotel ocelový plynový kondenzační 32kW závěsný pro vytápění s ohřevem TÚV 6-32kW</t>
  </si>
  <si>
    <t>-612233383</t>
  </si>
  <si>
    <t>998731202</t>
  </si>
  <si>
    <t>Přesun hmot pro kotelny stanovený procentní sazbou (%) z ceny vodorovná dopravní vzdálenost do 50 m v objektech výšky přes 6 do 12 m</t>
  </si>
  <si>
    <t>-253795179</t>
  </si>
  <si>
    <t>731810000.R02</t>
  </si>
  <si>
    <t>Výpomocné práce pro kotelny vytápění - sekání, průrazy, záhozy, zazdívky, začištění</t>
  </si>
  <si>
    <t>-834852193</t>
  </si>
  <si>
    <t>732</t>
  </si>
  <si>
    <t>Ústřední vytápění - strojovny</t>
  </si>
  <si>
    <t>732331613</t>
  </si>
  <si>
    <t>Nádoby expanzní tlakové s membránou bez pojistného ventilu se závitovým připojením PN 0,6 o objemu 18 l</t>
  </si>
  <si>
    <t>-1183906399</t>
  </si>
  <si>
    <t>998732102</t>
  </si>
  <si>
    <t>Přesun hmot pro strojovny stanovený z hmotnosti přesunovaného materiálu vodorovná dopravní vzdálenost do 50 m v objektech výšky přes 6 do 12 m</t>
  </si>
  <si>
    <t>-1225816680</t>
  </si>
  <si>
    <t>733</t>
  </si>
  <si>
    <t>Ústřední vytápění - potrubí</t>
  </si>
  <si>
    <t>733222303</t>
  </si>
  <si>
    <t>Potrubí z trubek měděných polotvrdých spojovaných lisováním DN 15</t>
  </si>
  <si>
    <t>2053585590</t>
  </si>
  <si>
    <t>733222304</t>
  </si>
  <si>
    <t>Potrubí z trubek měděných polotvrdých spojovaných lisováním DN 20</t>
  </si>
  <si>
    <t>-764714644</t>
  </si>
  <si>
    <t>733222305</t>
  </si>
  <si>
    <t>Potrubí z trubek měděných polotvrdých spojovaných lisováním DN 25</t>
  </si>
  <si>
    <t>328093835</t>
  </si>
  <si>
    <t>733222306</t>
  </si>
  <si>
    <t>Potrubí z trubek měděných polotvrdých spojovaných lisováním DN 32</t>
  </si>
  <si>
    <t>273680232</t>
  </si>
  <si>
    <t>733224206</t>
  </si>
  <si>
    <t>Potrubí z trubek měděných Příplatek k cenám za potrubí vedené v kotelnách a strojovnách Ø 35/1,5</t>
  </si>
  <si>
    <t>171473999</t>
  </si>
  <si>
    <t>733224222</t>
  </si>
  <si>
    <t>Potrubí z trubek měděných Příplatek k cenám za zhotovení přípojky z trubek měděných Ø 15/1</t>
  </si>
  <si>
    <t>526263746</t>
  </si>
  <si>
    <t>733224226</t>
  </si>
  <si>
    <t>Potrubí z trubek měděných Příplatek k cenám za zhotovení přípojky z trubek měděných Ø 35/1,5</t>
  </si>
  <si>
    <t>134563579</t>
  </si>
  <si>
    <t>733291101</t>
  </si>
  <si>
    <t>Zkoušky těsnosti potrubí z trubek měděných Ø do 35/1,5</t>
  </si>
  <si>
    <t>-1627134334</t>
  </si>
  <si>
    <t>998733202</t>
  </si>
  <si>
    <t>Přesun hmot pro rozvody potrubí stanovený procentní sazbou z ceny vodorovná dopravní vzdálenost do 50 m v objektech výšky přes 6 do 12 m</t>
  </si>
  <si>
    <t>1898373407</t>
  </si>
  <si>
    <t>731810000.R01</t>
  </si>
  <si>
    <t>Výpomocné práce pro vytápění - sekání, průrazy, záhozy, zazdívky, začištění</t>
  </si>
  <si>
    <t>-10737406</t>
  </si>
  <si>
    <t>734</t>
  </si>
  <si>
    <t>Ústřední vytápění - armatury</t>
  </si>
  <si>
    <t>734211119</t>
  </si>
  <si>
    <t>Ventily odvzdušňovací závitové automatické PN 14 do 120°C G 3/8</t>
  </si>
  <si>
    <t>714684812</t>
  </si>
  <si>
    <t>734221536</t>
  </si>
  <si>
    <t>Ventily regulační závitové termostatické, bez hlavice ovládání PN 16 do 110°C rohové dvouregulační G 1/2</t>
  </si>
  <si>
    <t>-1414898230</t>
  </si>
  <si>
    <t>734221682</t>
  </si>
  <si>
    <t>Ventily regulační závitové hlavice termostatické, pro ovládání ventilů PN 10 do 110°C kapalinové otopných těles VK</t>
  </si>
  <si>
    <t>-1686203896</t>
  </si>
  <si>
    <t>734261417</t>
  </si>
  <si>
    <t>Šroubení regulační radiátorové rohové s vypouštěním G 1/2</t>
  </si>
  <si>
    <t>-1679395597</t>
  </si>
  <si>
    <t>734291123</t>
  </si>
  <si>
    <t>Ostatní armatury kohouty plnicí a vypouštěcí PN 10 do 90°C G 1/2</t>
  </si>
  <si>
    <t>-1075107693</t>
  </si>
  <si>
    <t>734291244</t>
  </si>
  <si>
    <t>Ostatní armatury filtry závitové PN 16 do 130°C přímé s vnitřními závity G 1</t>
  </si>
  <si>
    <t>-1944876736</t>
  </si>
  <si>
    <t>734292764</t>
  </si>
  <si>
    <t>Ostatní armatury kulové kohouty PN 42 do 185°C přímé vnější a vnitřní závit G 3/4</t>
  </si>
  <si>
    <t>1812253513</t>
  </si>
  <si>
    <t>734292765</t>
  </si>
  <si>
    <t>Ostatní armatury kulové kohouty PN 42 do 185°C přímé vnější a vnitřní závit G 1</t>
  </si>
  <si>
    <t>-144552117</t>
  </si>
  <si>
    <t>998734103</t>
  </si>
  <si>
    <t>Přesun hmot pro armatury stanovený z hmotnosti přesunovaného materiálu vodorovná dopravní vzdálenost do 50 m v objektech výšky přes 12 do 24 m</t>
  </si>
  <si>
    <t>-1089835472</t>
  </si>
  <si>
    <t>735</t>
  </si>
  <si>
    <t>Ústřední vytápění - otopná tělesa</t>
  </si>
  <si>
    <t>735151273</t>
  </si>
  <si>
    <t>Otopná tělesa panelová jednodesková PN 1,0 MPa, T do 110°C s jednou přídavnou přestupní plochou výšky tělesa 600 mm stavební délky / výkonu 600 mm / 601 W</t>
  </si>
  <si>
    <t>314624696</t>
  </si>
  <si>
    <t>735151275</t>
  </si>
  <si>
    <t>Otopná tělesa panelová jednodesková PN 1,0 MPa, T do 110°C s jednou přídavnou přestupní plochou výšky tělesa 600 mm stavební délky / výkonu 800 mm / 802 W</t>
  </si>
  <si>
    <t>-133868912</t>
  </si>
  <si>
    <t>735151277</t>
  </si>
  <si>
    <t>Otopná tělesa panelová jednodesková PN 1,0 MPa, T do 110°C s jednou přídavnou přestupní plochou výšky tělesa 600 mm stavební délky / výkonu 1000 mm / 1002 W</t>
  </si>
  <si>
    <t>683852599</t>
  </si>
  <si>
    <t>735151279</t>
  </si>
  <si>
    <t>Otopná tělesa panelová jednodesková PN 1,0 MPa, T do 110°C s jednou přídavnou přestupní plochou výšky tělesa 600 mm stavební délky / výkonu 1200 mm / 1202 W</t>
  </si>
  <si>
    <t>-918894309</t>
  </si>
  <si>
    <t>735151477</t>
  </si>
  <si>
    <t>Otopná tělesa panelová dvoudesková PN 1,0 MPa, T do 110°C s jednou přídavnou přestupní plochou výšky tělesa 600 mm stavební délky / výkonu 1000 mm / 1288 W</t>
  </si>
  <si>
    <t>-2095125298</t>
  </si>
  <si>
    <t>735151479</t>
  </si>
  <si>
    <t>Otopná tělesa panelová dvoudesková PN 1,0 MPa, T do 110°C s jednou přídavnou přestupní plochou výšky tělesa 600 mm stavební délky / výkonu 1200 mm / 1546 W</t>
  </si>
  <si>
    <t>1398388122</t>
  </si>
  <si>
    <t>735151480</t>
  </si>
  <si>
    <t>Otopná tělesa panelová dvoudesková PN 1,0 MPa, T do 110°C s jednou přídavnou přestupní plochou výšky tělesa 600 mm stavební délky / výkonu 1400 mm / 1803 W</t>
  </si>
  <si>
    <t>1432614786</t>
  </si>
  <si>
    <t>735151579</t>
  </si>
  <si>
    <t>Otopná tělesa panelová dvoudesková PN 1,0 MPa, T do 110°C se dvěma přídavnými přestupními plochami výšky tělesa 600 mm stavební délky / výkonu 1200 mm / 2015 W</t>
  </si>
  <si>
    <t>-1514421319</t>
  </si>
  <si>
    <t>735151580</t>
  </si>
  <si>
    <t>Otopná tělesa panelová dvoudesková PN 1,0 MPa, T do 110°C se dvěma přídavnými přestupními plochami výšky tělesa 600 mm stavební délky / výkonu 1400 mm / 2351 W</t>
  </si>
  <si>
    <t>-603399865</t>
  </si>
  <si>
    <t>998735202</t>
  </si>
  <si>
    <t>Přesun hmot pro otopná tělesa stanovený procentní sazbou (%) z ceny vodorovná dopravní vzdálenost do 50 m v objektech výšky přes 6 do 12 m</t>
  </si>
  <si>
    <t>1082905138</t>
  </si>
  <si>
    <t>2020246195</t>
  </si>
  <si>
    <t>Práce a dodávky M</t>
  </si>
  <si>
    <t>58-M</t>
  </si>
  <si>
    <t>Revize vyhrazených technických zařízení</t>
  </si>
  <si>
    <t>580506000</t>
  </si>
  <si>
    <t>Revize a tlaková zkouška pynovodu</t>
  </si>
  <si>
    <t>úsek</t>
  </si>
  <si>
    <t>1867211336</t>
  </si>
  <si>
    <t>OST</t>
  </si>
  <si>
    <t>Ostatní</t>
  </si>
  <si>
    <t>OSTO01001</t>
  </si>
  <si>
    <t>Vytýčení stávajících inženýrských sítí</t>
  </si>
  <si>
    <t>1293648873</t>
  </si>
  <si>
    <t>OSTO01002</t>
  </si>
  <si>
    <t>Dopravní značení</t>
  </si>
  <si>
    <t>-826448179</t>
  </si>
  <si>
    <t>A5 - elektroinstalace</t>
  </si>
  <si>
    <t>Pavel Knižek Jílové u Děčína</t>
  </si>
  <si>
    <t xml:space="preserve">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t>
  </si>
  <si>
    <t xml:space="preserve">    21-M10 - Rozvaděče a rozvodnice, skříňky EMC + HOP</t>
  </si>
  <si>
    <t xml:space="preserve">    21-M11 - Svítidla LED dle návrhu výpočtu ostvětlení</t>
  </si>
  <si>
    <t xml:space="preserve">    21-M11. - Svítidla ostatní (nejsou předmětem výpočtu osvětlení)</t>
  </si>
  <si>
    <t xml:space="preserve">    21-M11.. - Nouzové osvětlení  </t>
  </si>
  <si>
    <t xml:space="preserve">    21-M12 - Zásuvky, spínače, krabice, relé, pospojení, zv.tablo</t>
  </si>
  <si>
    <t xml:space="preserve">    21-M13 - Kabely, vodiče, nosný materiál</t>
  </si>
  <si>
    <t xml:space="preserve">    21-M14 - Elektromontáže</t>
  </si>
  <si>
    <t xml:space="preserve">    21-M6 - Ostatní náklady</t>
  </si>
  <si>
    <t>21-M10</t>
  </si>
  <si>
    <t>Rozvaděče a rozvodnice, skříňky EMC + HOP</t>
  </si>
  <si>
    <t>35713140.R03</t>
  </si>
  <si>
    <t xml:space="preserve">elektroměrová rozvodnice RE vč. výzbroje         </t>
  </si>
  <si>
    <t>1296488109</t>
  </si>
  <si>
    <t>35713140.R04</t>
  </si>
  <si>
    <t xml:space="preserve">hlavní rozvaděč HR-OU vč. výzbroje      </t>
  </si>
  <si>
    <t>-1143181383</t>
  </si>
  <si>
    <t>35713140.R05</t>
  </si>
  <si>
    <t xml:space="preserve">skříka ochrany EMC, výzbroje a propojení           </t>
  </si>
  <si>
    <t>-663158896</t>
  </si>
  <si>
    <t>35713140.R06</t>
  </si>
  <si>
    <t xml:space="preserve">skříňka hl. ochr. pospojení vč. 2xEPS2     </t>
  </si>
  <si>
    <t>1828516602</t>
  </si>
  <si>
    <t>35713140.R07</t>
  </si>
  <si>
    <t xml:space="preserve">rozvodnice R.01-obecní úřad 1.np pravá část            </t>
  </si>
  <si>
    <t>-1507983530</t>
  </si>
  <si>
    <t>35713140.R08</t>
  </si>
  <si>
    <t xml:space="preserve">rozvodnice společné spotřeby R.02-případné byty-nab.      </t>
  </si>
  <si>
    <t>-812688340</t>
  </si>
  <si>
    <t>21-M11</t>
  </si>
  <si>
    <t>Svítidla LED dle návrhu výpočtu ostvětlení</t>
  </si>
  <si>
    <t>34774100.R01</t>
  </si>
  <si>
    <t xml:space="preserve">LED svítidlo A1- značení viz výpočet osvětlení   </t>
  </si>
  <si>
    <t>1513462940</t>
  </si>
  <si>
    <t>"Poznámka:"</t>
  </si>
  <si>
    <t xml:space="preserve">"Propočet předpokládá osazení LED svítidel ve všech prostorách OU"   </t>
  </si>
  <si>
    <t>"s vyjímkou podružných prostor /sklep, soc. zařízení/! "</t>
  </si>
  <si>
    <t>34774100.R02</t>
  </si>
  <si>
    <t xml:space="preserve">LED svítidlo B1- značení viz výpočet osvětlení   </t>
  </si>
  <si>
    <t>-577754239</t>
  </si>
  <si>
    <t>34774100.R03</t>
  </si>
  <si>
    <t xml:space="preserve">LED svítidlo C1- značení viz výpočet osvětlení   </t>
  </si>
  <si>
    <t>1853053023</t>
  </si>
  <si>
    <t>21-M11.</t>
  </si>
  <si>
    <t>Svítidla ostatní (nejsou předmětem výpočtu osvětlení)</t>
  </si>
  <si>
    <t>34818200.R02</t>
  </si>
  <si>
    <t xml:space="preserve">svítidlo s ochr. košem-žárovkové 1x100W                 </t>
  </si>
  <si>
    <t>-1306547275</t>
  </si>
  <si>
    <t>"Ostatní svítidla /sklep OU, chodby+schodiště OU, vstupy, soc. zařízení/"</t>
  </si>
  <si>
    <t>"a svítidla v přízemí a na schodišti k případným bytům."</t>
  </si>
  <si>
    <t>34774100.R04</t>
  </si>
  <si>
    <t>LED svítidlo A OU</t>
  </si>
  <si>
    <t>1752077109</t>
  </si>
  <si>
    <t>"Ceny všech zářivkových svítidel vč. výzbroje!"</t>
  </si>
  <si>
    <t>34774100.R05</t>
  </si>
  <si>
    <t>LED svítidlo B2 přízemí společné prostory pro případné byty</t>
  </si>
  <si>
    <t>-1718498335</t>
  </si>
  <si>
    <t>34818200.R03</t>
  </si>
  <si>
    <t xml:space="preserve">svítidlo žárovkové stropní 1x75W                              </t>
  </si>
  <si>
    <t>1764965045</t>
  </si>
  <si>
    <t>34818200.R04</t>
  </si>
  <si>
    <t xml:space="preserve">svítidlo nástěnné 100x100W IP54                              </t>
  </si>
  <si>
    <t>-448356739</t>
  </si>
  <si>
    <t>34711200.R02</t>
  </si>
  <si>
    <t>žárovka 230V 75W</t>
  </si>
  <si>
    <t>890713044</t>
  </si>
  <si>
    <t>34711200.R03</t>
  </si>
  <si>
    <t>žárovka 230V 100W</t>
  </si>
  <si>
    <t>-1346022077</t>
  </si>
  <si>
    <t>21-M11..</t>
  </si>
  <si>
    <t xml:space="preserve">Nouzové osvětlení  </t>
  </si>
  <si>
    <t>34774100.R06</t>
  </si>
  <si>
    <t xml:space="preserve">svítidlo 2G/9W                                              </t>
  </si>
  <si>
    <t>640995796</t>
  </si>
  <si>
    <t>"Nouzové osvětlení prostor OU a případné bytové části-nabídka"</t>
  </si>
  <si>
    <t>34111030.R12</t>
  </si>
  <si>
    <t xml:space="preserve">kabel NO CYKY-J 3x1,5    </t>
  </si>
  <si>
    <t>388457610</t>
  </si>
  <si>
    <t>34571534.R11</t>
  </si>
  <si>
    <t xml:space="preserve">krabice KO-68 vč. víčka a věnečku                                </t>
  </si>
  <si>
    <t>-1205155756</t>
  </si>
  <si>
    <t>21-M12</t>
  </si>
  <si>
    <t>Zásuvky, spínače, krabice, relé, pospojení, zv.tablo</t>
  </si>
  <si>
    <t>34535800.R01</t>
  </si>
  <si>
    <t xml:space="preserve">tlačítkový ovladač pod omítku                                        </t>
  </si>
  <si>
    <t>233479059</t>
  </si>
  <si>
    <t>37414130.R01</t>
  </si>
  <si>
    <t xml:space="preserve">zvonek 12V AC/DC na zeď                                             </t>
  </si>
  <si>
    <t>1827446212</t>
  </si>
  <si>
    <t>34535568.R06</t>
  </si>
  <si>
    <t xml:space="preserve">vypinač v krabici do vlhka IP44                                      </t>
  </si>
  <si>
    <t>-1137836591</t>
  </si>
  <si>
    <t>34571534.R12</t>
  </si>
  <si>
    <t xml:space="preserve">krabice do vlhka IP44                                                      </t>
  </si>
  <si>
    <t>1422196005</t>
  </si>
  <si>
    <t>34555124.R02</t>
  </si>
  <si>
    <t xml:space="preserve">zásuvka pod omítku dvojitá  230V/16A                          </t>
  </si>
  <si>
    <t>-1722025915</t>
  </si>
  <si>
    <t>34535568.R07</t>
  </si>
  <si>
    <t xml:space="preserve">vypínač pod omítku 01    </t>
  </si>
  <si>
    <t>1123900513</t>
  </si>
  <si>
    <t>34535500R.08</t>
  </si>
  <si>
    <t>přepínač střídavý 06</t>
  </si>
  <si>
    <t>-1479112015</t>
  </si>
  <si>
    <t>34535500R.09</t>
  </si>
  <si>
    <t>přepínač sériový 05</t>
  </si>
  <si>
    <t>97859540</t>
  </si>
  <si>
    <t>34535500R.10</t>
  </si>
  <si>
    <t>přepínač křížový 07</t>
  </si>
  <si>
    <t>668426311</t>
  </si>
  <si>
    <t>34571534.R06</t>
  </si>
  <si>
    <t>krabice pod omítku KU 68 prázdná bez víčka</t>
  </si>
  <si>
    <t>-1766016969</t>
  </si>
  <si>
    <t>88214039</t>
  </si>
  <si>
    <t>34571534.R13</t>
  </si>
  <si>
    <t xml:space="preserve">krabice KO-97 s věnečkem a víčkem      </t>
  </si>
  <si>
    <t>422497245</t>
  </si>
  <si>
    <t>35441900.R01</t>
  </si>
  <si>
    <t>svorka zemnící ZSA16</t>
  </si>
  <si>
    <t>-1013853960</t>
  </si>
  <si>
    <t>35442000.R02</t>
  </si>
  <si>
    <t xml:space="preserve">pásek ZS16                                                               </t>
  </si>
  <si>
    <t>-1767244616</t>
  </si>
  <si>
    <t>35835200.R01</t>
  </si>
  <si>
    <t xml:space="preserve">relé SMR-T pro ventilátor                                                </t>
  </si>
  <si>
    <t>1543022206</t>
  </si>
  <si>
    <t>38229000.R01</t>
  </si>
  <si>
    <t>čtyřtlačítková dveřní audio stanice pro systém 4+n určená pro 4 účastníky, čelní panel z odolného elox hliníku</t>
  </si>
  <si>
    <t>4901426</t>
  </si>
  <si>
    <t>38229000.R02</t>
  </si>
  <si>
    <t xml:space="preserve">elektrický vrátný Mul-T-Lock E7-D1                              </t>
  </si>
  <si>
    <t>1683883408</t>
  </si>
  <si>
    <t>34571534.R14</t>
  </si>
  <si>
    <t xml:space="preserve">krabice KO 110 /pro DT/                                                 </t>
  </si>
  <si>
    <t>1905145567</t>
  </si>
  <si>
    <t>21-M13</t>
  </si>
  <si>
    <t>Kabely, vodiče, nosný materiál</t>
  </si>
  <si>
    <t>34111030.R13</t>
  </si>
  <si>
    <t xml:space="preserve">kabel CYKY 2x1,5          </t>
  </si>
  <si>
    <t>-1850518341</t>
  </si>
  <si>
    <t>34111030.R14</t>
  </si>
  <si>
    <t xml:space="preserve">kabel CYKY-O 3x1,5     </t>
  </si>
  <si>
    <t>424971553</t>
  </si>
  <si>
    <t>34111030.R09</t>
  </si>
  <si>
    <t xml:space="preserve">kabel CYKY-J 3x1,5        </t>
  </si>
  <si>
    <t>836180376</t>
  </si>
  <si>
    <t>34111030.R10</t>
  </si>
  <si>
    <t xml:space="preserve">kabel CYKY-J 5x1,5      </t>
  </si>
  <si>
    <t>884568566</t>
  </si>
  <si>
    <t>34111030.R11</t>
  </si>
  <si>
    <t xml:space="preserve">kabel CYKY-J 3x2,5   </t>
  </si>
  <si>
    <t>-285179749</t>
  </si>
  <si>
    <t>34111030.R15</t>
  </si>
  <si>
    <t xml:space="preserve">kabel CYKY-J 5x2,5       </t>
  </si>
  <si>
    <t>2111072469</t>
  </si>
  <si>
    <t>34111030.R16</t>
  </si>
  <si>
    <t xml:space="preserve">kabel CYKY-J 5x4         </t>
  </si>
  <si>
    <t>-1391328101</t>
  </si>
  <si>
    <t>34111030.R17</t>
  </si>
  <si>
    <t xml:space="preserve">kabel CYKY-J 5x6    </t>
  </si>
  <si>
    <t>1839606366</t>
  </si>
  <si>
    <t>34111030.R18</t>
  </si>
  <si>
    <t xml:space="preserve">kabel CYKY-J 5x10   </t>
  </si>
  <si>
    <t>-522282478</t>
  </si>
  <si>
    <t>34142100.R05</t>
  </si>
  <si>
    <t xml:space="preserve">vodič CYA 25 zžl. </t>
  </si>
  <si>
    <t>2108801472</t>
  </si>
  <si>
    <t>34111030.R19</t>
  </si>
  <si>
    <t xml:space="preserve">kabel CYA 35 černý   </t>
  </si>
  <si>
    <t>258720881</t>
  </si>
  <si>
    <t>34571000.R01</t>
  </si>
  <si>
    <t xml:space="preserve">trubka ohebná KF 09050_BA                     </t>
  </si>
  <si>
    <t>915022608</t>
  </si>
  <si>
    <t>34571000.R02</t>
  </si>
  <si>
    <t>trubka ohebná 320 N PP</t>
  </si>
  <si>
    <t>-2039154823</t>
  </si>
  <si>
    <t>34142100.R03</t>
  </si>
  <si>
    <t xml:space="preserve">vodič CY 6zžl.                                                          </t>
  </si>
  <si>
    <t>1210003050</t>
  </si>
  <si>
    <t>34142100.R04</t>
  </si>
  <si>
    <t xml:space="preserve">vodič CY 10 zžl.    </t>
  </si>
  <si>
    <t>1733363554</t>
  </si>
  <si>
    <t>34142100.R06</t>
  </si>
  <si>
    <t xml:space="preserve">vodič CY 16 zžl.     </t>
  </si>
  <si>
    <t>1389239439</t>
  </si>
  <si>
    <t>34572250.R03</t>
  </si>
  <si>
    <t>lišta elektroinstalační nosná kovová 5820/21</t>
  </si>
  <si>
    <t>-1726598501</t>
  </si>
  <si>
    <t>34572250.R02</t>
  </si>
  <si>
    <t>příchytka řadová niedax</t>
  </si>
  <si>
    <t>1022824204</t>
  </si>
  <si>
    <t>59030000.R01</t>
  </si>
  <si>
    <t>hmoždinka 8x40 mm</t>
  </si>
  <si>
    <t>-1274009326</t>
  </si>
  <si>
    <t>31140001.R02</t>
  </si>
  <si>
    <t>vrut 4x40 se zap. hlavou /balení 500ks/</t>
  </si>
  <si>
    <t>339130142</t>
  </si>
  <si>
    <t>21-M14</t>
  </si>
  <si>
    <t>Elektromontáže</t>
  </si>
  <si>
    <t>210200000.R03</t>
  </si>
  <si>
    <t>Doprava materiálu</t>
  </si>
  <si>
    <t>-1675028689</t>
  </si>
  <si>
    <t>HZS2221</t>
  </si>
  <si>
    <t>Hodinové zúčtovací sazby profesí PSV provádění stavebních instalací elektrikář</t>
  </si>
  <si>
    <t>hod</t>
  </si>
  <si>
    <t>-1477990736</t>
  </si>
  <si>
    <t>"DEMONTÁŽ STÁVAJÍCÍ ELEKTROINSTALACE 5 PRACOVNÍKŮ" 5*45</t>
  </si>
  <si>
    <t>1830434205</t>
  </si>
  <si>
    <t>"MONTÁŽNÍ PRÁCE 5 PRACOVNÍKŮ"   5*170</t>
  </si>
  <si>
    <t>HZS4211</t>
  </si>
  <si>
    <t>Hodinové zúčtovací sazby ostatních profesí revizní a kontrolní činnost revizní technik</t>
  </si>
  <si>
    <t>-1228672908</t>
  </si>
  <si>
    <t>"REVIZE ELEKTRICKÉHO ZAŘÍZENÍ 1 PRACOVNÍK"   60</t>
  </si>
  <si>
    <t>21-M6</t>
  </si>
  <si>
    <t>Ostatní náklady</t>
  </si>
  <si>
    <t>210000000.R07</t>
  </si>
  <si>
    <t>Výpomocné práce pro elektroinstalaci - sekání, rýhy, průrazy, záhozy, zazdívky a začištění</t>
  </si>
  <si>
    <t>719891738</t>
  </si>
  <si>
    <t xml:space="preserve">A6 - fasáda, izolace soklu pod terénem, okapový chodníček </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</si>
  <si>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POZNÁMKY: ROZPOČET JE ZPRACOVÁN PODLE PROJEKTOVÉ DOKUMENTACE Z 09/2014, ALE BEZ PRACÍ KTERÉ BYLY K DNEŠNÍMU DNI JIŽ PROVEDENY. PROVEDENA BYLA SANACE A ZATEPLENÍ SOKLU SEVEROZÁPADNÍ STRANY PODLE PD NÁVRHU SANACE ZAVLHČENÍ.</t>
  </si>
  <si>
    <t xml:space="preserve">    212 - Odvodnění</t>
  </si>
  <si>
    <t xml:space="preserve">    462 - Okapový chodníček - DLE PD 09/2014 v.č. 17</t>
  </si>
  <si>
    <t xml:space="preserve">    6 - Úpravy povrchu, podlahy, osazení</t>
  </si>
  <si>
    <t xml:space="preserve">      62 - Úprava povrchů vnější</t>
  </si>
  <si>
    <t xml:space="preserve">      626 - Sokl  </t>
  </si>
  <si>
    <t xml:space="preserve">    743. - Elektromontáže - hromosvody</t>
  </si>
  <si>
    <t xml:space="preserve">    764 - Konstrukce klempířské</t>
  </si>
  <si>
    <t>132301202</t>
  </si>
  <si>
    <t>Hloubení zapažených i nezapažených rýh šířky přes 600 do 2 000 mm s urovnáním dna do předepsaného profilu a spádu v hornině tř. 4 přes 100 do 1 000 m3</t>
  </si>
  <si>
    <t>-954484605</t>
  </si>
  <si>
    <t>"PROVEDENA BYLA SANACE A ZATEPLENÍ SOKLU SEVEROZÁPADNÍ STRANY"</t>
  </si>
  <si>
    <t>"PODLE PD NÁVRHU SANACE ZAVLHČENÍ"</t>
  </si>
  <si>
    <t>0,9*1,5*11,5</t>
  </si>
  <si>
    <t>Mezisoučet   strana SZ</t>
  </si>
  <si>
    <t>0,9*1,5*23,9</t>
  </si>
  <si>
    <t>Mezisoučet   strana do dvora - nepodsklepená část</t>
  </si>
  <si>
    <t xml:space="preserve">1,2*2,5*(10+12)  </t>
  </si>
  <si>
    <t>Mezisoučet   strana do ulice a do dvora - podsklepená část</t>
  </si>
  <si>
    <t>Součet   hloubku upřesnit při realizaci</t>
  </si>
  <si>
    <t>796236406</t>
  </si>
  <si>
    <t>1167529703</t>
  </si>
  <si>
    <t>113,79*1,7</t>
  </si>
  <si>
    <t>Odvodnění</t>
  </si>
  <si>
    <t>212755214</t>
  </si>
  <si>
    <t>Trativody bez lože z drenážních trubek plastových flexibilních D 100 mm</t>
  </si>
  <si>
    <t>-913859949</t>
  </si>
  <si>
    <t>"PROVEDENA JIŽ BYLA SANACE A ZATEPLENÍ SOKLU SEVEROZÁPADNÍ STRANY"</t>
  </si>
  <si>
    <t xml:space="preserve">(10+12+1)  </t>
  </si>
  <si>
    <t>213141111</t>
  </si>
  <si>
    <t>Zřízení vrstvy z geotextilie filtrační, separační, odvodňovací, ochranné, výztužné nebo protierozní v rovině nebo ve sklonu do 1:5, šířky do 3 m</t>
  </si>
  <si>
    <t>1037598545</t>
  </si>
  <si>
    <t>60*2</t>
  </si>
  <si>
    <t>69311068</t>
  </si>
  <si>
    <t>geotextilie netkaná PP 300g/m2</t>
  </si>
  <si>
    <t>-1904772819</t>
  </si>
  <si>
    <t>120*1,2</t>
  </si>
  <si>
    <t>212572111</t>
  </si>
  <si>
    <t>Lože pro trativody ze štěrkopísku tříděného</t>
  </si>
  <si>
    <t>703813982</t>
  </si>
  <si>
    <t>80*0,4*0,5</t>
  </si>
  <si>
    <t>451541111.R01</t>
  </si>
  <si>
    <t>Zásyp potrubí otevřený výkop ze štěrkodrtě</t>
  </si>
  <si>
    <t>1161482803</t>
  </si>
  <si>
    <t>113,79   "výkopek"</t>
  </si>
  <si>
    <t>-16         "lože"</t>
  </si>
  <si>
    <t>1801789402</t>
  </si>
  <si>
    <t>3*0,75*2   "u vrat"</t>
  </si>
  <si>
    <t>462</t>
  </si>
  <si>
    <t>Okapový chodníček - DLE PD 09/2014 v.č. 17</t>
  </si>
  <si>
    <t>823598230</t>
  </si>
  <si>
    <t>0,9*11,5</t>
  </si>
  <si>
    <t>637121114</t>
  </si>
  <si>
    <t>Okapový chodník z kameniva s udusáním a urovnáním povrchu z kačírku tl. 250 mm</t>
  </si>
  <si>
    <t>-83770088</t>
  </si>
  <si>
    <t>916331112</t>
  </si>
  <si>
    <t>Osazení zahradního obrubníku betonového s ložem tl. od 50 do 100 mm z betonu prostého tř. C 12/15 s boční opěrou z betonu prostého tř. C 12/15</t>
  </si>
  <si>
    <t>2056531554</t>
  </si>
  <si>
    <t>12,6+0,9</t>
  </si>
  <si>
    <t>59217002</t>
  </si>
  <si>
    <t>obrubník betonový zahradní  šedý 100 x 5 x 20 cm</t>
  </si>
  <si>
    <t>-1457226125</t>
  </si>
  <si>
    <t>916991121</t>
  </si>
  <si>
    <t>Lože pod obrubníky, krajníky nebo obruby z dlažebních kostek z betonu prostého tř. C 16/20</t>
  </si>
  <si>
    <t>-1526960952</t>
  </si>
  <si>
    <t>13,5*0,25*0,2</t>
  </si>
  <si>
    <t>Úpravy povrchu, podlahy, osazení</t>
  </si>
  <si>
    <t>Úprava povrchů vnější</t>
  </si>
  <si>
    <t>629995101</t>
  </si>
  <si>
    <t>Očištění vnějších ploch tlakovou vodou omytím</t>
  </si>
  <si>
    <t>2002344708</t>
  </si>
  <si>
    <t>6,5*(35,87+10,05+7,2)</t>
  </si>
  <si>
    <t>(6,2+4,5)/2*10,05</t>
  </si>
  <si>
    <t>4,5*1,35+0,3*1,8</t>
  </si>
  <si>
    <t>(10,05*3,6)/2*2</t>
  </si>
  <si>
    <t>(5,4+6,5)/2*12,6</t>
  </si>
  <si>
    <t>4,2*3,4</t>
  </si>
  <si>
    <t>(2,5*1,7)/2</t>
  </si>
  <si>
    <t>2,5*(2,8+2)</t>
  </si>
  <si>
    <t>-(1,8*1,5*14+1,7*1,25*3+1*1,25+1,1*1+1*1,5*2)</t>
  </si>
  <si>
    <t>-(1,5*1,2*2+1,5*1,5+1,1*1,62+0,5*0,5*4+0,8*0,8*3+0,8*0,4)</t>
  </si>
  <si>
    <t>-(0,8*2*3+3*3+1,27*2,3+1,24*2,4+1,7*2,35)</t>
  </si>
  <si>
    <t>(1,8+1,5*2)*0,15*14</t>
  </si>
  <si>
    <t>(1,7+1,25*2)*0,15*3</t>
  </si>
  <si>
    <t>(1+1,25*2)*0,15</t>
  </si>
  <si>
    <t>(1,1+1*2)*0,15</t>
  </si>
  <si>
    <t>(1+1,5*2)*0,15</t>
  </si>
  <si>
    <t>(1,5+1,2*2)*0,15*2</t>
  </si>
  <si>
    <t>(1,5+1,5*2)*0,15</t>
  </si>
  <si>
    <t>(1,1+1,62*2)*0,15</t>
  </si>
  <si>
    <t>(0,5+0,5*2)*0,15*4</t>
  </si>
  <si>
    <t>(0,8+0,8*2)*0,15*3</t>
  </si>
  <si>
    <t>(0,8+0,4*2)*0,15</t>
  </si>
  <si>
    <t>(0,8+2*2)*0,2*2</t>
  </si>
  <si>
    <t>(1,27+2,3*2)*0,25</t>
  </si>
  <si>
    <t>(1,24+2,4*2)*0,25</t>
  </si>
  <si>
    <t>(1,7+2,35*2)*0,25</t>
  </si>
  <si>
    <t>(3+3*2)*0,75</t>
  </si>
  <si>
    <t>622325102</t>
  </si>
  <si>
    <t>Oprava vápenocementové omítky vnějších ploch stupně členitosti 1 hladké stěn, v rozsahu opravované plochy přes 10 do 30%</t>
  </si>
  <si>
    <t>1687286061</t>
  </si>
  <si>
    <t>622131121</t>
  </si>
  <si>
    <t>Podkladní a spojovací vrstva vnějších omítaných ploch penetrace akrylát-silikonová nanášená ručně stěn</t>
  </si>
  <si>
    <t>-1844397497</t>
  </si>
  <si>
    <t>622211041</t>
  </si>
  <si>
    <t>Montáž kontaktního zateplení z polystyrenových desek nebo z kombinovaných desek na vnější stěny, tloušťky desek přes 160 do 200 mm</t>
  </si>
  <si>
    <t>-1016912122</t>
  </si>
  <si>
    <t>6,5*(36,07+10,05+7,3)</t>
  </si>
  <si>
    <t>(10,25*3,6)/2*2</t>
  </si>
  <si>
    <t>2,5*(2,9+2)</t>
  </si>
  <si>
    <t>622251101</t>
  </si>
  <si>
    <t>Montáž kontaktního zateplení Příplatek k cenám za zápustnou montáž kotev s použitím tepelněizolačních zátek na vnější stěny z polystyrenu</t>
  </si>
  <si>
    <t>-944494809</t>
  </si>
  <si>
    <t>28376080</t>
  </si>
  <si>
    <t>deska EPS grafitová fasadní  λ=0,031  tl 180mm</t>
  </si>
  <si>
    <t>1787038973</t>
  </si>
  <si>
    <t>464,049*1,02</t>
  </si>
  <si>
    <t>622212001</t>
  </si>
  <si>
    <t>Montáž kontaktního zateplení vnějšího ostění, nadpraží nebo parapetu z polystyrenových desek hloubky špalet do 200 mm, tloušťky desek do 40 mm</t>
  </si>
  <si>
    <t>-1560205103</t>
  </si>
  <si>
    <t>(1,8*2+1,5*2)*14</t>
  </si>
  <si>
    <t>(1,7*2+1,25*2)*3</t>
  </si>
  <si>
    <t>(1*2+1,25*2)*1</t>
  </si>
  <si>
    <t>(1,1*2+1*2)*1</t>
  </si>
  <si>
    <t>(1*2+1,5*2)*2</t>
  </si>
  <si>
    <t>(1,5*2+1,2*2)*2</t>
  </si>
  <si>
    <t>(1,5*2+1,5*2)*1</t>
  </si>
  <si>
    <t>(1,1*2+1,62*2)*1</t>
  </si>
  <si>
    <t>(0,5*2+0,5*2)*4</t>
  </si>
  <si>
    <t>(0,8*2+0,8*2)*3</t>
  </si>
  <si>
    <t>(0,8*2+0,4*2)*1</t>
  </si>
  <si>
    <t>(0,8+2*2)*2</t>
  </si>
  <si>
    <t>(1+2*2)*1</t>
  </si>
  <si>
    <t>622222051</t>
  </si>
  <si>
    <t>Montáž kontaktního zateplení vnějšího ostění, nadpraží nebo parapetu z desek z minerální vlny s podélnou nebo kolmou orientací vláken hloubky špalet přes 200 do 400 mm, tloušťky desek do 40 mm</t>
  </si>
  <si>
    <t>-282586627</t>
  </si>
  <si>
    <t>(1,27+2,3*2)*1</t>
  </si>
  <si>
    <t>(1,24+2,4*2)*1</t>
  </si>
  <si>
    <t>(1,7+2,35*2)*1</t>
  </si>
  <si>
    <t>(3+3*2)*1</t>
  </si>
  <si>
    <t>28376032</t>
  </si>
  <si>
    <t>deska EPS grafitová fasadní  λ=0,032  tl 40mm</t>
  </si>
  <si>
    <t>-807104999</t>
  </si>
  <si>
    <t>(1,8*2+1,5*2)*0,15*14</t>
  </si>
  <si>
    <t>(1,7*2+1,25*2)*0,15*3</t>
  </si>
  <si>
    <t>(1*2+1,25*2)*0,15*1</t>
  </si>
  <si>
    <t>(1,1*2+1*2)*0,15*1</t>
  </si>
  <si>
    <t>(1*2+1,5*2)*0,15*2</t>
  </si>
  <si>
    <t>(1,5*2+1,2*2)*0,15*2</t>
  </si>
  <si>
    <t>(1,5*2+1,5*2)*0,15*1</t>
  </si>
  <si>
    <t>(1,1*2+1,62*2)*0,15*1</t>
  </si>
  <si>
    <t>(0,5*2+0,5*2)*0,15*4</t>
  </si>
  <si>
    <t>(0,8*2+0,8*2)*0,15*3</t>
  </si>
  <si>
    <t>(0,8*2+0,4*2)*0,15*1</t>
  </si>
  <si>
    <t>39,654*1,02</t>
  </si>
  <si>
    <t>622252001</t>
  </si>
  <si>
    <t>Montáž lišt kontaktního zateplení zakládacích soklových připevněných hmoždinkami</t>
  </si>
  <si>
    <t>-1617705681</t>
  </si>
  <si>
    <t>36,07+10,05+7,3+12,6+3,4+10,05+1,35+2,9+2,5</t>
  </si>
  <si>
    <t>59051655</t>
  </si>
  <si>
    <t>lišta soklová Al s okapničkou zakládací U 18cm 0,95/200cm</t>
  </si>
  <si>
    <t>-674493100</t>
  </si>
  <si>
    <t>86,22*1,05</t>
  </si>
  <si>
    <t>622252002</t>
  </si>
  <si>
    <t>Montáž lišt kontaktního zateplení ostatních stěnových, dilatačních apod. lepených do tmelu</t>
  </si>
  <si>
    <t>-894201074</t>
  </si>
  <si>
    <t>6,5*3+1,8+2,5</t>
  </si>
  <si>
    <t>(1*2+1,5*2)*1</t>
  </si>
  <si>
    <t>59051486</t>
  </si>
  <si>
    <t>lišta rohová PVC 10/15cm s tkaninou</t>
  </si>
  <si>
    <t>-1164919454</t>
  </si>
  <si>
    <t>231,75*1,05</t>
  </si>
  <si>
    <t>1865941487</t>
  </si>
  <si>
    <t>4,5+2,5*2</t>
  </si>
  <si>
    <t>59051502</t>
  </si>
  <si>
    <t>profil dilatační rohový</t>
  </si>
  <si>
    <t>-1768569678</t>
  </si>
  <si>
    <t>9,5*1,05</t>
  </si>
  <si>
    <t>904931571</t>
  </si>
  <si>
    <t>(1,8+1,5*2)*14</t>
  </si>
  <si>
    <t>(1,7+1,25*2)*3</t>
  </si>
  <si>
    <t>(1+1,25*2)*1</t>
  </si>
  <si>
    <t>(1,1+1*2)*1</t>
  </si>
  <si>
    <t>(1+1,5*2)*1</t>
  </si>
  <si>
    <t>(1,5+1,2*2)*2</t>
  </si>
  <si>
    <t>(1,5+1,5*2)*1</t>
  </si>
  <si>
    <t>(1,1+1,62*2)*1</t>
  </si>
  <si>
    <t>(0,5+0,5*2)*4</t>
  </si>
  <si>
    <t>(0,8+0,8*2)*3</t>
  </si>
  <si>
    <t>(0,8+0,4*2)*1</t>
  </si>
  <si>
    <t>59051476</t>
  </si>
  <si>
    <t>profil okenní začišťovací se sklovláknitou armovací tkaninou 9 mm/2,4 m</t>
  </si>
  <si>
    <t>-1307700329</t>
  </si>
  <si>
    <t>121,84*1,05</t>
  </si>
  <si>
    <t>-235164860</t>
  </si>
  <si>
    <t>1,8*14+1,7*3+1*2+1,1*1+1*1+1,5*2</t>
  </si>
  <si>
    <t>1,5*1+1,1*1+0,5*4+0,8*3+0,8*1</t>
  </si>
  <si>
    <t>59051512</t>
  </si>
  <si>
    <t>profil parapetní se sklovláknitou armovací tkaninou PVC 2 m</t>
  </si>
  <si>
    <t>-624414664</t>
  </si>
  <si>
    <t>45,2*1,02</t>
  </si>
  <si>
    <t>1655578846</t>
  </si>
  <si>
    <t>0,8+1*2+1,27+1,24+1,7+3</t>
  </si>
  <si>
    <t>59051510</t>
  </si>
  <si>
    <t>profil okenní s nepřiznanou podomítkovou okapnicí PVC 2,0 m</t>
  </si>
  <si>
    <t>-713503654</t>
  </si>
  <si>
    <t>55,21*1,05</t>
  </si>
  <si>
    <t>622511011</t>
  </si>
  <si>
    <t>Omítka tenkovrstvá akrylátová vnějších ploch probarvená, včetně penetrace podkladu zrnitá, tloušťky 1,5 mm stěn</t>
  </si>
  <si>
    <t>-926468784</t>
  </si>
  <si>
    <t>464,049</t>
  </si>
  <si>
    <t>(1,8+1,5*2)*0,33*14</t>
  </si>
  <si>
    <t>(1,7+1,25*2)*0,33*3</t>
  </si>
  <si>
    <t>(1+1,25*2)*0,33</t>
  </si>
  <si>
    <t>(1,1+1*2)*0,33</t>
  </si>
  <si>
    <t>(1+1,5*2)*0,33</t>
  </si>
  <si>
    <t>(1,5+1,2*2)*0,33*2</t>
  </si>
  <si>
    <t>(1,5+1,5*2)*0,33</t>
  </si>
  <si>
    <t>(1,1+1,62*2)*0,33</t>
  </si>
  <si>
    <t>(0,5+0,5*2)*0,33*4</t>
  </si>
  <si>
    <t>(0,8+0,8*2)*0,33*3</t>
  </si>
  <si>
    <t>(0,8+0,4*2)*0,33</t>
  </si>
  <si>
    <t>(0,8+2*2)*0,38*2</t>
  </si>
  <si>
    <t>(1+2*2)*0,33</t>
  </si>
  <si>
    <t>(1,27+2,3*2)*0,43</t>
  </si>
  <si>
    <t>(1,24+2,4*2)*0,43</t>
  </si>
  <si>
    <t>(1,7+2,35*2)*0,43</t>
  </si>
  <si>
    <t>(3+3*2)*0,93</t>
  </si>
  <si>
    <t>629991011</t>
  </si>
  <si>
    <t>Zakrytí vnějších ploch před znečištěním včetně pozdějšího odkrytí výplní otvorů a svislých ploch fólií přilepenou lepící páskou</t>
  </si>
  <si>
    <t>-464154842</t>
  </si>
  <si>
    <t>(1,8*1,5*14+1,7*1,25*3+1*1,25+1,1*1+1*1,5*2)</t>
  </si>
  <si>
    <t>(1,5*1,2*2+1,5*1,5+1,1*1,62+0,5*0,5*4+0,8*0,8*3+0,8*0,4)</t>
  </si>
  <si>
    <t>(0,8*2*3+3*3+1,27*2,3+1,24*2,4+1,7*2,35)</t>
  </si>
  <si>
    <t>626</t>
  </si>
  <si>
    <t xml:space="preserve">Sokl  </t>
  </si>
  <si>
    <t>985131211</t>
  </si>
  <si>
    <t>Očištění ploch stěn, rubu kleneb a podlah tryskání pískem sušeným</t>
  </si>
  <si>
    <t>-573531787</t>
  </si>
  <si>
    <t>(0,9+0,5)/2*27</t>
  </si>
  <si>
    <t>1*10,05</t>
  </si>
  <si>
    <t>(7,2*1)/2</t>
  </si>
  <si>
    <t>Součet   kamenný sokl</t>
  </si>
  <si>
    <t>985232111</t>
  </si>
  <si>
    <t>Hloubkové spárování zdiva hloubky přes 40 do 80 mm aktivovanou maltou délky spáry na 1 m2 upravované plochy do 6 m</t>
  </si>
  <si>
    <t>1186319077</t>
  </si>
  <si>
    <t>985324111.R01</t>
  </si>
  <si>
    <t>Impregnační nátěr kamene dvojnásobný (OS-A)</t>
  </si>
  <si>
    <t>-1265260869</t>
  </si>
  <si>
    <t>2013869686</t>
  </si>
  <si>
    <t>(1,2+1)/2*3,6  "betonový sokl - vstup do sálu"</t>
  </si>
  <si>
    <t>622142001</t>
  </si>
  <si>
    <t>Potažení vnějších ploch pletivem v ploše nebo pruzích, na plném podkladu sklovláknitým vtlačením do tmelu stěn</t>
  </si>
  <si>
    <t>-648827368</t>
  </si>
  <si>
    <t>622511121</t>
  </si>
  <si>
    <t>Omítka tenkovrstvá akrylátová vnějších ploch probarvená, včetně penetrace podkladu mozaiková hrubozrnná stěn</t>
  </si>
  <si>
    <t>656905761</t>
  </si>
  <si>
    <t>941211112</t>
  </si>
  <si>
    <t>Montáž lešení řadového rámového lehkého pracovního s podlahami s provozním zatížením tř. 3 do 200 kg/m2 šířky tř. SW06 přes 0,6 do 0,9 m, výšky přes 10 do 25 m</t>
  </si>
  <si>
    <t>-1896058636</t>
  </si>
  <si>
    <t>7*38</t>
  </si>
  <si>
    <t>8*12,5</t>
  </si>
  <si>
    <t>10*12</t>
  </si>
  <si>
    <t>6*24,5</t>
  </si>
  <si>
    <t>941211211</t>
  </si>
  <si>
    <t>Montáž lešení řadového rámového lehkého pracovního s podlahami s provozním zatížením tř. 3 do 200 kg/m2 Příplatek za první a každý další den použití lešení k ceně -1111 nebo -1112</t>
  </si>
  <si>
    <t>-1109328816</t>
  </si>
  <si>
    <t>633*90</t>
  </si>
  <si>
    <t>941211812</t>
  </si>
  <si>
    <t>Demontáž lešení řadového rámového lehkého pracovního s provozním zatížením tř. 3 do 200 kg/m2 šířky tř. SW06 přes 0,6 do 0,9 m, výšky přes 10 do 25 m</t>
  </si>
  <si>
    <t>-1290605649</t>
  </si>
  <si>
    <t>944511111</t>
  </si>
  <si>
    <t>Montáž ochranné sítě zavěšené na konstrukci lešení z textilie z umělých vláken</t>
  </si>
  <si>
    <t>1809887994</t>
  </si>
  <si>
    <t>944511211</t>
  </si>
  <si>
    <t>Montáž ochranné sítě Příplatek za první a každý další den použití sítě k ceně -1111</t>
  </si>
  <si>
    <t>1300177279</t>
  </si>
  <si>
    <t>944511811</t>
  </si>
  <si>
    <t>Demontáž ochranné sítě zavěšené na konstrukci lešení z textilie z umělých vláken</t>
  </si>
  <si>
    <t>-1792243136</t>
  </si>
  <si>
    <t>-1275581229</t>
  </si>
  <si>
    <t>5*1,5</t>
  </si>
  <si>
    <t>766691918</t>
  </si>
  <si>
    <t>Ostatní práce vyvěšení nebo zavěšení křídel s případným uložením a opětovným zavěšením po provedení stavebních změn dřevěných vratových, plochy přes 4 m2</t>
  </si>
  <si>
    <t>-1683689560</t>
  </si>
  <si>
    <t>767651800</t>
  </si>
  <si>
    <t>Demontáž vratových zárubní odřezáním od upevnění, plochy vrat přes 4,5 do 10 m2</t>
  </si>
  <si>
    <t>698694194</t>
  </si>
  <si>
    <t>978015341</t>
  </si>
  <si>
    <t>Otlučení vápenných nebo vápenocementových omítek vnějších ploch s vyškrabáním spar a s očištěním zdiva stupně členitosti 1 a 2, v rozsahu přes 10 do 30 %</t>
  </si>
  <si>
    <t>602212641</t>
  </si>
  <si>
    <t>764002851</t>
  </si>
  <si>
    <t>Demontáž klempířských konstrukcí oplechování parapetů do suti</t>
  </si>
  <si>
    <t>-171282952</t>
  </si>
  <si>
    <t>1,8*8+1*2+1,1+1,3+1,4+1+1,4</t>
  </si>
  <si>
    <t>1,8*10+1,5+1,1*2+0,8+0,9*2+0,8*4</t>
  </si>
  <si>
    <t>113201111</t>
  </si>
  <si>
    <t>Vytrhání obrub s vybouráním lože, s přemístěním hmot na skládku na vzdálenost do 3 m nebo s naložením na dopravní prostředek chodníkových ležatých</t>
  </si>
  <si>
    <t>1333374455</t>
  </si>
  <si>
    <t>"DLE PD 09/2014 v.č. 17"</t>
  </si>
  <si>
    <t>12,6+7,2+2+10+1,5</t>
  </si>
  <si>
    <t>113107131</t>
  </si>
  <si>
    <t>Odstranění podkladů nebo krytů ručně s přemístěním hmot na skládku na vzdálenost do 3 m nebo s naložením na dopravní prostředek z betonu prostého, o tl. vrstvy přes 100 do 150 mm</t>
  </si>
  <si>
    <t>-491729711</t>
  </si>
  <si>
    <t>0,9*(12,5+23,9)</t>
  </si>
  <si>
    <t>1,2*(12+12)</t>
  </si>
  <si>
    <t>-36878957</t>
  </si>
  <si>
    <t>-546347456</t>
  </si>
  <si>
    <t>37,395*3</t>
  </si>
  <si>
    <t>997221815</t>
  </si>
  <si>
    <t>Poplatek za uložení stavebního odpadu na skládce (skládkovné) z prostého betonu zatříděného do Katalogu odpadů pod kódem 170 101</t>
  </si>
  <si>
    <t>1282881099</t>
  </si>
  <si>
    <t>-1784306900</t>
  </si>
  <si>
    <t>37,395</t>
  </si>
  <si>
    <t>-27,666</t>
  </si>
  <si>
    <t>-0,108   "odpočet kovového odpadu"</t>
  </si>
  <si>
    <t>998011002</t>
  </si>
  <si>
    <t>Přesun hmot pro budovy občanské výstavby, bydlení, výrobu a služby s nosnou svislou konstrukcí zděnou z cihel, tvárnic nebo kamene vodorovná dopravní vzdálenost do 100 m pro budovy výšky přes 6 do 12 m</t>
  </si>
  <si>
    <t>391438857</t>
  </si>
  <si>
    <t>711161221</t>
  </si>
  <si>
    <t>Izolace proti zemní vlhkosti a beztlakové vodě nopovými fóliemi na ploše svislé S vrstva ochranná, odvětrávací a drenážní s nakašírovanou filtrační textilií výška nopku 4,0 mm, tl. fólie do 0,6 mm</t>
  </si>
  <si>
    <t>54739978</t>
  </si>
  <si>
    <t>1,5*11,5</t>
  </si>
  <si>
    <t>1,5*23,9</t>
  </si>
  <si>
    <t xml:space="preserve">2,5*(10+12)  </t>
  </si>
  <si>
    <t>711161383</t>
  </si>
  <si>
    <t>Izolace proti zemní vlhkosti a beztlakové vodě nopovými fóliemi ostatní ukončení izolace lištou</t>
  </si>
  <si>
    <t>-1674559281</t>
  </si>
  <si>
    <t>11,5</t>
  </si>
  <si>
    <t>23,9</t>
  </si>
  <si>
    <t xml:space="preserve">(10+12)  </t>
  </si>
  <si>
    <t xml:space="preserve">Součet  </t>
  </si>
  <si>
    <t>-615560895</t>
  </si>
  <si>
    <t>743.</t>
  </si>
  <si>
    <t>Elektromontáže - hromosvody</t>
  </si>
  <si>
    <t>741421811.R01</t>
  </si>
  <si>
    <t>Demontáž drátu nebo lana svodového vedení, kolmý svod, ke zpětnému použití</t>
  </si>
  <si>
    <t>1444049358</t>
  </si>
  <si>
    <t>45  "bude upřesněno při realizaci"</t>
  </si>
  <si>
    <t>741420901.R01</t>
  </si>
  <si>
    <t>Zpětná montáž svodových vodičů hromosvodů</t>
  </si>
  <si>
    <t>704448097</t>
  </si>
  <si>
    <t>741420084.R01</t>
  </si>
  <si>
    <t>Revize hromosvodu</t>
  </si>
  <si>
    <t>1780206992</t>
  </si>
  <si>
    <t>762431013</t>
  </si>
  <si>
    <t>Obložení stěn z dřevoštěpkových desek OSB přibíjených na sraz, tloušťky desky 15 mm</t>
  </si>
  <si>
    <t>673500830</t>
  </si>
  <si>
    <t>2,5*(10+12)</t>
  </si>
  <si>
    <t>762495000</t>
  </si>
  <si>
    <t>Spojovací prostředky olištování spár, obložení stropů, střešních podhledů a stěn hřebíky, vruty</t>
  </si>
  <si>
    <t>1614895330</t>
  </si>
  <si>
    <t>-1089340177</t>
  </si>
  <si>
    <t>764</t>
  </si>
  <si>
    <t>Konstrukce klempířské</t>
  </si>
  <si>
    <t>764226405.R01</t>
  </si>
  <si>
    <t>Oplechování parapetů rovných mechanicky kotvené z Al plechu rš 440 mm</t>
  </si>
  <si>
    <t>721211828</t>
  </si>
  <si>
    <t>764004863</t>
  </si>
  <si>
    <t>Demontáž klempířských konstrukcí svodu k dalšímu použití</t>
  </si>
  <si>
    <t>1740104368</t>
  </si>
  <si>
    <t>6+5+7,5*2</t>
  </si>
  <si>
    <t>764508131</t>
  </si>
  <si>
    <t>Montáž svodu kruhového, průměru svodu</t>
  </si>
  <si>
    <t>-1129420608</t>
  </si>
  <si>
    <t>764508132</t>
  </si>
  <si>
    <t>Montáž svodu kruhového, průměru objímek</t>
  </si>
  <si>
    <t>688840514</t>
  </si>
  <si>
    <t>55344331.R01</t>
  </si>
  <si>
    <t>objímka svodu 100 Pz prodloužená</t>
  </si>
  <si>
    <t>-1368081097</t>
  </si>
  <si>
    <t>998764202</t>
  </si>
  <si>
    <t>Přesun hmot pro konstrukce klempířské stanovený procentní sazbou (%) z ceny vodorovná dopravní vzdálenost do 50 m v objektech výšky přes 6 do 12 m</t>
  </si>
  <si>
    <t>1787210714</t>
  </si>
  <si>
    <t>767651113</t>
  </si>
  <si>
    <t>Montáž vrat garážových nebo průmyslových sekčních zajížděcích pod strop, plochy přes 9 do 13 m2</t>
  </si>
  <si>
    <t>-1288125551</t>
  </si>
  <si>
    <t>55344650.R01</t>
  </si>
  <si>
    <t>vrata garážová výklopná z ocelových pozinkovaných profilů 3000x3000 mm zateplená polystyren tl 20 mm</t>
  </si>
  <si>
    <t>-1645009587</t>
  </si>
  <si>
    <t>767651126</t>
  </si>
  <si>
    <t>Montáž vrat garážových nebo průmyslových příslušenství sekčních vrat elektrického pohonu</t>
  </si>
  <si>
    <t>-638418618</t>
  </si>
  <si>
    <t>55345877</t>
  </si>
  <si>
    <t>pohon garážových sekčních a výklopných vrat o síle 800 N  max. 25 cyklů denně</t>
  </si>
  <si>
    <t>-62932727</t>
  </si>
  <si>
    <t>55345886</t>
  </si>
  <si>
    <t>příslušenství garážových vrat - dálkové ovládání 4 kanály</t>
  </si>
  <si>
    <t>333315115</t>
  </si>
  <si>
    <t>767812611</t>
  </si>
  <si>
    <t>Montáž markýz fasádních, šířky do 2 000 mm</t>
  </si>
  <si>
    <t>1810719011</t>
  </si>
  <si>
    <t>28318771.R01</t>
  </si>
  <si>
    <t>stříška vchodová z polykarbonátu - typ a kotvení bude upřesněno při realizaci</t>
  </si>
  <si>
    <t>-348447905</t>
  </si>
  <si>
    <t>1575847521</t>
  </si>
  <si>
    <t>783306801</t>
  </si>
  <si>
    <t>Odstranění nátěrů ze zámečnických konstrukcí obroušením</t>
  </si>
  <si>
    <t>-937921112</t>
  </si>
  <si>
    <t>"el.přípojkové skříně"   1,5</t>
  </si>
  <si>
    <t>-515890978</t>
  </si>
  <si>
    <t>1014942121</t>
  </si>
  <si>
    <t>-435746128</t>
  </si>
  <si>
    <t xml:space="preserve">A7 - úprava vstupu do 2.NP (bezbariérový)   </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</si>
  <si>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PROVEDENA BYLA SANACE A ZATEPLENÍ SOKLU SEVEROZÁPADNÍ STRANY PODLE PD NÁVRHU SANACE ZAVLHČENÍ.</t>
  </si>
  <si>
    <t xml:space="preserve">    2 - Zakládání</t>
  </si>
  <si>
    <t xml:space="preserve">      461 - Zpevněné plochy pochůzí - rampa</t>
  </si>
  <si>
    <t xml:space="preserve">      465 - Doplnění žlabovek a obrubníků</t>
  </si>
  <si>
    <t xml:space="preserve">    5 - Komunikace pozemní</t>
  </si>
  <si>
    <t xml:space="preserve">      592 - Oprava asfaltové komunikace</t>
  </si>
  <si>
    <t xml:space="preserve">    96 - Bourání konstrukcí</t>
  </si>
  <si>
    <t>-1620168818</t>
  </si>
  <si>
    <t>0,4*0,9*(3,6+1,5+0,4+1,5+3,7+0,2+1,5+1,42)</t>
  </si>
  <si>
    <t>-2051548032</t>
  </si>
  <si>
    <t>1301317158</t>
  </si>
  <si>
    <t>4,975*1,7</t>
  </si>
  <si>
    <t>Zakládání</t>
  </si>
  <si>
    <t>271572211</t>
  </si>
  <si>
    <t>Podsyp pod základové konstrukce se zhutněním a urovnáním povrchu ze štěrkopísku netříděného</t>
  </si>
  <si>
    <t>-90676890</t>
  </si>
  <si>
    <t>0,4*0,1*(3,6+1,5+0,4+1,5+3,7+0,2+1,5+1,42)</t>
  </si>
  <si>
    <t>-916231240</t>
  </si>
  <si>
    <t>0,4*0,8*(3,6+1,5+0,4+1,5+3,7+0,2+1,5+1,42) *1,035 "betonáž do výkopu"</t>
  </si>
  <si>
    <t>274361821</t>
  </si>
  <si>
    <t>Výztuž základů pasů z betonářské oceli 10 505 (R) nebo BSt 500</t>
  </si>
  <si>
    <t>1236319894</t>
  </si>
  <si>
    <t>"TRNY PRO BETONOVÉ TVAROVKY"</t>
  </si>
  <si>
    <t xml:space="preserve">(3,6+1,5+0,2+1,5+3,7+0,2+1,5+1,42)*5*2 *0,9*0,000617 </t>
  </si>
  <si>
    <t>311113212</t>
  </si>
  <si>
    <t>Nadzákladové zdi z tvárnic ztraceného bednění štípaných, včetně výplně z betonu třídy C 16/20 přírodních, tloušťky zdiva 200 mm</t>
  </si>
  <si>
    <t>130097785</t>
  </si>
  <si>
    <t>1,00*(1,5+0,2+1,42+3,7+1,5+0,2+1,5+1,5)</t>
  </si>
  <si>
    <t>0,80*1,2</t>
  </si>
  <si>
    <t>0,60*0,9</t>
  </si>
  <si>
    <t>311361821</t>
  </si>
  <si>
    <t>Výztuž nadzákladových zdí nosných svislých nebo odkloněných od svislice, rovných nebo oblých z betonářské oceli 10 505 (R) nebo BSt 500</t>
  </si>
  <si>
    <t>1070399427</t>
  </si>
  <si>
    <t>(1,5+0,2+1,42+3,7+1,5+0,2+1,5+1,5)*5*2 *1*0,000617</t>
  </si>
  <si>
    <t>1,2*5*2 *0,8*0,000617</t>
  </si>
  <si>
    <t>0,9*5*2 *0,6*0,000617</t>
  </si>
  <si>
    <t>Mezisoučet   svislá výztuž</t>
  </si>
  <si>
    <t>(1,5+0,2+1,42+3,7+1,5+0,2+1,5+1,5)*8*0,000617</t>
  </si>
  <si>
    <t>1,2*6*0,000617</t>
  </si>
  <si>
    <t>0,9*4*0,000617</t>
  </si>
  <si>
    <t>Mezisoučet   vodorovná výztuž</t>
  </si>
  <si>
    <t>348272513</t>
  </si>
  <si>
    <t>Plotová stříška lepená mrazuvzdorným lepidlem z tvarovek hladkých nebo štípaných, sedlového tvaru přírodních, tloušťka zdiva 195 mm</t>
  </si>
  <si>
    <t>-403866573</t>
  </si>
  <si>
    <t>1,5+0,2+1,42+3,7+1,5+0,2+1,5+3,6</t>
  </si>
  <si>
    <t>871265211</t>
  </si>
  <si>
    <t>Kanalizační potrubí z tvrdého PVC v otevřeném výkopu ve sklonu do 20 %, hladkého plnostěnného jednovrstvého, tuhost třídy SN 4 DN 110</t>
  </si>
  <si>
    <t>-1107134221</t>
  </si>
  <si>
    <t>10*0,3   "odvodňovací trubky"</t>
  </si>
  <si>
    <t>Zpevněné plochy pochůzí - rampa</t>
  </si>
  <si>
    <t>291111114</t>
  </si>
  <si>
    <t>Podklad pro zpevněné plochy s rozprostřením a s hutněním z betonového recyklátu</t>
  </si>
  <si>
    <t>-1780654312</t>
  </si>
  <si>
    <t>0,8*1,5*(3,7+1,5)</t>
  </si>
  <si>
    <t>(0,2+0,8)/2*1,5*3,6</t>
  </si>
  <si>
    <t>1322214201</t>
  </si>
  <si>
    <t>1,5*(3,7+1,5+3,6)</t>
  </si>
  <si>
    <t>564231111</t>
  </si>
  <si>
    <t>Podklad nebo podsyp ze štěrkopísku ŠP s rozprostřením, vlhčením a zhutněním, po zhutnění tl. 100 mm</t>
  </si>
  <si>
    <t>1447143828</t>
  </si>
  <si>
    <t>1446562514</t>
  </si>
  <si>
    <t>1,5*(1,42+1,5)</t>
  </si>
  <si>
    <t>0,8*2,11</t>
  </si>
  <si>
    <t>Mezisoučet   na stávající beton</t>
  </si>
  <si>
    <t>Mezisoučet   nová část rampy</t>
  </si>
  <si>
    <t>596211110</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</si>
  <si>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do 50 m2</t>
  </si>
  <si>
    <t>-1791342688</t>
  </si>
  <si>
    <t>59245015</t>
  </si>
  <si>
    <t>dlažba zámková profilová základní 20x16,5x6 cm přírodní</t>
  </si>
  <si>
    <t>-1557586987</t>
  </si>
  <si>
    <t>19,268*1,1</t>
  </si>
  <si>
    <t>712998005</t>
  </si>
  <si>
    <t>Montáž odvodňovacího prvku atikového chrliče z PVC na dešťovou vodu DN 125</t>
  </si>
  <si>
    <t>1562009153</t>
  </si>
  <si>
    <t>28342471</t>
  </si>
  <si>
    <t>chrlič PVC atikový D 125</t>
  </si>
  <si>
    <t>-316449165</t>
  </si>
  <si>
    <t>767161111</t>
  </si>
  <si>
    <t>Montáž zábradlí rovného z trubek nebo tenkostěnných profilů do zdiva, hmotnosti 1 m zábradlí do 20 kg</t>
  </si>
  <si>
    <t>753653115</t>
  </si>
  <si>
    <t>1,5+0,1+1,32+3,8+1,6+1,6+3,7</t>
  </si>
  <si>
    <t>74910606.R02</t>
  </si>
  <si>
    <t>zábradlí ocelové v. 900 mm žárově zinkované s dřevěným madlem a vodící tyčí, včetně kotvení a sloupků</t>
  </si>
  <si>
    <t>152854463</t>
  </si>
  <si>
    <t>1644970768</t>
  </si>
  <si>
    <t>3,6+3,7</t>
  </si>
  <si>
    <t>74910606.R03</t>
  </si>
  <si>
    <t>vodící madlo (tyč) kovová trubka 51/4 mm včetně kotvení a povrchové úpravy</t>
  </si>
  <si>
    <t>1277173305</t>
  </si>
  <si>
    <t>465</t>
  </si>
  <si>
    <t>Doplnění žlabovek a obrubníků</t>
  </si>
  <si>
    <t>-295186530</t>
  </si>
  <si>
    <t>0,6*(1,5+0,2+1,5)</t>
  </si>
  <si>
    <t>935112211</t>
  </si>
  <si>
    <t>Osazení betonového příkopového žlabu s vyplněním a zatřením spár cementovou maltou s ložem tl. 100 mm z betonu prostého z betonových příkopových tvárnic šířky přes 500 do 800 mm</t>
  </si>
  <si>
    <t>-1204650376</t>
  </si>
  <si>
    <t>(1,5+0,2+1,5)</t>
  </si>
  <si>
    <t>59227026.R01</t>
  </si>
  <si>
    <t>žlabovka betonová příkopová 590/669x330x80mm</t>
  </si>
  <si>
    <t>-1681093494</t>
  </si>
  <si>
    <t>"DLE STÁVAJÍCÍCH"</t>
  </si>
  <si>
    <t>935112911</t>
  </si>
  <si>
    <t>Osazení betonového příkopového žlabu s vyplněním a zatřením spár cementovou maltou Příplatek k cenám za každých dalších i započatých 10 mm tloušťky lože přes 100 mm</t>
  </si>
  <si>
    <t>736814499</t>
  </si>
  <si>
    <t>3,2*0,6*10</t>
  </si>
  <si>
    <t>3,2*0,2*30   "dobetonování k objektu"</t>
  </si>
  <si>
    <t>916231213</t>
  </si>
  <si>
    <t>Osazení chodníkového obrubníku betonového se zřízením lože, s vyplněním a zatřením spár cementovou maltou stojatého s boční opěrou z betonu prostého, do lože z betonu prostého</t>
  </si>
  <si>
    <t>-2139607696</t>
  </si>
  <si>
    <t>59217017</t>
  </si>
  <si>
    <t>obrubník betonový chodníkový 100x10x25 cm</t>
  </si>
  <si>
    <t>1013272729</t>
  </si>
  <si>
    <t>-69198617</t>
  </si>
  <si>
    <t>0,2*0,3*3,2</t>
  </si>
  <si>
    <t>Komunikace pozemní</t>
  </si>
  <si>
    <t>592</t>
  </si>
  <si>
    <t>Oprava asfaltové komunikace</t>
  </si>
  <si>
    <t>-1248930997</t>
  </si>
  <si>
    <t>1,5*1,5    "nájezd na rampu"</t>
  </si>
  <si>
    <t>1,42*1,5 "po vybouraném schodišti a části zdi"</t>
  </si>
  <si>
    <t>566901132</t>
  </si>
  <si>
    <t>Vyspravení podkladu po překopech inženýrských sítí plochy do 15 m2 s rozprostřením a zhutněním štěrkodrtí tl. 150 mm</t>
  </si>
  <si>
    <t>747771196</t>
  </si>
  <si>
    <t>"TLOUŠŤKA A SKLADBA BUDE UPŘESNĚNA PŘI REALIZACI"</t>
  </si>
  <si>
    <t>-1612298246</t>
  </si>
  <si>
    <t>0,1*(3,6+1,5+0,2+0,2+1,5+3,7)</t>
  </si>
  <si>
    <t>-0,1*1,5</t>
  </si>
  <si>
    <t>Mezisoučet   podél nové zídky</t>
  </si>
  <si>
    <t>572340112</t>
  </si>
  <si>
    <t>Vyspravení krytu komunikací po překopech inženýrských sítí plochy do 15 m2 asfaltovým betonem ACO (AB), po zhutnění tl. přes 50 do 70 mm</t>
  </si>
  <si>
    <t>-8251344</t>
  </si>
  <si>
    <t>919732221</t>
  </si>
  <si>
    <t>Styčná pracovní spára při napojení nového živičného povrchu na stávající se zalitím za tepla modifikovanou asfaltovou hmotou s posypem vápenným hydrátem šířky do 15 mm, hloubky do 25 mm bez prořezání spáry</t>
  </si>
  <si>
    <t>1421238747</t>
  </si>
  <si>
    <t xml:space="preserve">1,5*2   </t>
  </si>
  <si>
    <t>Mezisoučet   nájezd na rampu</t>
  </si>
  <si>
    <t>3,6+1,5+0,2*2+1,5+3,7</t>
  </si>
  <si>
    <t>-1,5</t>
  </si>
  <si>
    <t>976071111</t>
  </si>
  <si>
    <t>Vybourání kovových madel, zábradlí, dvířek, zděří, kotevních želez madel a zábradlí</t>
  </si>
  <si>
    <t>1442746002</t>
  </si>
  <si>
    <t>0,9+1,5+1,2*2   "zábradlí"</t>
  </si>
  <si>
    <t xml:space="preserve">1,2*2                  "madla" </t>
  </si>
  <si>
    <t>919735123</t>
  </si>
  <si>
    <t>Řezání stávajícího betonového krytu nebo podkladu hloubky přes 100 do 150 mm</t>
  </si>
  <si>
    <t>857634584</t>
  </si>
  <si>
    <t>1,59+0,99+1,5</t>
  </si>
  <si>
    <t>1231079288</t>
  </si>
  <si>
    <t>1,9*(0,99+1,07+1,59)*0,15</t>
  </si>
  <si>
    <t>0,5*1,5*0,15</t>
  </si>
  <si>
    <t>-1,07*1,5*0,15   "stupně"</t>
  </si>
  <si>
    <t>-1,7*1,1*0,15     "trávník"</t>
  </si>
  <si>
    <t>Součet   betonová plocha zídky</t>
  </si>
  <si>
    <t>963042819</t>
  </si>
  <si>
    <t>Bourání schodišťových stupňů betonových zhotovených na místě</t>
  </si>
  <si>
    <t>1071100185</t>
  </si>
  <si>
    <t>1,07*6</t>
  </si>
  <si>
    <t>962052211</t>
  </si>
  <si>
    <t>Bourání zdiva železobetonového nadzákladového, objemu přes 1 m3</t>
  </si>
  <si>
    <t>1587932541</t>
  </si>
  <si>
    <t>1*0,4*(0,99+1,5+1,07)   "původní zídka"</t>
  </si>
  <si>
    <t>962052210</t>
  </si>
  <si>
    <t>Bourání zdiva železobetonového nadzákladového, objemu do 1 m3</t>
  </si>
  <si>
    <t>-1381591649</t>
  </si>
  <si>
    <t>0,4*0,5*(1,59+1,5)   "odsekání horní části stávající zídky"</t>
  </si>
  <si>
    <t>965082941</t>
  </si>
  <si>
    <t>Odstranění násypu pod podlahami nebo ochranného násypu na střechách tl. přes 200 mm jakékoliv plochy</t>
  </si>
  <si>
    <t>1221600390</t>
  </si>
  <si>
    <t>"ZA ZÍDKOU A POD SCHODY - BUDE UPŘESNĚNO PO ODBOURÁNÍ ZÍDKY A SCHODŮ"</t>
  </si>
  <si>
    <t xml:space="preserve">0,85*(1,19*1,5+0,59*1,5+0,5*1,5)   </t>
  </si>
  <si>
    <t>(1,5*0,85)/2*1,07</t>
  </si>
  <si>
    <t>-1374507270</t>
  </si>
  <si>
    <t>1,7+1,5+3,6+1,5+0,4+0,4+1,5+3,7</t>
  </si>
  <si>
    <t>-4,9</t>
  </si>
  <si>
    <t>113107142</t>
  </si>
  <si>
    <t>Odstranění podkladů nebo krytů ručně s přemístěním hmot na skládku na vzdálenost do 3 m nebo s naložením na dopravní prostředek živičných, o tl. vrstvy přes 50 do 100 mm</t>
  </si>
  <si>
    <t>-799669212</t>
  </si>
  <si>
    <t>"TLOUŠŤKA BUDE UPŘESNĚNA PŘI REALIZACI"</t>
  </si>
  <si>
    <t>1,7*(1,5+3,6+1,5+0,4+3,7)</t>
  </si>
  <si>
    <t>-1,7*1,9</t>
  </si>
  <si>
    <t>113107122</t>
  </si>
  <si>
    <t>Odstranění podkladů nebo krytů ručně s přemístěním hmot na skládku na vzdálenost do 3 m nebo s naložením na dopravní prostředek z kameniva hrubého drceného, o tl. vrstvy přes 100 do 200 mm</t>
  </si>
  <si>
    <t>1636791187</t>
  </si>
  <si>
    <t>950977862</t>
  </si>
  <si>
    <t>(0,2+1)/2*3,6</t>
  </si>
  <si>
    <t>1*(3,7)</t>
  </si>
  <si>
    <t>Součet   zdivo sousedního objektu</t>
  </si>
  <si>
    <t>-2046042082</t>
  </si>
  <si>
    <t>1272870492</t>
  </si>
  <si>
    <t>19,656*3</t>
  </si>
  <si>
    <t>2023668198</t>
  </si>
  <si>
    <t>997221855</t>
  </si>
  <si>
    <t>1476331863</t>
  </si>
  <si>
    <t>-1504277739</t>
  </si>
  <si>
    <t>19,659</t>
  </si>
  <si>
    <t>-(3,291+4,338)</t>
  </si>
  <si>
    <t>-0,266   "odpočet kovového odpadu"</t>
  </si>
  <si>
    <t>998017001</t>
  </si>
  <si>
    <t>Přesun hmot pro budovy občanské výstavby, bydlení, výrobu a služby s omezením mechanizace vodorovná dopravní vzdálenost do 100 m pro budovy s jakoukoliv nosnou konstrukcí výšky do 6 m</t>
  </si>
  <si>
    <t>-829857203</t>
  </si>
  <si>
    <t>991649765</t>
  </si>
  <si>
    <t>639310841</t>
  </si>
  <si>
    <t>998711201</t>
  </si>
  <si>
    <t>Přesun hmot pro izolace proti vodě, vlhkosti a plynům stanovený procentní sazbou (%) z ceny vodorovná dopravní vzdálenost do 50 m v objektech výšky do 6 m</t>
  </si>
  <si>
    <t>-53909476</t>
  </si>
  <si>
    <t>713131141</t>
  </si>
  <si>
    <t>Montáž tepelné izolace stěn rohožemi, pásy, deskami, dílci, bloky (izolační materiál ve specifikaci) lepením celoplošně</t>
  </si>
  <si>
    <t>1580889609</t>
  </si>
  <si>
    <t>28376365</t>
  </si>
  <si>
    <t>deska XPS hladký povrch λ=0,034 tl 40mm</t>
  </si>
  <si>
    <t>-524391252</t>
  </si>
  <si>
    <t>5,86*1,02</t>
  </si>
  <si>
    <t>998713201</t>
  </si>
  <si>
    <t>Přesun hmot pro izolace tepelné stanovený procentní sazbou (%) z ceny vodorovná dopravní vzdálenost do 50 m v objektech výšky do 6 m</t>
  </si>
  <si>
    <t>-358798296</t>
  </si>
  <si>
    <t>A8 - venkovní úpravy</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</si>
  <si>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</si>
  <si>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HSV - Práce a dodávky HSV - DLE PD 09/2014 v.č. 17</t>
  </si>
  <si>
    <t xml:space="preserve">      13 - Zemní práce - hloubené vykopávky</t>
  </si>
  <si>
    <t xml:space="preserve">      16 - Zemní práce - přemístění výkopku</t>
  </si>
  <si>
    <t xml:space="preserve">      18 - Zemní práce - povrchové úpravy terénu</t>
  </si>
  <si>
    <t xml:space="preserve">      31 - Zdi podpěrné a volné</t>
  </si>
  <si>
    <t xml:space="preserve">      312 - Oprava stávajících zídek</t>
  </si>
  <si>
    <t xml:space="preserve">    43 - Vodorovné konstrukce - schodiště</t>
  </si>
  <si>
    <t xml:space="preserve">      593 - Polovegetační tvárnice</t>
  </si>
  <si>
    <t xml:space="preserve">      594 - Chodníky</t>
  </si>
  <si>
    <t xml:space="preserve">      596 - Komunikace</t>
  </si>
  <si>
    <t xml:space="preserve">      913 - Dopravní značky</t>
  </si>
  <si>
    <t xml:space="preserve">      916 - Obrubníky</t>
  </si>
  <si>
    <t xml:space="preserve">    21-M26 - Veřejné osvětlení - DLE PD 09/2014 v.č. 17</t>
  </si>
  <si>
    <t>Práce a dodávky HSV - DLE PD 09/2014 v.č. 17</t>
  </si>
  <si>
    <t>Zemní práce - hloubené vykopávky</t>
  </si>
  <si>
    <t>223015015</t>
  </si>
  <si>
    <t>0,6*1*16,2   "nová zídka"</t>
  </si>
  <si>
    <t>122301101</t>
  </si>
  <si>
    <t>Odkopávky a prokopávky nezapažené s přehozením výkopku na vzdálenost do 3 m nebo s naložením na dopravní prostředek v hornině tř. 4 do 100 m3</t>
  </si>
  <si>
    <t>1780020294</t>
  </si>
  <si>
    <t>"u nové zídky - cca"              14*2*0,9</t>
  </si>
  <si>
    <t>"JV štít "                                     5*1*0,3</t>
  </si>
  <si>
    <t>Zemní práce - přemístění výkopku</t>
  </si>
  <si>
    <t>-1277643352</t>
  </si>
  <si>
    <t>9,72+26,7</t>
  </si>
  <si>
    <t>-532515733</t>
  </si>
  <si>
    <t>36,42*1,7</t>
  </si>
  <si>
    <t>Zemní práce - povrchové úpravy terénu</t>
  </si>
  <si>
    <t>181111111</t>
  </si>
  <si>
    <t>Plošná úprava terénu v zemině tř. 1 až 4 s urovnáním povrchu bez doplnění ornice souvislé plochy do 500 m2 při nerovnostech terénu přes 50 do 100 mm v rovině nebo na svahu do 1:5</t>
  </si>
  <si>
    <t>-1913399742</t>
  </si>
  <si>
    <t>1*7,6+2*6</t>
  </si>
  <si>
    <t>181411131</t>
  </si>
  <si>
    <t>Založení trávníku na půdě předem připravené plochy do 1000 m2 výsevem včetně utažení parkového v rovině nebo na svahu do 1:5</t>
  </si>
  <si>
    <t>-1155555254</t>
  </si>
  <si>
    <t>005724100</t>
  </si>
  <si>
    <t>osivo směs travní parková</t>
  </si>
  <si>
    <t>kg</t>
  </si>
  <si>
    <t>-1989047817</t>
  </si>
  <si>
    <t>19,600*0,025</t>
  </si>
  <si>
    <t>181111121</t>
  </si>
  <si>
    <t>Plošná úprava terénu v zemině tř. 1 až 4 s urovnáním povrchu bez doplnění ornice souvislé plochy do 500 m2 při nerovnostech terénu přes 100 do 150 mm v rovině nebo na svahu do 1:5</t>
  </si>
  <si>
    <t>-1367924004</t>
  </si>
  <si>
    <t>10371500</t>
  </si>
  <si>
    <t>substrát pro trávníky VL</t>
  </si>
  <si>
    <t>1131333012</t>
  </si>
  <si>
    <t>19,600*0,15</t>
  </si>
  <si>
    <t>Zdi podpěrné a volné</t>
  </si>
  <si>
    <t>295932899</t>
  </si>
  <si>
    <t>0,6*0,15*16,2   "nová zídka"</t>
  </si>
  <si>
    <t>1544231151</t>
  </si>
  <si>
    <t>0,6*0,85*16,2   "nová zídka"</t>
  </si>
  <si>
    <t>1003519883</t>
  </si>
  <si>
    <t>16,2/0,5*1*0,00089*1,1</t>
  </si>
  <si>
    <t>327211212</t>
  </si>
  <si>
    <t>Zdivo nadzákladové opěrných zdí a valů z lomového kamene štípaného nebo ručně vybíraného na maltu z pravidelných kamenů (na vazbu) objemu 1 kusu kamene do 0,02 m3, šířka spáry přes 4 do 10 mm</t>
  </si>
  <si>
    <t>-1779893605</t>
  </si>
  <si>
    <t>0,3*0,9*16,2   "nová zídka"</t>
  </si>
  <si>
    <t>327211911</t>
  </si>
  <si>
    <t>Zdivo nadzákladové opěrných zdí a valů z lomového kamene štípaného nebo ručně vybíraného na maltu Příplatek k cenám za lícování zdiva jednostranné</t>
  </si>
  <si>
    <t>1110529833</t>
  </si>
  <si>
    <t>628631221</t>
  </si>
  <si>
    <t>Spárování zdiva opěrných zdí a valů cementovou maltou hloubky spárování do 30 mm, zdiva kvádrového</t>
  </si>
  <si>
    <t>-1805055226</t>
  </si>
  <si>
    <t>0,9*16,2   "nová zídka"</t>
  </si>
  <si>
    <t>1526959895</t>
  </si>
  <si>
    <t>0,4*0,1*16,2</t>
  </si>
  <si>
    <t>-214224629</t>
  </si>
  <si>
    <t>0,1*(16,2*3+0,4*2)</t>
  </si>
  <si>
    <t>1976515517</t>
  </si>
  <si>
    <t>348942141</t>
  </si>
  <si>
    <t>Zábradlí ocelové přímé nebo v oblouku výšky 1,1 m ze sloupků z válcovaných tyčí I č.10-12 s osazením do vynechaných otvorů ze dvou vodorovných trubek průměru 51 mm</t>
  </si>
  <si>
    <t>-1787236679</t>
  </si>
  <si>
    <t>Oprava stávajících zídek</t>
  </si>
  <si>
    <t>628195001</t>
  </si>
  <si>
    <t>Očištění zdiva nebo betonu zdí a valů před započetím oprav ručně</t>
  </si>
  <si>
    <t>1631205748</t>
  </si>
  <si>
    <t>1,2*28</t>
  </si>
  <si>
    <t>985142211</t>
  </si>
  <si>
    <t>Vysekání spojovací hmoty ze spár zdiva včetně vyčištění hloubky spáry přes 40 mm délky spáry na 1 m2 upravované plochy do 6 m</t>
  </si>
  <si>
    <t>481694826</t>
  </si>
  <si>
    <t>232187811</t>
  </si>
  <si>
    <t>348942131</t>
  </si>
  <si>
    <t>Zábradlí ocelové přímé nebo v oblouku výšky 1,1 m ze sloupků z válcovaných tyčí I č.10-12 s osazením do bloků z betonu prostého rozměru 200x200x500 mm ze dvou vodorovných trubek průměru 51 mm</t>
  </si>
  <si>
    <t>-1222280616</t>
  </si>
  <si>
    <t>430321000.R01</t>
  </si>
  <si>
    <t>Oprava betonových schodišťových stupňů</t>
  </si>
  <si>
    <t>1901900597</t>
  </si>
  <si>
    <t>5+6</t>
  </si>
  <si>
    <t>-1267715128</t>
  </si>
  <si>
    <t>5*1,6+6*1,4</t>
  </si>
  <si>
    <t>-1538747072</t>
  </si>
  <si>
    <t>16,4/0,3*1,01</t>
  </si>
  <si>
    <t>593</t>
  </si>
  <si>
    <t>Polovegetační tvárnice</t>
  </si>
  <si>
    <t>1151950597</t>
  </si>
  <si>
    <t>6*7</t>
  </si>
  <si>
    <t>885694053</t>
  </si>
  <si>
    <t>-1733414841</t>
  </si>
  <si>
    <t>596411111</t>
  </si>
  <si>
    <t>Kladení dlažby z betonových vegetačních dlaždic komunikací pro pěší s ložem z kameniva těženého nebo drceného tl. do 40 mm, s vyplněním spár a vegetačních otvorů, s hutněním vibrováním tl. 80 mm, pro plochy do 50 m2</t>
  </si>
  <si>
    <t>1741196577</t>
  </si>
  <si>
    <t>59246016</t>
  </si>
  <si>
    <t>dlažba betonová vegetační 60x40x8cm</t>
  </si>
  <si>
    <t>-576016820</t>
  </si>
  <si>
    <t>42,000*1,1</t>
  </si>
  <si>
    <t>348401400.R01</t>
  </si>
  <si>
    <t>Montáž a dodávka oplocení z pletiva na ocelové sloupky</t>
  </si>
  <si>
    <t>-712031651</t>
  </si>
  <si>
    <t>594</t>
  </si>
  <si>
    <t>Chodníky</t>
  </si>
  <si>
    <t>719499109</t>
  </si>
  <si>
    <t>1,85*20,5+1,5*8,4</t>
  </si>
  <si>
    <t>(1,6+3,6)/2*12</t>
  </si>
  <si>
    <t>5*2</t>
  </si>
  <si>
    <t>Mezisoučet  u objektu</t>
  </si>
  <si>
    <t>1*22</t>
  </si>
  <si>
    <t>Mezisoučet   u p.č. 17/6 a 834/7</t>
  </si>
  <si>
    <t>-789487779</t>
  </si>
  <si>
    <t>-1718078142</t>
  </si>
  <si>
    <t>-827881443</t>
  </si>
  <si>
    <t>dlažba skladebná betonová 20x20x6 cm přírodní</t>
  </si>
  <si>
    <t>-1459403773</t>
  </si>
  <si>
    <t>113,725*1,1</t>
  </si>
  <si>
    <t>596</t>
  </si>
  <si>
    <t>-1045071989</t>
  </si>
  <si>
    <t>(13+7)/2*19</t>
  </si>
  <si>
    <t>(5+10+9)/3*35</t>
  </si>
  <si>
    <t>6*9+(10*1)/2</t>
  </si>
  <si>
    <t>12,4*7   "po demolici přístřešku"</t>
  </si>
  <si>
    <t>564851111</t>
  </si>
  <si>
    <t>Podklad ze štěrkodrti ŠD s rozprostřením a zhutněním, po zhutnění tl. 150 mm</t>
  </si>
  <si>
    <t>314011924</t>
  </si>
  <si>
    <t>564952111</t>
  </si>
  <si>
    <t>Podklad z mechanicky zpevněného kameniva MZK (minerální beton) s rozprostřením a s hutněním, po zhutnění tl. 150 mm</t>
  </si>
  <si>
    <t>-643944809</t>
  </si>
  <si>
    <t>565155111</t>
  </si>
  <si>
    <t>Asfaltový beton vrstva podkladní ACP 16 (obalované kamenivo střednězrnné - OKS) s rozprostřením a zhutněním v pruhu šířky do 3 m, po zhutnění tl. 70 mm</t>
  </si>
  <si>
    <t>1527200194</t>
  </si>
  <si>
    <t>577144121</t>
  </si>
  <si>
    <t>Asfaltový beton vrstva obrusná ACO 11 (ABS) s rozprostřením a se zhutněním z nemodifikovaného asfaltu v pruhu šířky přes 3 m tř. I, po zhutnění tl. 50 mm</t>
  </si>
  <si>
    <t>-648116395</t>
  </si>
  <si>
    <t>913</t>
  </si>
  <si>
    <t>Dopravní značky</t>
  </si>
  <si>
    <t>915311112</t>
  </si>
  <si>
    <t>Vodorovné značení předformovaným termoplastem dopravní značky barevné velikosti do 2 m2</t>
  </si>
  <si>
    <t>-970498526</t>
  </si>
  <si>
    <t>916</t>
  </si>
  <si>
    <t>Obrubníky</t>
  </si>
  <si>
    <t>1313705833</t>
  </si>
  <si>
    <t>3,2+8+5,6+2</t>
  </si>
  <si>
    <t>-1520043105</t>
  </si>
  <si>
    <t>26,8*1,01</t>
  </si>
  <si>
    <t>916131213</t>
  </si>
  <si>
    <t>Osazení silničního obrubníku betonového se zřízením lože, s vyplněním a zatřením spár cementovou maltou stojatého s boční opěrou z betonu prostého, do lože z betonu prostého</t>
  </si>
  <si>
    <t>-570649315</t>
  </si>
  <si>
    <t>1+14+8</t>
  </si>
  <si>
    <t>59217031</t>
  </si>
  <si>
    <t>obrubník betonový silniční 100 x 15 x 25 cm</t>
  </si>
  <si>
    <t>-1699321744</t>
  </si>
  <si>
    <t>23,000*1,01</t>
  </si>
  <si>
    <t>1485339228</t>
  </si>
  <si>
    <t>49,8*0,2*0,25</t>
  </si>
  <si>
    <t>966072811</t>
  </si>
  <si>
    <t>Rozebrání oplocení z dílců rámových na ocelové sloupky, výšky přes 1 do 2 m</t>
  </si>
  <si>
    <t>1305515528</t>
  </si>
  <si>
    <t>966071711</t>
  </si>
  <si>
    <t>Bourání plotových sloupků a vzpěr ocelových trubkových nebo profilovaných výšky do 2,50 m zabetonovaných</t>
  </si>
  <si>
    <t>145976980</t>
  </si>
  <si>
    <t>966073813</t>
  </si>
  <si>
    <t>Rozebrání vrat a vrátek k oplocení plochy jednotlivě přes 10 do 20 m2</t>
  </si>
  <si>
    <t>-704369489</t>
  </si>
  <si>
    <t>-238813959</t>
  </si>
  <si>
    <t>15+1*2+5</t>
  </si>
  <si>
    <t>976083141</t>
  </si>
  <si>
    <t>Vybourání drobných zámečnických a jiných konstrukcí nožových škrabáků, stoupacích želez, komínových konzol apod., ze zdiva betonového</t>
  </si>
  <si>
    <t>-837110336</t>
  </si>
  <si>
    <t>962042321</t>
  </si>
  <si>
    <t>Bourání zdiva z betonu prostého nadzákladového objemu přes 1 m3</t>
  </si>
  <si>
    <t>-1945263802</t>
  </si>
  <si>
    <t>0,6*0,9*18</t>
  </si>
  <si>
    <t>962022491</t>
  </si>
  <si>
    <t>Bourání zdiva nadzákladového kamenného nebo smíšeného kamenného na maltu cementovou, objemu přes 1 m3</t>
  </si>
  <si>
    <t>-331233594</t>
  </si>
  <si>
    <t>(4*0,9)/2*0,6</t>
  </si>
  <si>
    <t>961044111</t>
  </si>
  <si>
    <t>Bourání základů z betonu prostého</t>
  </si>
  <si>
    <t>2083540445</t>
  </si>
  <si>
    <t>0,6*0,5*(18+4)   "hloubku upřesnit při realizaci"</t>
  </si>
  <si>
    <t>113107130</t>
  </si>
  <si>
    <t>Odstranění podkladů nebo krytů ručně s přemístěním hmot na skládku na vzdálenost do 3 m nebo s naložením na dopravní prostředek z betonu prostého, o tl. vrstvy do 100 mm</t>
  </si>
  <si>
    <t>842224587</t>
  </si>
  <si>
    <t>3*20+6*4+3*1+10*1,5   "upřesnit při realizaci"</t>
  </si>
  <si>
    <t>-332347240</t>
  </si>
  <si>
    <t>6*7+12,4*7   "po demolici přístřešku"</t>
  </si>
  <si>
    <t>113107123</t>
  </si>
  <si>
    <t>Odstranění podkladů nebo krytů ručně s přemístěním hmot na skládku na vzdálenost do 3 m nebo s naložením na dopravní prostředek z kameniva hrubého drceného, o tl. vrstvy přes 200 do 300 mm</t>
  </si>
  <si>
    <t>-601998165</t>
  </si>
  <si>
    <t>113107241</t>
  </si>
  <si>
    <t>Odstranění podkladů nebo krytů strojně plochy jednotlivě přes 200 m2 s přemístěním hmot na skládku na vzdálenost do 20 m nebo s naložením na dopravní prostředek živičných, o tl. vrstvy do 50 mm</t>
  </si>
  <si>
    <t>-1119073038</t>
  </si>
  <si>
    <t>529*0,8   "cca 80 %"</t>
  </si>
  <si>
    <t>113106511</t>
  </si>
  <si>
    <t>Rozebrání dlažeb a dílců vozovek a ploch s přemístěním hmot na skládku na vzdálenost do 3 m nebo s naložením na dopravní prostředek, s jakoukoliv výplní spár strojně plochy jednotlivě přes 200 m2 z velkých kostek s ložem z kameniva těženého</t>
  </si>
  <si>
    <t>700502463</t>
  </si>
  <si>
    <t>113107223</t>
  </si>
  <si>
    <t>Odstranění podkladů nebo krytů strojně plochy jednotlivě přes 200 m2 s přemístěním hmot na skládku na vzdálenost do 20 m nebo s naložením na dopravní prostředek z kameniva hrubého drceného, o tl. vrstvy přes 200 do 300 mm</t>
  </si>
  <si>
    <t>1269557547</t>
  </si>
  <si>
    <t>113202111</t>
  </si>
  <si>
    <t>Vytrhání obrub s vybouráním lože, s přemístěním hmot na skládku na vzdálenost do 3 m nebo s naložením na dopravní prostředek z krajníků nebo obrubníků stojatých</t>
  </si>
  <si>
    <t>79827785</t>
  </si>
  <si>
    <t>-180525800</t>
  </si>
  <si>
    <t>1253164293</t>
  </si>
  <si>
    <t>642,159*3</t>
  </si>
  <si>
    <t>-1794865128</t>
  </si>
  <si>
    <t>-2095791792</t>
  </si>
  <si>
    <t>-1367926085</t>
  </si>
  <si>
    <t>270,952    "kamenivo"</t>
  </si>
  <si>
    <t>220,593     "žulové kostky"</t>
  </si>
  <si>
    <t>-2103083849</t>
  </si>
  <si>
    <t>642,159</t>
  </si>
  <si>
    <t>-(103,589+41,474+491,545)</t>
  </si>
  <si>
    <t>-0,447   "odpočet kovového odpadu"</t>
  </si>
  <si>
    <t>998153131</t>
  </si>
  <si>
    <t>Přesun hmot pro zdi a valy samostatné se svislou nosnou konstrukcí zděnou nebo monolitickou betonovou tyčovou nebo plošnou vodorovná dopravní vzdálenost do 50 m, pro zdi výšky do 12 m</t>
  </si>
  <si>
    <t>-1506676006</t>
  </si>
  <si>
    <t>89,983-34,528</t>
  </si>
  <si>
    <t>998225111</t>
  </si>
  <si>
    <t>Přesun hmot pro komunikace s krytem z kameniva, monolitickým betonovým nebo živičným dopravní vzdálenost do 200 m jakékoliv délky objektu</t>
  </si>
  <si>
    <t>-1949998380</t>
  </si>
  <si>
    <t>34,528</t>
  </si>
  <si>
    <t>21-M26</t>
  </si>
  <si>
    <t>Veřejné osvětlení - DLE PD 09/2014 v.č. 17</t>
  </si>
  <si>
    <t>460050813</t>
  </si>
  <si>
    <t>Hloubení nezapažených jam strojně pro stožáry v hornině třídy 3</t>
  </si>
  <si>
    <t>-491761595</t>
  </si>
  <si>
    <t>1*3</t>
  </si>
  <si>
    <t>460080014</t>
  </si>
  <si>
    <t>Základové konstrukce základ bez bednění do rostlé zeminy z monolitického betonu tř. C 16/20</t>
  </si>
  <si>
    <t>-2077245566</t>
  </si>
  <si>
    <t>460600023</t>
  </si>
  <si>
    <t>Přemístění (odvoz) horniny, suti a vybouraných hmot vodorovné přemístění horniny včetně složení, bez naložení a rozprostření jakékoliv třídy, na vzdálenost přes 500 do 1000 m</t>
  </si>
  <si>
    <t>-1335484208</t>
  </si>
  <si>
    <t>460600031</t>
  </si>
  <si>
    <t>Přemístění (odvoz) horniny, suti a vybouraných hmot vodorovné přemístění horniny včetně složení, bez naložení a rozprostření jakékoliv třídy, na vzdálenost Příplatek k ceně -0023 za každých dalších i započatých 1000 m</t>
  </si>
  <si>
    <t>-179971082</t>
  </si>
  <si>
    <t>3,000*5</t>
  </si>
  <si>
    <t>1418809321</t>
  </si>
  <si>
    <t>3*1,7</t>
  </si>
  <si>
    <t>210204011</t>
  </si>
  <si>
    <t>Montáž stožárů osvětlení, bez zemních prací ocelových samostatně stojících, délky do 12 m</t>
  </si>
  <si>
    <t>-1531976390</t>
  </si>
  <si>
    <t>210204103</t>
  </si>
  <si>
    <t>Montáž výložníků osvětlení jednoramenných sloupových, hmotnosti do 35 kg</t>
  </si>
  <si>
    <t>-1707873094</t>
  </si>
  <si>
    <t>210204203</t>
  </si>
  <si>
    <t>Montáž elektrovýzbroje stožárů osvětlení 3 okruhy</t>
  </si>
  <si>
    <t>527093558</t>
  </si>
  <si>
    <t>31674107</t>
  </si>
  <si>
    <t>stožár osvětlovací uliční 159/133/114 Pz v 8,2m</t>
  </si>
  <si>
    <t>-1787112811</t>
  </si>
  <si>
    <t>31674100.R02</t>
  </si>
  <si>
    <t>stožárová výzbroj</t>
  </si>
  <si>
    <t>-1420074714</t>
  </si>
  <si>
    <t>34844471</t>
  </si>
  <si>
    <t>výložník obloukový pro svítidlo  jednoduchý</t>
  </si>
  <si>
    <t>1201459647</t>
  </si>
  <si>
    <t>34848110</t>
  </si>
  <si>
    <t>svítidlo venkovní výložníkové 1x36W</t>
  </si>
  <si>
    <t>1978425167</t>
  </si>
  <si>
    <t>460010000.R01</t>
  </si>
  <si>
    <t>Montáž a dodávka kabelu včetně zemnící pásoviny, výkopů, podsypů, zásypů a oprav zpevněných ploch</t>
  </si>
  <si>
    <t>-936065519</t>
  </si>
  <si>
    <t>"odhad" 100</t>
  </si>
  <si>
    <t>A9 - vedlejší rozpočtové náklady</t>
  </si>
  <si>
    <t>VRN - Vedlejší rozpočtové náklady</t>
  </si>
  <si>
    <t xml:space="preserve">    VRN3 - Zařízení staveniště</t>
  </si>
  <si>
    <t>VRN</t>
  </si>
  <si>
    <t>Vedlejší rozpočtové náklady</t>
  </si>
  <si>
    <t>VRN3</t>
  </si>
  <si>
    <t>Zařízení staveniště</t>
  </si>
  <si>
    <t>030001000</t>
  </si>
  <si>
    <t>1024</t>
  </si>
  <si>
    <t>-891429809</t>
  </si>
  <si>
    <t>B - ZMĚNA UŽÍVÁNÍ OBJEKTU st.p.č. 17/6, k.ú. MALŠOVICE</t>
  </si>
  <si>
    <t>B1 - knihovna + archiv - vnitřní úpravy a oprava komínu</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</si>
  <si>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POZNÁMKY:  ROZPOČET JE ZPRACOVÁN PODLE PROJEKTOVÉ DOKUMENTACE Z 09/2014, ALE BEZ PRACÍ KTERÉ BYLY K DNEŠNÍMU DNI JIŽ PROVEDENY.   OTLUČENÍ VNITŘNÍCH OMÍTEK 1.NP BYLO JIŽ PROVEDENO. JIŽ BYLA PROVEDENA I.ETAPA SANACÍ ZAVHLČENÍ. V PRODLAHÁCH BYLA PROVEDENA ROVNĚŽ PŘÍPRAVA PRO NAPOJENÍ VODOROVNÉ IZOLACE PODLAH (NEBUDE SE TEDY BOURAT PODKLADNÍ BETON, JAK JE UVEDENO VE STAVEBNÍ PD).</t>
  </si>
  <si>
    <t xml:space="preserve">      314 - Komíny</t>
  </si>
  <si>
    <t xml:space="preserve">      34 - Stěny a příčky</t>
  </si>
  <si>
    <t xml:space="preserve">      61 - Úprava povrchů vnitřních - sanační omítky</t>
  </si>
  <si>
    <t xml:space="preserve">      611 - Úprava povrchů vnitřních</t>
  </si>
  <si>
    <t xml:space="preserve">    9 - Ostatní konstrukce a práce, bourání</t>
  </si>
  <si>
    <t xml:space="preserve">    781 - Dokončovací práce - obklady</t>
  </si>
  <si>
    <t xml:space="preserve">    784 - Dokončovací práce - malby  </t>
  </si>
  <si>
    <t>Komíny</t>
  </si>
  <si>
    <t>314231561</t>
  </si>
  <si>
    <t>Zdivo komínových nebo ventilačních těles dosavadních objektů volně stojících nad střešní rovinou na maltu cementovou včetně spárování, o průřezu průduchu přes 150x150 mm z cihel lícových, pevnosti P 60 dl. 290 mm</t>
  </si>
  <si>
    <t>1203971338</t>
  </si>
  <si>
    <t>0,6*0,6*1</t>
  </si>
  <si>
    <t>316381115</t>
  </si>
  <si>
    <t>Komínové krycí desky z betonu tř. C 12/15 až C 16/20 s případnou konstrukční obvodovou výztuží včetně bednění, s potěrem nebo s povrchem vyhlazeným ve spádu k okrajům, s přesahem do 70 mm sešikmeným v podhledu proti zatékání, tl. přes 50 do 80 mm</t>
  </si>
  <si>
    <t>-1305564390</t>
  </si>
  <si>
    <t>0,7*0,7</t>
  </si>
  <si>
    <t>2084252476</t>
  </si>
  <si>
    <t>0,9*2*0,00594   "I č. 8"</t>
  </si>
  <si>
    <t>1,6*2*0,0111     "I č. 12"</t>
  </si>
  <si>
    <t>-845360063</t>
  </si>
  <si>
    <t>0,9*0,08*0,34</t>
  </si>
  <si>
    <t>1,6*0,12*0,34</t>
  </si>
  <si>
    <t>340237212</t>
  </si>
  <si>
    <t>Zazdívka otvorů v příčkách nebo stěnách cihlami plnými pálenými plochy přes 0,09 m2 do 0,25 m2, tloušťky přes 100 mm</t>
  </si>
  <si>
    <t>1617846596</t>
  </si>
  <si>
    <t>2   "2.NP"</t>
  </si>
  <si>
    <t>340238212</t>
  </si>
  <si>
    <t>Zazdívka otvorů v příčkách nebo stěnách cihlami plnými pálenými plochy přes 0,25 m2 do 1 m2, tloušťky přes 100 mm</t>
  </si>
  <si>
    <t>1770458098</t>
  </si>
  <si>
    <t>0,4*0,7*4   "2.NP"</t>
  </si>
  <si>
    <t>1183911975</t>
  </si>
  <si>
    <t>1,5*2,2</t>
  </si>
  <si>
    <t>-0,9*2,1</t>
  </si>
  <si>
    <t>Mezisoučet   hlavní vstup</t>
  </si>
  <si>
    <t>310238211</t>
  </si>
  <si>
    <t>Zazdívka otvorů ve zdivu nadzákladovém cihlami pálenými plochy přes 0,25 m2 do 1 m2 na maltu vápenocementovou</t>
  </si>
  <si>
    <t>-1282678670</t>
  </si>
  <si>
    <t>0,45*0,6*0,34*2   "1.np - ostění okna v m.č. 103"</t>
  </si>
  <si>
    <t>310235251</t>
  </si>
  <si>
    <t>Zazdívka otvorů ve zdivu nadzákladovém cihlami pálenými plochy do 0,0225 m2, ve zdi tl. přes 300 do 450 mm</t>
  </si>
  <si>
    <t>-2077272395</t>
  </si>
  <si>
    <t>10   "pro elektroinstalci"</t>
  </si>
  <si>
    <t>310235261</t>
  </si>
  <si>
    <t>Zazdívka otvorů ve zdivu nadzákladovém cihlami pálenými plochy do 0,0225 m2, ve zdi tl. přes 450 do 600 mm</t>
  </si>
  <si>
    <t>-1344604212</t>
  </si>
  <si>
    <t>5   "po elektroinstalci"</t>
  </si>
  <si>
    <t>311272031</t>
  </si>
  <si>
    <t>Zdivo z pórobetonových tvárnic na tenké maltové lože, tl. zdiva 200 mm pevnost tvárnic přes P2 do P4, objemová hmotnost přes 450 do 600 kg/m3 hladkých</t>
  </si>
  <si>
    <t>-1708176954</t>
  </si>
  <si>
    <t>1*2,1   "1.np - zazdívka bočních dveří"</t>
  </si>
  <si>
    <t>1929896451</t>
  </si>
  <si>
    <t>2,85*(1,71+1,8+1,85+1,87)</t>
  </si>
  <si>
    <t>-1,2*1,2*2</t>
  </si>
  <si>
    <t>Součet   1.np - výklenky m.č. 103</t>
  </si>
  <si>
    <t>346272114</t>
  </si>
  <si>
    <t>Přizdívky z pórobetonových tvárnic objemová hmotnost do 500 kg/m3, na tenké maltové lože, tloušťka přizdívky 125 mm</t>
  </si>
  <si>
    <t>-1574832676</t>
  </si>
  <si>
    <t>2,95*1,55</t>
  </si>
  <si>
    <t>-1,2*1,2</t>
  </si>
  <si>
    <t>Součet   1.np - výklenek m.č. 102</t>
  </si>
  <si>
    <t>-39003442</t>
  </si>
  <si>
    <t>2,95*(0,9+0,1+1,2+0,1+2,3+1,56*2)</t>
  </si>
  <si>
    <t>-(0,6*1,97*2+0,9*1,97)</t>
  </si>
  <si>
    <t>1942002930</t>
  </si>
  <si>
    <t>2,2*2+2,1*2+0,6*2+2,95*5+2,85*6+0,9</t>
  </si>
  <si>
    <t>539868939</t>
  </si>
  <si>
    <t>3    "v příčkách - 1.np"</t>
  </si>
  <si>
    <t>317142442</t>
  </si>
  <si>
    <t>Překlady nenosné prefabrikované z pórobetonu přímé osazené do tenkého maltového lože v příčkách tloušťky 150 mm, délky překladu přes 1000 do 1250 mm</t>
  </si>
  <si>
    <t>-1345300827</t>
  </si>
  <si>
    <t>1   "hlavní vstup - 1.np"</t>
  </si>
  <si>
    <t>317141423</t>
  </si>
  <si>
    <t>Překlady ploché prefabrikované z pórobetonu osazené do tenkého maltového lože, včetně slepení dvou překladů vedle sebe po celé délce boční plochy, výšky překladu do 200 mm šířky 125 mm, délky překladu přes 1300 do 1500 mm</t>
  </si>
  <si>
    <t>-769777272</t>
  </si>
  <si>
    <t>1   "výklenek m.č. 102 - 1.np"</t>
  </si>
  <si>
    <t>317141443</t>
  </si>
  <si>
    <t>Překlady ploché prefabrikované z pórobetonu osazené do tenkého maltového lože, včetně slepení dvou překladů vedle sebe po celé délce boční plochy, výšky překladu do 200 mm šířky 150 mm, délky překladu přes 1300 do 1500 mm</t>
  </si>
  <si>
    <t>-1913246147</t>
  </si>
  <si>
    <t>2   "výklenky m.č. 103 - 1.np"</t>
  </si>
  <si>
    <t>Úprava povrchů vnitřních - sanační omítky</t>
  </si>
  <si>
    <t>-722852874</t>
  </si>
  <si>
    <t>1,2*(7,56*2+5,16*2+0,15*2+0,76*2+0,18*2+0,09*3)</t>
  </si>
  <si>
    <t>1,2*(5,54*2+5,28*2+0,46*2)</t>
  </si>
  <si>
    <t>-1,2*(0,8*2+1,45)</t>
  </si>
  <si>
    <t>-1,2*(1,71+1,8+1,85+1,87)   "přizdívky z pórobetonových tvárnic"</t>
  </si>
  <si>
    <t>1205962491</t>
  </si>
  <si>
    <t>612800000.R16</t>
  </si>
  <si>
    <t>Lehčená sanační omítka s hustotou pod 800 kg/m3, porozita nad 40% tl. 20-30 mm, třída CSII (spotřeba 22kg/m2)</t>
  </si>
  <si>
    <t>1577825495</t>
  </si>
  <si>
    <t>-1902980639</t>
  </si>
  <si>
    <t>Úprava povrchů vnitřních</t>
  </si>
  <si>
    <t>612321121</t>
  </si>
  <si>
    <t>Omítka vápenocementová vnitřních ploch nanášená ručně jednovrstvá, tloušťky do 10 mm hladká svislých konstrukcí stěn</t>
  </si>
  <si>
    <t>-174727051</t>
  </si>
  <si>
    <t>2,75*(5,9*2+5,3+0,09*4+0,18*2+0,65)</t>
  </si>
  <si>
    <t>-(1,2*1,2*3+1,55*2,75)</t>
  </si>
  <si>
    <t>(1,2+1,2*2)*0,2*2</t>
  </si>
  <si>
    <t>(1,2+1,2*2)*0,3*1</t>
  </si>
  <si>
    <t>2,75*(5,54*2+5,3*2+0,46*2)</t>
  </si>
  <si>
    <t>-2,75*(1,71+1,8+1,85+1,87)   "přizdívky z pórobetonových tvárnic"</t>
  </si>
  <si>
    <t>-(0,8*1,97+1,2*1,2)</t>
  </si>
  <si>
    <t>(1,2+1,2*2)*0,2</t>
  </si>
  <si>
    <t>2,75*(1,56*2+0,9+1,2+2,3+0,85*2)</t>
  </si>
  <si>
    <t>-(0,6*0,6+1,5*2,2+0,8*1,97)</t>
  </si>
  <si>
    <t>(0,6+0,6*2)*0,2*1</t>
  </si>
  <si>
    <t>Mezisoučet   1.np - stávající zdivo</t>
  </si>
  <si>
    <t>-48,204</t>
  </si>
  <si>
    <t>Mezisoučet   odpočet sanačních omítek</t>
  </si>
  <si>
    <t>612321191</t>
  </si>
  <si>
    <t>Omítka vápenocementová vnitřních ploch nanášená ručně Příplatek k cenám za každých dalších i započatých 5 mm tloušťky omítky přes 10 mm stěn</t>
  </si>
  <si>
    <t>1457845808</t>
  </si>
  <si>
    <t>56,976*2</t>
  </si>
  <si>
    <t>612142002</t>
  </si>
  <si>
    <t>Potažení vnitřních ploch pletivem v ploše nebo pruzích, na plném podkladu sklovláknitým provizorním přichycením stěn</t>
  </si>
  <si>
    <t>-841342116</t>
  </si>
  <si>
    <t>2,75*(5,3+1,56+2,3+1,56*2+1,8+1,71+1,85+1,87)</t>
  </si>
  <si>
    <t>-(1,2*1,2*3+0,9*1,97*2+0,9*2,1)</t>
  </si>
  <si>
    <t>(1,2+1,2*2)*0,2*3</t>
  </si>
  <si>
    <t>1,25*(1,56*2+1,2)   "nad obklady"</t>
  </si>
  <si>
    <t>0,95*(1,56+0,9)       "nad obklady"</t>
  </si>
  <si>
    <t>1975588518</t>
  </si>
  <si>
    <t>1,66*(13,69*2+5,65*2+0,3*4+0,15*4+0,23*4)</t>
  </si>
  <si>
    <t>(5,65*2,2)/2*2</t>
  </si>
  <si>
    <t>3,86*(0,07*2+0,15*2+0,6*4)</t>
  </si>
  <si>
    <t>-(0,9*1,37+0,4*0,7*4+0,97*0,68)</t>
  </si>
  <si>
    <t>(0,97+0,68*2)*0,1</t>
  </si>
  <si>
    <t>3,86*(0,6*2+0,6*2)   "komín"</t>
  </si>
  <si>
    <t>612325213</t>
  </si>
  <si>
    <t>Vápenocementová omítka jednotlivých malých ploch hladká na stěnách, plochy jednotlivě přes 0,25 do 1 m2</t>
  </si>
  <si>
    <t>1652290914</t>
  </si>
  <si>
    <t>2   "2.np"</t>
  </si>
  <si>
    <t>445850674</t>
  </si>
  <si>
    <t>2,75*(5,9*2+5,3*2+0,09*4+0,18*2)</t>
  </si>
  <si>
    <t>2,75*(1,56*2+2,3*2+0,85*2)</t>
  </si>
  <si>
    <t>-(1,2*1,2*7+0,8*1,97*2+0,9*1,97*2+0,9*2,1)</t>
  </si>
  <si>
    <t>(1,2+1,2*2)*0,2*6</t>
  </si>
  <si>
    <t>(1,2+1,2*2)*0,2*1</t>
  </si>
  <si>
    <t>1,25*(1,56*2+1,2*2)       "nad obklady"</t>
  </si>
  <si>
    <t>0,95*(1,56*2+0,9*2)       "nad obklady"</t>
  </si>
  <si>
    <t>Mezisoučet   1.np odpočet sanačního štuku</t>
  </si>
  <si>
    <t>-(0,9*1,37+0,4*0,7*2+0,97*0,68)</t>
  </si>
  <si>
    <t>-1758318161</t>
  </si>
  <si>
    <t>613131121</t>
  </si>
  <si>
    <t>Podkladní a spojovací vrstva vnitřních omítaných ploch penetrace akrylát-silikonová nanášená ručně pilířů nebo sloupů</t>
  </si>
  <si>
    <t>-663887200</t>
  </si>
  <si>
    <t>3,86*(0,6*2+0,6*2)   "komín - 2.np"</t>
  </si>
  <si>
    <t>613311131</t>
  </si>
  <si>
    <t>Potažení vnitřních ploch štukem tloušťky do 3 mm svislých konstrukcí pilířů nebo sloupů</t>
  </si>
  <si>
    <t>-1944879553</t>
  </si>
  <si>
    <t>629135102.R01</t>
  </si>
  <si>
    <t>Vyrovnávací vrstva pod parapety z MC š do 300 mm</t>
  </si>
  <si>
    <t>-195868167</t>
  </si>
  <si>
    <t>1,2*7+0,9+0,97</t>
  </si>
  <si>
    <t>612135101</t>
  </si>
  <si>
    <t>Hrubá výplň rýh maltou jakékoli šířky rýhy ve stěnách</t>
  </si>
  <si>
    <t>455146292</t>
  </si>
  <si>
    <t>0,03*120</t>
  </si>
  <si>
    <t>0,05*60</t>
  </si>
  <si>
    <t>Součet   pro elektroinstalci</t>
  </si>
  <si>
    <t>631311115</t>
  </si>
  <si>
    <t>Mazanina z betonu prostého bez zvýšených nároků na prostředí tl. přes 50 do 80 mm tř. C 20/25</t>
  </si>
  <si>
    <t>-1959964371</t>
  </si>
  <si>
    <t>"(NEBUDE SE TEDY BOURAT PODKLADNÍ BETON, JAK JE UVEDENO VE STAVEBNÍ PD)"</t>
  </si>
  <si>
    <t>(4,9+30+27,9+1,9+1,4)*0,08</t>
  </si>
  <si>
    <t>Mezisoučet   vrchní beton</t>
  </si>
  <si>
    <t>-1052925478</t>
  </si>
  <si>
    <t>-1702988881</t>
  </si>
  <si>
    <t>(4,9+30+27,9+1,9+1,4)*0,0021</t>
  </si>
  <si>
    <t>Mezisoučet   vrchní beton - KARI 150X150X5/5</t>
  </si>
  <si>
    <t>634112113</t>
  </si>
  <si>
    <t>Obvodová dilatace mezi stěnou a samonivelačním potěrem podlahovým páskem výšky 80 mm</t>
  </si>
  <si>
    <t>-1231370080</t>
  </si>
  <si>
    <t>5,54*2+5,3*2+0,46*2</t>
  </si>
  <si>
    <t>1,56*6+0,9*2+1,2*2+2,3*2+0,85*2</t>
  </si>
  <si>
    <t>5,9*2+5,3*2+0,18*2+0,09*4</t>
  </si>
  <si>
    <t>1415544678</t>
  </si>
  <si>
    <t>796861565</t>
  </si>
  <si>
    <t>55331346</t>
  </si>
  <si>
    <t>zárubeň ocelová pro porobeton 100 600 L/P</t>
  </si>
  <si>
    <t>1727760726</t>
  </si>
  <si>
    <t>55331352</t>
  </si>
  <si>
    <t>zárubeň ocelová pro porobeton 100 900 L/P</t>
  </si>
  <si>
    <t>387744557</t>
  </si>
  <si>
    <t>1222496504</t>
  </si>
  <si>
    <t>553414200</t>
  </si>
  <si>
    <t>průvětrník bez klapek se sítí 15x15cm</t>
  </si>
  <si>
    <t>-2111078144</t>
  </si>
  <si>
    <t>Ostatní konstrukce a práce, bourání</t>
  </si>
  <si>
    <t>-1579676946</t>
  </si>
  <si>
    <t>62,8+3,3   "1.np"</t>
  </si>
  <si>
    <t>945421110</t>
  </si>
  <si>
    <t>Hydraulická zvedací plošina včetně obsluhy instalovaná na automobilovém podvozku, výšky zdvihu do 18 m</t>
  </si>
  <si>
    <t>-1678476115</t>
  </si>
  <si>
    <t>"pro opravu komína"</t>
  </si>
  <si>
    <t>-395690211</t>
  </si>
  <si>
    <t>4,9+30+27,9+1,9+1,4   "1.np"</t>
  </si>
  <si>
    <t>75,1                                  "2.np"</t>
  </si>
  <si>
    <t>766111820</t>
  </si>
  <si>
    <t>Demontáž dřevěných stěn plných</t>
  </si>
  <si>
    <t>1563017527</t>
  </si>
  <si>
    <t>2,77*5,3</t>
  </si>
  <si>
    <t>-0,8*1,97</t>
  </si>
  <si>
    <t>-1097080638</t>
  </si>
  <si>
    <t>0,8*1,97*2</t>
  </si>
  <si>
    <t>0,9*1,97*1</t>
  </si>
  <si>
    <t>309718535</t>
  </si>
  <si>
    <t>1,45*2,1*2   "1.np"</t>
  </si>
  <si>
    <t>968072244</t>
  </si>
  <si>
    <t>Vybourání kovových rámů oken s křídly, dveřních zárubní, vrat, stěn, ostění nebo obkladů okenních rámů s křídly jednoduchých, plochy do 1 m2</t>
  </si>
  <si>
    <t>-879748571</t>
  </si>
  <si>
    <t>0,9*0,9*1  "1.np - z vnitřní strany je už zazděné"</t>
  </si>
  <si>
    <t>0,97*0,68  "2.np"</t>
  </si>
  <si>
    <t>968072245</t>
  </si>
  <si>
    <t>Vybourání kovových rámů oken s křídly, dveřních zárubní, vrat, stěn, ostění nebo obkladů okenních rámů s křídly jednoduchých, plochy do 2 m2</t>
  </si>
  <si>
    <t>-484636844</t>
  </si>
  <si>
    <t>1011331406</t>
  </si>
  <si>
    <t>0,9*0,6*2</t>
  </si>
  <si>
    <t>-1660806584</t>
  </si>
  <si>
    <t>0,4*0,7*2   "2.np - DŘEVĚNÁ ŽALUZIE"</t>
  </si>
  <si>
    <t>1298506337</t>
  </si>
  <si>
    <t>1,2*1,2*4</t>
  </si>
  <si>
    <t>962084121</t>
  </si>
  <si>
    <t>Bourání zdiva příček nebo vybourání otvorů deskových a sádrových potažených rabicovým pletivem nebo bez pletiva sádrokartonových bez kovové konstrukce, umakartových, sololitových, tl. do 50 mm</t>
  </si>
  <si>
    <t>1732727456</t>
  </si>
  <si>
    <t>2,77*1,5</t>
  </si>
  <si>
    <t>-1,45*2,1</t>
  </si>
  <si>
    <t>Součet   1.np - vstup</t>
  </si>
  <si>
    <t>973031324</t>
  </si>
  <si>
    <t>Vysekání výklenků nebo kapes ve zdivu z cihel na maltu vápennou nebo vápenocementovou kapes, plochy do 0,10 m2, hl. do 150 mm</t>
  </si>
  <si>
    <t>-1449666471</t>
  </si>
  <si>
    <t>3   "pro uložení překladů nad otvory v přizdívkách"</t>
  </si>
  <si>
    <t>-1238231448</t>
  </si>
  <si>
    <t>0,9*2</t>
  </si>
  <si>
    <t>971033541</t>
  </si>
  <si>
    <t>Vybourání otvorů ve zdivu základovém nebo nadzákladovém z cihel, tvárnic, příčkovek z cihel pálených na maltu vápennou nebo vápenocementovou plochy do 1 m2, tl. do 300 mm</t>
  </si>
  <si>
    <t>2069810759</t>
  </si>
  <si>
    <t xml:space="preserve">0,6*0,6*0,34    </t>
  </si>
  <si>
    <t>0,35*0,9*0,34</t>
  </si>
  <si>
    <t>1,2*0,6*0,34</t>
  </si>
  <si>
    <t>Součet   1.np - nová okna</t>
  </si>
  <si>
    <t>-729445546</t>
  </si>
  <si>
    <t>0,6*4*0,34</t>
  </si>
  <si>
    <t>(1,2+0,6*2)*0,34</t>
  </si>
  <si>
    <t>-1791631007</t>
  </si>
  <si>
    <t>0,6*0,6*1   "NADSTŘEŠNÍ ČÁST"</t>
  </si>
  <si>
    <t>965042241</t>
  </si>
  <si>
    <t>Bourání mazanin betonových nebo z litého asfaltu tl. přes 100 mm, plochy přes 4 m2</t>
  </si>
  <si>
    <t>1252525025</t>
  </si>
  <si>
    <t>(27,9+37,9+1,56*0,76)*0,1 "1.np - TL. BUDE UPŘESNĚNA PŘI REALIZACI"</t>
  </si>
  <si>
    <t>965049112</t>
  </si>
  <si>
    <t>Bourání mazanin Příplatek k cenám za bourání mazanin betonových se svařovanou sítí, tl. přes 100 mm</t>
  </si>
  <si>
    <t>-1302514725</t>
  </si>
  <si>
    <t>-1160790125</t>
  </si>
  <si>
    <t>714120801</t>
  </si>
  <si>
    <t>Demontáž akustických minerálních panelů podstropních zavěšených</t>
  </si>
  <si>
    <t>74470676</t>
  </si>
  <si>
    <t>37,9   "1.np"</t>
  </si>
  <si>
    <t>762841822</t>
  </si>
  <si>
    <t>Demontáž podbíjení obkladů stropů a střech sklonu do 60° z desek tvrdých (cementotřískových, dřevoštěpkových apod.)</t>
  </si>
  <si>
    <t>-292102050</t>
  </si>
  <si>
    <t>14,1+14,5+37,9   "1.np"</t>
  </si>
  <si>
    <t>-744185375</t>
  </si>
  <si>
    <t>75,1   "2.np"</t>
  </si>
  <si>
    <t>713110811</t>
  </si>
  <si>
    <t>Odstranění tepelné izolace běžných stavebních konstrukcí z rohoží, pásů, dílců, desek, bloků stropů nebo podhledů volně kladených z vláknitých materiálů, tloušťka izolace do 100 mm</t>
  </si>
  <si>
    <t>-671279856</t>
  </si>
  <si>
    <t>713130811</t>
  </si>
  <si>
    <t>Odstranění tepelné izolace běžných stavebních konstrukcí z rohoží, pásů, dílců, desek, bloků stěn a příček volně kladených z vláknitých materiálů, tloušťka izolace do 100 mm</t>
  </si>
  <si>
    <t>-1927497960</t>
  </si>
  <si>
    <t>2,77*6,96   "1.np"</t>
  </si>
  <si>
    <t>-912803914</t>
  </si>
  <si>
    <t>974031121</t>
  </si>
  <si>
    <t>Vysekání rýh ve zdivu cihelném na maltu vápennou nebo vápenocementovou do hl. 30 mm a šířky do 30 mm</t>
  </si>
  <si>
    <t>-2027080170</t>
  </si>
  <si>
    <t>120   "pro elektroinstalci"</t>
  </si>
  <si>
    <t>974031122</t>
  </si>
  <si>
    <t>Vysekání rýh ve zdivu cihelném na maltu vápennou nebo vápenocementovou do hl. 30 mm a šířky do 70 mm</t>
  </si>
  <si>
    <t>-542227450</t>
  </si>
  <si>
    <t>60   "pro elektroinstalci"</t>
  </si>
  <si>
    <t>971033151</t>
  </si>
  <si>
    <t>Vybourání otvorů ve zdivu základovém nebo nadzákladovém z cihel, tvárnic, příčkovek z cihel pálených na maltu vápennou nebo vápenocementovou průměru profilu do 60 mm, tl. do 450 mm</t>
  </si>
  <si>
    <t>1141364110</t>
  </si>
  <si>
    <t>-1717535441</t>
  </si>
  <si>
    <t>5   "pro elektroinstalci"</t>
  </si>
  <si>
    <t>971033451</t>
  </si>
  <si>
    <t>Vybourání otvorů ve zdivu základovém nebo nadzákladovém z cihel, tvárnic, příčkovek z cihel pálených na maltu vápennou nebo vápenocementovou plochy do 0,25 m2, tl. do 450 mm</t>
  </si>
  <si>
    <t>-944755394</t>
  </si>
  <si>
    <t>1  "pro elektroinstalci - rozvodnice"</t>
  </si>
  <si>
    <t>1653903115</t>
  </si>
  <si>
    <t>-505673096</t>
  </si>
  <si>
    <t>23,939*3</t>
  </si>
  <si>
    <t>-1127461204</t>
  </si>
  <si>
    <t>-816312802</t>
  </si>
  <si>
    <t>997013812</t>
  </si>
  <si>
    <t>Poplatek za uložení stavebního odpadu na skládce (skládkovné) z materiálů na bázi sádry zatříděného do Katalogu odpadů pod kódem 170 802</t>
  </si>
  <si>
    <t>843690244</t>
  </si>
  <si>
    <t>1578024477</t>
  </si>
  <si>
    <t>997013814</t>
  </si>
  <si>
    <t>Poplatek za uložení stavebního odpadu na skládce (skládkovné) z izolačních materiálů zatříděného do Katalogu odpadů pod kódem 170 604</t>
  </si>
  <si>
    <t>-49826315</t>
  </si>
  <si>
    <t>-789580143</t>
  </si>
  <si>
    <t>23,939</t>
  </si>
  <si>
    <t>-(3,826+0,104+0,224+0,095+0,132)</t>
  </si>
  <si>
    <t>1688991627</t>
  </si>
  <si>
    <t>-1854333240</t>
  </si>
  <si>
    <t>(27,9+37,9+1,5*0,85)   "1.np"</t>
  </si>
  <si>
    <t>-1425428529</t>
  </si>
  <si>
    <t>299692364</t>
  </si>
  <si>
    <t>1,9+1,4   "m.č. 104 a 105"</t>
  </si>
  <si>
    <t>-1303856552</t>
  </si>
  <si>
    <t xml:space="preserve">0,2*(1,56*4+0,9*2+1,2*2)   </t>
  </si>
  <si>
    <t>-0,2*0,6*3</t>
  </si>
  <si>
    <t>Součet   m.č. 104 a 105</t>
  </si>
  <si>
    <t>-959688849</t>
  </si>
  <si>
    <t>1,56*4+0,9*2+1,2*2</t>
  </si>
  <si>
    <t>Součet    m.č. 104 a 105</t>
  </si>
  <si>
    <t>28355200</t>
  </si>
  <si>
    <t>páska těsnící hydroizolačních stěrek pro vysoké zatížení 120 mm x 10 m</t>
  </si>
  <si>
    <t>-1722259563</t>
  </si>
  <si>
    <t>8,64*1,1</t>
  </si>
  <si>
    <t>-1901125536</t>
  </si>
  <si>
    <t>1280947248</t>
  </si>
  <si>
    <t>4,9+30+27,9+1,9+1,4  "1.np - dle stavební PD v.č. 8 "</t>
  </si>
  <si>
    <t>1547545683</t>
  </si>
  <si>
    <t>66,1*0,12*1,02</t>
  </si>
  <si>
    <t>-1175422900</t>
  </si>
  <si>
    <t>-872987115</t>
  </si>
  <si>
    <t>66,1*1,1</t>
  </si>
  <si>
    <t>713111111</t>
  </si>
  <si>
    <t>Montáž tepelné izolace stropů rohožemi, pásy, dílci, deskami, bloky (izolační materiál ve specifikaci) vrchem bez překrytí lepenkou kladenými volně</t>
  </si>
  <si>
    <t>1601832284</t>
  </si>
  <si>
    <t>63148141</t>
  </si>
  <si>
    <t>deska izolační minerální pro suchou výstavbu univerzální λ=0,035 tl 200mm</t>
  </si>
  <si>
    <t>-718643746</t>
  </si>
  <si>
    <t>75,100*1,02</t>
  </si>
  <si>
    <t>-117751436</t>
  </si>
  <si>
    <t>762523104</t>
  </si>
  <si>
    <t>Položení podlah hoblovaných na sraz z prken</t>
  </si>
  <si>
    <t>-1630427975</t>
  </si>
  <si>
    <t>75,1   "2.NP"</t>
  </si>
  <si>
    <t>-1634750157</t>
  </si>
  <si>
    <t>60511150.R01</t>
  </si>
  <si>
    <t>řezivo jehličnaté - prkna hoblovaná</t>
  </si>
  <si>
    <t>-1810133988</t>
  </si>
  <si>
    <t>75,100*0,032*1,1</t>
  </si>
  <si>
    <t>1538559779</t>
  </si>
  <si>
    <t>159821738</t>
  </si>
  <si>
    <t>60511166</t>
  </si>
  <si>
    <t>řezivo jehličnaté hranol dl 4 - 6 m jakost I.</t>
  </si>
  <si>
    <t>-2094357554</t>
  </si>
  <si>
    <t>9*13,69*0,06*0,06 *1,1   "ROZMĚR NUTNO UPŘESNIT PŘI REALIZACI"</t>
  </si>
  <si>
    <t>137176799</t>
  </si>
  <si>
    <t>2,644+0,488</t>
  </si>
  <si>
    <t>-310688332</t>
  </si>
  <si>
    <t>-313541843</t>
  </si>
  <si>
    <t>4,9+30+27,9   "1.np - m.č. 101, 102, 103"</t>
  </si>
  <si>
    <t>234799413</t>
  </si>
  <si>
    <t>1,9+1,4   "1.np - m.č. 104, 105"</t>
  </si>
  <si>
    <t>692756604</t>
  </si>
  <si>
    <t>62,8+3,3</t>
  </si>
  <si>
    <t>763131761</t>
  </si>
  <si>
    <t>Podhled ze sádrokartonových desek Příplatek k cenám za plochu do 3 m2 jednotlivě</t>
  </si>
  <si>
    <t>608823651</t>
  </si>
  <si>
    <t>1,9+1,4</t>
  </si>
  <si>
    <t>763131751</t>
  </si>
  <si>
    <t>Podhled ze sádrokartonových desek ostatní práce a konstrukce na podhledech ze sádrokartonových desek montáž parotěsné zábrany</t>
  </si>
  <si>
    <t>1908537891</t>
  </si>
  <si>
    <t>1,9+1,4            "1.np - m.č. 104, 105"</t>
  </si>
  <si>
    <t>28329276</t>
  </si>
  <si>
    <t>folie nehořlavá parotěsná pro interiér (reakce na oheň - třída E) 140 g/m2</t>
  </si>
  <si>
    <t>1216494815</t>
  </si>
  <si>
    <t>66,100*1,1</t>
  </si>
  <si>
    <t>-982315368</t>
  </si>
  <si>
    <t>766621211</t>
  </si>
  <si>
    <t>Montáž oken dřevěných včetně montáže rámu na polyuretanovou pěnu plochy přes 1 m2 otevíravých nebo sklápěcích do zdiva, výšky do 1,5 m</t>
  </si>
  <si>
    <t>150819628</t>
  </si>
  <si>
    <t>1,2*1,2*7</t>
  </si>
  <si>
    <t>61140027</t>
  </si>
  <si>
    <t>okno plastové dvoukřídlé otvíravé a vyklápěcí 120 x 120 cm - OZN. č. 1</t>
  </si>
  <si>
    <t>1478259059</t>
  </si>
  <si>
    <t>766621622</t>
  </si>
  <si>
    <t>Montáž oken dřevěných plochy do 1 m2 včetně montáže rámu na polyuretanovou pěnu otevíravých nebo sklápěcích do zdiva</t>
  </si>
  <si>
    <t>1797631152</t>
  </si>
  <si>
    <t>61140013</t>
  </si>
  <si>
    <t>okno plastové jednokřídlé otvíravé a vyklápěcí pravé 60x60cm - WC</t>
  </si>
  <si>
    <t>72958348</t>
  </si>
  <si>
    <t>61144094.R01</t>
  </si>
  <si>
    <t>okno plastové jednokřídlové otvíravé a sklápěcí 97x68 cm - PŮDA</t>
  </si>
  <si>
    <t>-736051576</t>
  </si>
  <si>
    <t>1975172447</t>
  </si>
  <si>
    <t>766694112</t>
  </si>
  <si>
    <t>Montáž ostatních truhlářských konstrukcí parapetních desek dřevěných nebo plastových šířky do 300 mm, délky přes 1000 do 1600 mm</t>
  </si>
  <si>
    <t>932987999</t>
  </si>
  <si>
    <t>-483253080</t>
  </si>
  <si>
    <t>1,2*6+0,6+0,97</t>
  </si>
  <si>
    <t>61144403</t>
  </si>
  <si>
    <t>parapet plastový vnitřní - komůrkový 35 x 2 x 100 cm</t>
  </si>
  <si>
    <t>1062772629</t>
  </si>
  <si>
    <t>1,2*1</t>
  </si>
  <si>
    <t>273421836</t>
  </si>
  <si>
    <t>766660411</t>
  </si>
  <si>
    <t>Montáž dveřních křídel dřevěných nebo plastových vchodových dveří včetně rámu do zdiva jednokřídlových bez nadsvětlíku</t>
  </si>
  <si>
    <t>296758012</t>
  </si>
  <si>
    <t>61144164.R04</t>
  </si>
  <si>
    <t>dveře plastové vchodové jednokřídlové otevíravé 90x210 cm včetně kování</t>
  </si>
  <si>
    <t>2010506853</t>
  </si>
  <si>
    <t>-447601193</t>
  </si>
  <si>
    <t>61162700</t>
  </si>
  <si>
    <t>dveře vnitřní hladké folie bílá plné 1křídlové 60x197cm</t>
  </si>
  <si>
    <t>655707120</t>
  </si>
  <si>
    <t>61162702</t>
  </si>
  <si>
    <t>dveře vnitřní hladké folie bílá plné 1křídlové 80x197cm</t>
  </si>
  <si>
    <t>826887596</t>
  </si>
  <si>
    <t>61162703</t>
  </si>
  <si>
    <t>dveře vnitřní hladké folie bílá plné 1křídlové 90x197cm</t>
  </si>
  <si>
    <t>1784952993</t>
  </si>
  <si>
    <t>766660713</t>
  </si>
  <si>
    <t>Montáž dveřních doplňků plechu okopného</t>
  </si>
  <si>
    <t>1291889740</t>
  </si>
  <si>
    <t>4*2</t>
  </si>
  <si>
    <t>54915200</t>
  </si>
  <si>
    <t>plech okopový AL645x150x0,8mm</t>
  </si>
  <si>
    <t>308213491</t>
  </si>
  <si>
    <t>54915202</t>
  </si>
  <si>
    <t>plech okopový AL 815x150x0,8mm</t>
  </si>
  <si>
    <t>887601481</t>
  </si>
  <si>
    <t>54915203</t>
  </si>
  <si>
    <t>plech okopový AL 915x150x0,8mm</t>
  </si>
  <si>
    <t>1400082221</t>
  </si>
  <si>
    <t>-1310939070</t>
  </si>
  <si>
    <t>54914620</t>
  </si>
  <si>
    <t>kování vrchní dveřní klika včetně rozet a montážního materiálu R PZ nerez PK</t>
  </si>
  <si>
    <t>1292066544</t>
  </si>
  <si>
    <t>1751978757</t>
  </si>
  <si>
    <t>61187181</t>
  </si>
  <si>
    <t>práh dveřní dřevěný dubový tl 2cm dl 92cm š 15cm</t>
  </si>
  <si>
    <t>-776633989</t>
  </si>
  <si>
    <t>1   "dveře do archivu"</t>
  </si>
  <si>
    <t>766662911</t>
  </si>
  <si>
    <t>Oprava dveřních křídel dřevěných z tvrdého dřeva zatmelením</t>
  </si>
  <si>
    <t>216276265</t>
  </si>
  <si>
    <t>0,9*1,37   "2.NP"</t>
  </si>
  <si>
    <t>-671751834</t>
  </si>
  <si>
    <t>771574131</t>
  </si>
  <si>
    <t>Montáž podlah z dlaždic keramických lepených flexibilním lepidlem režných nebo glazovaných protiskluzných nebo reliefovaných do 50 ks/ m2</t>
  </si>
  <si>
    <t>1822405441</t>
  </si>
  <si>
    <t>771579191</t>
  </si>
  <si>
    <t>Montáž podlah z dlaždic keramických Příplatek k cenám za plochu do 5 m2 jednotlivě</t>
  </si>
  <si>
    <t>974710177</t>
  </si>
  <si>
    <t>-1370021795</t>
  </si>
  <si>
    <t>-543126449</t>
  </si>
  <si>
    <t>59761408.R01</t>
  </si>
  <si>
    <t>dlaždice keramické protiskluzné R10, tl. 8 mm - upřesnit dle výběru</t>
  </si>
  <si>
    <t>1444118949</t>
  </si>
  <si>
    <t>-2036672393</t>
  </si>
  <si>
    <t>1,56*2+2,3*2+0,85*2</t>
  </si>
  <si>
    <t>-(0,6+0,8+0,9)</t>
  </si>
  <si>
    <t>-0,9</t>
  </si>
  <si>
    <t>Součet   m.č. 101, 102, 103</t>
  </si>
  <si>
    <t>-9428673</t>
  </si>
  <si>
    <t>51,14*0,1</t>
  </si>
  <si>
    <t>-2123328478</t>
  </si>
  <si>
    <t>-1195660627</t>
  </si>
  <si>
    <t>51,140*1,1</t>
  </si>
  <si>
    <t>-100932887</t>
  </si>
  <si>
    <t>Dokončovací práce - obklady</t>
  </si>
  <si>
    <t>1885047045</t>
  </si>
  <si>
    <t>1,5*(1,56*2+1,2*2)</t>
  </si>
  <si>
    <t>-0,6*1,5*2</t>
  </si>
  <si>
    <t>1,8*(1,56*2+0,9*2)</t>
  </si>
  <si>
    <t>-0,6*1,8</t>
  </si>
  <si>
    <t>859010076</t>
  </si>
  <si>
    <t>-898580817</t>
  </si>
  <si>
    <t>602866246</t>
  </si>
  <si>
    <t>14,256*1,1</t>
  </si>
  <si>
    <t>1961174178</t>
  </si>
  <si>
    <t>1728499006</t>
  </si>
  <si>
    <t>(0,8+1,97*2)*0,35</t>
  </si>
  <si>
    <t>(0,9+1,97*2)*0,25</t>
  </si>
  <si>
    <t>(0,6+1,97*2)*0,25*2</t>
  </si>
  <si>
    <t>-788081201</t>
  </si>
  <si>
    <t>0,9*2*0,303   "I č. 8"</t>
  </si>
  <si>
    <t>1,6*2*0,438   "I č. 12"</t>
  </si>
  <si>
    <t>-49398985</t>
  </si>
  <si>
    <t>720800705</t>
  </si>
  <si>
    <t>783901403</t>
  </si>
  <si>
    <t>Příprava podkladu dřevěných podlah před provedením nátěrů očištění vysátí</t>
  </si>
  <si>
    <t>-1641707846</t>
  </si>
  <si>
    <t>75,1   "2.NP - PODLAHA"</t>
  </si>
  <si>
    <t>783913101</t>
  </si>
  <si>
    <t>Napouštěcí nátěr dřevěných podlah jednonásobný včetně broušení syntetický</t>
  </si>
  <si>
    <t>1830344822</t>
  </si>
  <si>
    <t>783918211</t>
  </si>
  <si>
    <t>Lakovací nátěr podlah dřevěných dvojnásobný s mezibroušením, lakem transparentním syntetickým</t>
  </si>
  <si>
    <t>-1866052773</t>
  </si>
  <si>
    <t>783106805</t>
  </si>
  <si>
    <t>Odstranění nátěrů z truhlářských konstrukcí opálením s obroušením</t>
  </si>
  <si>
    <t>1946288733</t>
  </si>
  <si>
    <t xml:space="preserve">0,4*0,7*2 *2 </t>
  </si>
  <si>
    <t>Mezisoučet   2.np - žaluzie</t>
  </si>
  <si>
    <t>0,9*1,37*2</t>
  </si>
  <si>
    <t>(0,9+1,37*2)*0,35</t>
  </si>
  <si>
    <t xml:space="preserve">Mezisoučet   2.np - dveře  </t>
  </si>
  <si>
    <t>783132121</t>
  </si>
  <si>
    <t>Tmelení truhlářských konstrukcí lokální, včetně přebroušení tmelených míst rozsahu přes 30 do 50% plochy, tmelem epoxidovým</t>
  </si>
  <si>
    <t>530830663</t>
  </si>
  <si>
    <t xml:space="preserve">Mezisoučet   2.np - dveře </t>
  </si>
  <si>
    <t>783114101</t>
  </si>
  <si>
    <t>Základní nátěr truhlářských konstrukcí jednonásobný syntetický</t>
  </si>
  <si>
    <t>-1163659401</t>
  </si>
  <si>
    <t>783118211</t>
  </si>
  <si>
    <t>Lakovací nátěr truhlářských konstrukcí dvojnásobný s mezibroušením syntetický</t>
  </si>
  <si>
    <t>-1706735169</t>
  </si>
  <si>
    <t xml:space="preserve">Dokončovací práce - malby  </t>
  </si>
  <si>
    <t>1774305954</t>
  </si>
  <si>
    <t>261535119</t>
  </si>
  <si>
    <t>Mezisoučet   1.np   STĚNY</t>
  </si>
  <si>
    <t xml:space="preserve">62,8+3,3   </t>
  </si>
  <si>
    <t>Mezisoučet   2.np  STĚNY</t>
  </si>
  <si>
    <t>1107544353</t>
  </si>
  <si>
    <t>B2 - zateplení fasády, oprava soklu a chodníček</t>
  </si>
  <si>
    <t xml:space="preserve">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POZNÁMKA:  ROZPOČET JE ZPRACOVÁN PODLE PROJEKTOVÉ DOKUMENTACE Z 09/2014, ALE BEZ PRACÍ KTERÉ BYLY K DNEŠNÍMU DNI JIŽ PROVEDENY. IZOLACE PROTI VODĚ, TEPELNÉ IZOLACE A ÚPRAVA SOKLU POD TERÉNEM DLE STAVEBNÍ PD ZRUŠENO, NEBUDE SE PROVÁDĚT, SANACE BYLY JIŽ PROVEDENY DLE PD ING.ŠŤASTNÉHO. </t>
  </si>
  <si>
    <t xml:space="preserve">      349 - Oplocení</t>
  </si>
  <si>
    <t xml:space="preserve">    463 - Zpevněné plochy - tloušťky budou upřesněny po rozkrytí</t>
  </si>
  <si>
    <t xml:space="preserve">      62 - Úprava povrchů vnějších - zateplení EPS</t>
  </si>
  <si>
    <t xml:space="preserve">      621 - Sokl kamenný - pohled SZ, JZ a JV</t>
  </si>
  <si>
    <t xml:space="preserve">      622 - Sokl betonový - pohled SV</t>
  </si>
  <si>
    <t xml:space="preserve">    782 - Dokončovací práce - obklady z kamene</t>
  </si>
  <si>
    <t>132212201</t>
  </si>
  <si>
    <t>Hloubení zapažených i nezapažených rýh šířky přes 600 do 2 000 mm ručním nebo pneumatickým nářadím s urovnáním dna do předepsaného profilu a spádu v horninách tř. 3 soudržných</t>
  </si>
  <si>
    <t>69044638</t>
  </si>
  <si>
    <t>"pro provedení chodníku"</t>
  </si>
  <si>
    <t>(1,5+1,71)/2*21  *0,3   "strana JZ až na hranu pozemku"</t>
  </si>
  <si>
    <t>162501102</t>
  </si>
  <si>
    <t>Vodorovné přemístění výkopku nebo sypaniny po suchu na obvyklém dopravním prostředku, bez naložení výkopku, avšak se složením bez rozhrnutí z horniny tř. 1 až 4 na vzdálenost přes 2 500 do 3 000 m</t>
  </si>
  <si>
    <t>629800899</t>
  </si>
  <si>
    <t>10,112</t>
  </si>
  <si>
    <t>-1756337271</t>
  </si>
  <si>
    <t>10,112*1,7</t>
  </si>
  <si>
    <t>340271041</t>
  </si>
  <si>
    <t>Zazdívka otvorů v příčkách nebo stěnách pórobetonovými tvárnicemi plochy přes 0,025 m2 do 1 m2, objemová hmotnost 500 kg/m3, tloušťka příčky 150 mm</t>
  </si>
  <si>
    <t>599652680</t>
  </si>
  <si>
    <t>0,9*0,9   "pohled SV"</t>
  </si>
  <si>
    <t>1353517730</t>
  </si>
  <si>
    <t>1,2*1,2   "pohled SZ"</t>
  </si>
  <si>
    <t>777640695</t>
  </si>
  <si>
    <t>0,9*2+1,2*2</t>
  </si>
  <si>
    <t>349</t>
  </si>
  <si>
    <t>Oplocení</t>
  </si>
  <si>
    <t>338171123</t>
  </si>
  <si>
    <t>Osazování sloupků a vzpěr plotových ocelových trubkových nebo profilovaných výšky do 2,60 m se zabetonováním (tř. C 25/30) do 0,08 m3 do připravených jamek</t>
  </si>
  <si>
    <t>34810376</t>
  </si>
  <si>
    <t>14011028</t>
  </si>
  <si>
    <t>trubka ocelová bezešvá hladká jakost 11 353 51x5,0mm</t>
  </si>
  <si>
    <t>-1457072213</t>
  </si>
  <si>
    <t>2,5*4*1,1</t>
  </si>
  <si>
    <t>348401230</t>
  </si>
  <si>
    <t>Osazení oplocení ze strojového pletiva bez napínacích drátů do 15° sklonu svahu, výšky přes 1,6 do 2,0 m</t>
  </si>
  <si>
    <t>1074671653</t>
  </si>
  <si>
    <t>31327503</t>
  </si>
  <si>
    <t>pletivo drátěné plastifikované se čtvercovými oky 50 mm/2,2 mm, 175 cm</t>
  </si>
  <si>
    <t>310089738</t>
  </si>
  <si>
    <t>9,150*1,1</t>
  </si>
  <si>
    <t>348401350</t>
  </si>
  <si>
    <t>Osazení oplocení ze strojového pletiva rozvinutí, uchycení a napnutí drátu do 15° sklonu svahu napínacího</t>
  </si>
  <si>
    <t>1266054754</t>
  </si>
  <si>
    <t>9,15*3</t>
  </si>
  <si>
    <t>15619100</t>
  </si>
  <si>
    <t>drát poplastovaný kruhový napínací 2,5/3,5mm</t>
  </si>
  <si>
    <t>-538584645</t>
  </si>
  <si>
    <t>953961115</t>
  </si>
  <si>
    <t>Kotvy chemické s vyvrtáním otvoru do betonu, železobetonu nebo tvrdého kamene tmel, velikost M 20, hloubka 170 mm</t>
  </si>
  <si>
    <t>1587604612</t>
  </si>
  <si>
    <t>4*4</t>
  </si>
  <si>
    <t>-1998681181</t>
  </si>
  <si>
    <t>13530830.R01</t>
  </si>
  <si>
    <t>kotevní deska P15 pozinkovaná - 300x300 se 4 otvory</t>
  </si>
  <si>
    <t>724194000</t>
  </si>
  <si>
    <t>463</t>
  </si>
  <si>
    <t>Zpevněné plochy - tloušťky budou upřesněny po rozkrytí</t>
  </si>
  <si>
    <t>793748457</t>
  </si>
  <si>
    <t>(1,5+1,71)/2*21     "strana JZ - chodník"</t>
  </si>
  <si>
    <t xml:space="preserve">1,5*7,5                    "strana SZ - doplnění betonu po provedené sanaci" </t>
  </si>
  <si>
    <t>-1476207996</t>
  </si>
  <si>
    <t>567134111</t>
  </si>
  <si>
    <t>Podklad ze směsi stmelené cementem SC bez dilatačních spár, s rozprostřením a zhutněním SC C 20/25 (PB I), po zhutnění tl. 200 mm</t>
  </si>
  <si>
    <t>-1037926622</t>
  </si>
  <si>
    <t xml:space="preserve">1,5*7,5   "strana SZ - doplnění betonu po provedené sanaci" </t>
  </si>
  <si>
    <t>1964271213</t>
  </si>
  <si>
    <t>(1,5+1,71)/2*21     "strana JZ"</t>
  </si>
  <si>
    <t>-1215951253</t>
  </si>
  <si>
    <t>59245018</t>
  </si>
  <si>
    <t>dlažba skladebná betonová 20x10x6 cm přírodní</t>
  </si>
  <si>
    <t>1723041932</t>
  </si>
  <si>
    <t>33,705*1,1</t>
  </si>
  <si>
    <t>-882110556</t>
  </si>
  <si>
    <t>1,5+14+7,5*2     "strana JZ"</t>
  </si>
  <si>
    <t>-1702573158</t>
  </si>
  <si>
    <t>-442777301</t>
  </si>
  <si>
    <t>30,5*0,25*0,2</t>
  </si>
  <si>
    <t>Úprava povrchů vnějších - zateplení EPS</t>
  </si>
  <si>
    <t>622325103</t>
  </si>
  <si>
    <t>Oprava vápenocementové omítky vnějších ploch stupně členitosti 1 hladké stěn, v rozsahu opravované plochy přes 30 do 50%</t>
  </si>
  <si>
    <t>-1389217367</t>
  </si>
  <si>
    <t>4,6*(14,07*2+6,03*2+0,09*6)</t>
  </si>
  <si>
    <t>0,09*(5,4*2+6,8*2)</t>
  </si>
  <si>
    <t>(6,03*2,4)/2*2</t>
  </si>
  <si>
    <t>-(1,2*1,2*6+0,9*0,6*2+0,3*0,6+0,6*0,6+0,9*1,97+1,45*2,1)</t>
  </si>
  <si>
    <t>-(0,4*0,7*4+0,97*0,68+0,9*1,37)</t>
  </si>
  <si>
    <t>-(0,9*0,9+1,2*1,2)</t>
  </si>
  <si>
    <t>(1,2+1,2*2)*0,1*6</t>
  </si>
  <si>
    <t>(0,4+0,7*2)*0,1*2</t>
  </si>
  <si>
    <t>(0,97+0,68*2)*0,1*1</t>
  </si>
  <si>
    <t>622135011</t>
  </si>
  <si>
    <t>Vyrovnání nerovností podkladu vnějších omítaných ploch tmelem, tloušťky do 2 mm stěn</t>
  </si>
  <si>
    <t>860585858</t>
  </si>
  <si>
    <t>-(1,2*1,2*7+0,6*0,6+0,9*2,1)</t>
  </si>
  <si>
    <t>-(0,4*0,7*2+0,97*0,68+0,9*1,37)</t>
  </si>
  <si>
    <t>(1,2+1,2*2)*0,1*7</t>
  </si>
  <si>
    <t>979462692</t>
  </si>
  <si>
    <t>622211031</t>
  </si>
  <si>
    <t>Montáž kontaktního zateplení z polystyrenových desek nebo z kombinovaných desek na vnější stěny, tloušťky desek přes 120 do 160 mm</t>
  </si>
  <si>
    <t>-1329791697</t>
  </si>
  <si>
    <t>4,6*(14,07*2+0,14*2+6,03*2+0,09*6)</t>
  </si>
  <si>
    <t>28375951</t>
  </si>
  <si>
    <t>deska EPS 70 fasádní λ=0,039 tl 140mm</t>
  </si>
  <si>
    <t>1901215379</t>
  </si>
  <si>
    <t>190,577*1,02</t>
  </si>
  <si>
    <t>622212051</t>
  </si>
  <si>
    <t>Montáž kontaktního zateplení vnějšího ostění, nadpraží nebo parapetu z polystyrenových desek hloubky špalet přes 200 do 400 mm, tloušťky desek do 40 mm</t>
  </si>
  <si>
    <t>-875474476</t>
  </si>
  <si>
    <t>(1,2*2+1,2*2)*7</t>
  </si>
  <si>
    <t>(0,6*2+0,6*2)*1</t>
  </si>
  <si>
    <t>(0,4*2+0,7*2)*2</t>
  </si>
  <si>
    <t>(0,97*2+0,68*2)*1</t>
  </si>
  <si>
    <t>28375931</t>
  </si>
  <si>
    <t>deska EPS 70 fasádní λ=0,039 tl 30mm</t>
  </si>
  <si>
    <t>-1865844731</t>
  </si>
  <si>
    <t>(1,2*2+1,2*2)*7 *0,24*1,1</t>
  </si>
  <si>
    <t>(0,6*2+0,6*2)*1 *0,24*1,1</t>
  </si>
  <si>
    <t>(0,4*2+0,7*2)*2 *0,24*1,1</t>
  </si>
  <si>
    <t>(0,97*2+0,68*2)*1 *0,24*1,1</t>
  </si>
  <si>
    <t>-1867099594</t>
  </si>
  <si>
    <t>(14,07+0,14*2)*2</t>
  </si>
  <si>
    <t>(6,03+0,14*2)*2</t>
  </si>
  <si>
    <t>59051651</t>
  </si>
  <si>
    <t>lišta soklová Al s okapničkou zakládací U 14cm 0,95/200cm</t>
  </si>
  <si>
    <t>-1825659935</t>
  </si>
  <si>
    <t>40,420*1,05</t>
  </si>
  <si>
    <t>354051984</t>
  </si>
  <si>
    <t>4,6*(4+6)</t>
  </si>
  <si>
    <t>5,4*2+6,8*2</t>
  </si>
  <si>
    <t>(0,9+2,1*2)*1</t>
  </si>
  <si>
    <t>(0,9+1,37*2)*1</t>
  </si>
  <si>
    <t>1154366274</t>
  </si>
  <si>
    <t>122,840*1,05</t>
  </si>
  <si>
    <t>-855710712</t>
  </si>
  <si>
    <t>(1,2+1,2*2)*7</t>
  </si>
  <si>
    <t>(0,6+0,6*2)*1</t>
  </si>
  <si>
    <t>(0,4+0,7*2)*2</t>
  </si>
  <si>
    <t>(0,97+0,68*2)*1</t>
  </si>
  <si>
    <t>126845380</t>
  </si>
  <si>
    <t>32,930*1,05</t>
  </si>
  <si>
    <t>-722780407</t>
  </si>
  <si>
    <t>1,2*7+0,6*1+0,4*2+0,97*1+0,9*2</t>
  </si>
  <si>
    <t>-2039561183</t>
  </si>
  <si>
    <t>12,570*1,05</t>
  </si>
  <si>
    <t>581632208</t>
  </si>
  <si>
    <t>1,2*7+0,6*1+0,4*2+0,97*1</t>
  </si>
  <si>
    <t>-383915639</t>
  </si>
  <si>
    <t>10,770*1,05</t>
  </si>
  <si>
    <t>622521011</t>
  </si>
  <si>
    <t>Omítka tenkovrstvá silikátová vnějších ploch probarvená, včetně penetrace podkladu zrnitá, tloušťky 1,5 mm stěn</t>
  </si>
  <si>
    <t>773941913</t>
  </si>
  <si>
    <t>4,6*(14,07*2+0,14*2+6,03*2+0,14*2+0,09*6)</t>
  </si>
  <si>
    <t>(1,2+1,2*2)*7*0,24</t>
  </si>
  <si>
    <t>(0,6+0,6*2)*1*0,24</t>
  </si>
  <si>
    <t>(0,4+0,7*2)*2*0,24</t>
  </si>
  <si>
    <t>(0,97+0,68*2)*1*0,24</t>
  </si>
  <si>
    <t>(0,9+2,1*2)*0,14</t>
  </si>
  <si>
    <t>(0,9+1,37*2)*0,14</t>
  </si>
  <si>
    <t>621</t>
  </si>
  <si>
    <t>Sokl kamenný - pohled SZ, JZ a JV</t>
  </si>
  <si>
    <t>391590942</t>
  </si>
  <si>
    <t>0,6*6,15</t>
  </si>
  <si>
    <t>Mezisoučet   pohled SZ</t>
  </si>
  <si>
    <t>(0,9+0,3)/2*14,15</t>
  </si>
  <si>
    <t>-0,2*0,9</t>
  </si>
  <si>
    <t>Mezisoučet   pohled JZ</t>
  </si>
  <si>
    <t>(0,6+0,9)/2*6,15</t>
  </si>
  <si>
    <t>Mezisoučet   pohled JV</t>
  </si>
  <si>
    <t xml:space="preserve">Součet   sokl  </t>
  </si>
  <si>
    <t>-2145042161</t>
  </si>
  <si>
    <t>Součet   sokl - POHLEDY JZ a SZ</t>
  </si>
  <si>
    <t>622331121</t>
  </si>
  <si>
    <t>Omítka cementová vnějších ploch nanášená ručně jednovrstvá, tloušťky do 15 mm hladká stěn</t>
  </si>
  <si>
    <t>-1619892582</t>
  </si>
  <si>
    <t>622331191</t>
  </si>
  <si>
    <t>Omítka cementová vnějších ploch nanášená ručně Příplatek k cenám za každých dalších i započatých 5 mm tloušťky omítky přes 15 mm stěn</t>
  </si>
  <si>
    <t>-73210750</t>
  </si>
  <si>
    <t>12*3</t>
  </si>
  <si>
    <t>622</t>
  </si>
  <si>
    <t>Sokl betonový - pohled SV</t>
  </si>
  <si>
    <t>1206159783</t>
  </si>
  <si>
    <t>(1+0,25)/2*14,1</t>
  </si>
  <si>
    <t>0,3*(14,1+1)</t>
  </si>
  <si>
    <t>985112112</t>
  </si>
  <si>
    <t>Odsekání degradovaného betonu stěn, tloušťky přes 10 do 30 mm</t>
  </si>
  <si>
    <t>-359882440</t>
  </si>
  <si>
    <t>13,343*0,2    "CCA 20%"</t>
  </si>
  <si>
    <t>985112193</t>
  </si>
  <si>
    <t>Odsekání degradovaného betonu Příplatek k cenám za plochu do 10 m2 jednotlivě</t>
  </si>
  <si>
    <t>-1979905036</t>
  </si>
  <si>
    <t>985311113</t>
  </si>
  <si>
    <t>Reprofilace betonu sanačními maltami na cementové bázi ručně stěn, tloušťky přes 20 do 30 mm</t>
  </si>
  <si>
    <t>151726210</t>
  </si>
  <si>
    <t>985311912</t>
  </si>
  <si>
    <t>Reprofilace betonu sanačními maltami na cementové bázi ručně Příplatek k cenám za plochu do 10 m2 jednotlivě</t>
  </si>
  <si>
    <t>1971198498</t>
  </si>
  <si>
    <t>-1016422488</t>
  </si>
  <si>
    <t>156477889</t>
  </si>
  <si>
    <t>13,343*3</t>
  </si>
  <si>
    <t>622142012</t>
  </si>
  <si>
    <t>Potažení vnějších ploch pletivem v ploše nebo pruzích, na plném podkladu rabicovým provizorním přichycením stěn</t>
  </si>
  <si>
    <t>504046006</t>
  </si>
  <si>
    <t>941211111</t>
  </si>
  <si>
    <t>Montáž lešení řadového rámového lehkého pracovního s podlahami s provozním zatížením tř. 3 do 200 kg/m2 šířky tř. SW06 přes 0,6 do 0,9 m, výšky do 10 m</t>
  </si>
  <si>
    <t>2123867324</t>
  </si>
  <si>
    <t>7*8+6*8</t>
  </si>
  <si>
    <t>5*16+4*16</t>
  </si>
  <si>
    <t>-1209548958</t>
  </si>
  <si>
    <t>248*60   "cca 2 měsíce"</t>
  </si>
  <si>
    <t>941211811</t>
  </si>
  <si>
    <t>Demontáž lešení řadového rámového lehkého pracovního s provozním zatížením tř. 3 do 200 kg/m2 šířky tř. SW06 přes 0,6 do 0,9 m, výšky do 10 m</t>
  </si>
  <si>
    <t>857217365</t>
  </si>
  <si>
    <t>-32469278</t>
  </si>
  <si>
    <t>-1740890828</t>
  </si>
  <si>
    <t>-1622023365</t>
  </si>
  <si>
    <t>952901411.73</t>
  </si>
  <si>
    <t>Odsazení a úprava svítidla stěnového</t>
  </si>
  <si>
    <t>-1628533528</t>
  </si>
  <si>
    <t>762215812</t>
  </si>
  <si>
    <t>Demontáž schodiště se zábradlím žebříkových, se schodnicemi a zábradlím, šířky do 1,00 m z fošen</t>
  </si>
  <si>
    <t>1226236635</t>
  </si>
  <si>
    <t>0,9*14   "venkovní schody do 2.np"</t>
  </si>
  <si>
    <t>976074121</t>
  </si>
  <si>
    <t>Vybourání kovových madel, zábradlí, dvířek, zděří, kotevních želez kotevních želez zapuštěných do 300 mm, ve zdivu nebo dlažbě z cihel na maltu vápennou nebo vápenocementovou</t>
  </si>
  <si>
    <t>-1745634711</t>
  </si>
  <si>
    <t>978015361</t>
  </si>
  <si>
    <t>Otlučení vápenných nebo vápenocementových omítek vnějších ploch s vyškrabáním spar a s očištěním zdiva stupně členitosti 1 a 2, v rozsahu přes 30 do 50 %</t>
  </si>
  <si>
    <t>1184611924</t>
  </si>
  <si>
    <t>978015381</t>
  </si>
  <si>
    <t>Otlučení vápenných nebo vápenocementových omítek vnějších ploch s vyškrabáním spar a s očištěním zdiva stupně členitosti 1 a 2, v rozsahu přes 65 do 80 %</t>
  </si>
  <si>
    <t>1570530145</t>
  </si>
  <si>
    <t>978036191</t>
  </si>
  <si>
    <t>Otlučení cementových omítek vnějších ploch s vyškrabáním spar zdiva a s očištěním povrchu, v rozsahu přes 80 do 100 %</t>
  </si>
  <si>
    <t>-755400629</t>
  </si>
  <si>
    <t xml:space="preserve">Mezisoučet   sokl SEVEROVÝCHODNÍ POHLED </t>
  </si>
  <si>
    <t>919735124</t>
  </si>
  <si>
    <t>Řezání stávajícího betonového krytu nebo podkladu hloubky přes 150 do 200 mm</t>
  </si>
  <si>
    <t>-1568900364</t>
  </si>
  <si>
    <t>7,5      "strana SZ"</t>
  </si>
  <si>
    <t>1241065482</t>
  </si>
  <si>
    <t>1,5*2,3  "před hlavním vstupem"</t>
  </si>
  <si>
    <t>113107132</t>
  </si>
  <si>
    <t>Odstranění podkladů nebo krytů ručně s přemístěním hmot na skládku na vzdálenost do 3 m nebo s naložením na dopravní prostředek z betonu prostého, o tl. vrstvy přes 150 do 300 mm</t>
  </si>
  <si>
    <t>498286235</t>
  </si>
  <si>
    <t xml:space="preserve">1,5*5,8   </t>
  </si>
  <si>
    <t>Mezisoučet   u hlavního vstupu</t>
  </si>
  <si>
    <t xml:space="preserve">1,5*7,5   </t>
  </si>
  <si>
    <t>-0,6*7,5   "vybouráno při provedení sanací I.ETAPY"</t>
  </si>
  <si>
    <t>113107121</t>
  </si>
  <si>
    <t>Odstranění podkladů nebo krytů ručně s přemístěním hmot na skládku na vzdálenost do 3 m nebo s naložením na dopravní prostředek z kameniva hrubého drceného, o tl. vrstvy do 100 mm</t>
  </si>
  <si>
    <t>498625334</t>
  </si>
  <si>
    <t xml:space="preserve">1,5*2,3   </t>
  </si>
  <si>
    <t>Mezisoučet   před hlavním vstupem</t>
  </si>
  <si>
    <t>1081183198</t>
  </si>
  <si>
    <t>2,9*9,15   "VENKOVNÍ ZEĎ"</t>
  </si>
  <si>
    <t>-1096341368</t>
  </si>
  <si>
    <t>1282703192</t>
  </si>
  <si>
    <t>27,911*3</t>
  </si>
  <si>
    <t>Poplatek za uložení stavebního odpadu na skládce (skládkovné) dřevěného</t>
  </si>
  <si>
    <t>CS ÚRS 2015 01</t>
  </si>
  <si>
    <t>-872317580</t>
  </si>
  <si>
    <t>845306832</t>
  </si>
  <si>
    <t>27,911</t>
  </si>
  <si>
    <t>-0,252</t>
  </si>
  <si>
    <t>1028053909</t>
  </si>
  <si>
    <t>819252972</t>
  </si>
  <si>
    <t>7+8</t>
  </si>
  <si>
    <t>766795811</t>
  </si>
  <si>
    <t>1765568453</t>
  </si>
  <si>
    <t>764246404</t>
  </si>
  <si>
    <t>Oplechování parapetů z titanzinkového předzvětralého plechu rovných mechanicky kotvené, bez rohů rš 330 mm</t>
  </si>
  <si>
    <t>974677533</t>
  </si>
  <si>
    <t>1,2*7+0,6+0,4*2+0,97</t>
  </si>
  <si>
    <t>327430282</t>
  </si>
  <si>
    <t>6+7</t>
  </si>
  <si>
    <t>-941670077</t>
  </si>
  <si>
    <t>-715771021</t>
  </si>
  <si>
    <t>-797527789</t>
  </si>
  <si>
    <t>239460477</t>
  </si>
  <si>
    <t>-1045743446</t>
  </si>
  <si>
    <t>-541231892</t>
  </si>
  <si>
    <t>767832102</t>
  </si>
  <si>
    <t>Montáž venkovních požárních žebříků do zdiva bez suchovodu</t>
  </si>
  <si>
    <t>-1231848992</t>
  </si>
  <si>
    <t>55339500.R01</t>
  </si>
  <si>
    <t>stěnový žebřík s dolní částí na kloubových úchytech pro zabezpečení vstupu, včetně kotev a zámku, celková dl. 3,0m</t>
  </si>
  <si>
    <t>1806660843</t>
  </si>
  <si>
    <t>-1938559829</t>
  </si>
  <si>
    <t>782</t>
  </si>
  <si>
    <t>Dokončovací práce - obklady z kamene</t>
  </si>
  <si>
    <t>782112112</t>
  </si>
  <si>
    <t>Montáž obkladů stěn z měkkých kamenů kladených do lepidla z nejvýše dvou rozdílných druhů pravoúhlých desek ve skladbě se pravidelně opakujících tl. 25 a 30 mm</t>
  </si>
  <si>
    <t>-756620388</t>
  </si>
  <si>
    <t>58384673</t>
  </si>
  <si>
    <t>nepravidelný kámen Pískovec, pískový, obkl/dlaž. pr. 10-50 cm tl. 2-4 cm</t>
  </si>
  <si>
    <t>-1263057624</t>
  </si>
  <si>
    <t>29,956*1,1</t>
  </si>
  <si>
    <t>998782202</t>
  </si>
  <si>
    <t>Přesun hmot pro obklady kamenné stanovený procentní sazbou (%) z ceny vodorovná dopravní vzdálenost do 50 m v objektech výšky přes 6 do 12 m</t>
  </si>
  <si>
    <t>378056300</t>
  </si>
  <si>
    <t>783301311</t>
  </si>
  <si>
    <t>Příprava podkladu zámečnických konstrukcí před provedením nátěru odmaštění odmašťovačem vodou ředitelným</t>
  </si>
  <si>
    <t>832463663</t>
  </si>
  <si>
    <t>0,6*0,9   "elektroskříň"</t>
  </si>
  <si>
    <t>-749585657</t>
  </si>
  <si>
    <t>-292326700</t>
  </si>
  <si>
    <t>1117970229</t>
  </si>
  <si>
    <t>783614551</t>
  </si>
  <si>
    <t>Základní nátěr armatur a kovových potrubí jednonásobný potrubí do DN 50 mm syntetický</t>
  </si>
  <si>
    <t>876260110</t>
  </si>
  <si>
    <t>2,5*4   "sloupky oplocení"</t>
  </si>
  <si>
    <t>783615551</t>
  </si>
  <si>
    <t>Mezinátěr armatur a kovových potrubí potrubí do DN 50 mm syntetický standardní</t>
  </si>
  <si>
    <t>1363550633</t>
  </si>
  <si>
    <t>783617601</t>
  </si>
  <si>
    <t>Krycí nátěr (email) armatur a kovových potrubí potrubí do DN 50 mm jednonásobný syntetický standardní</t>
  </si>
  <si>
    <t>567619712</t>
  </si>
  <si>
    <t>B3 - zti, út, plyn, přípojky</t>
  </si>
  <si>
    <t xml:space="preserve">    726 - Zdravotechnika - předstěnové instalace</t>
  </si>
  <si>
    <t xml:space="preserve">    22-M - Montáže oznam. a zabezp. zařízení</t>
  </si>
  <si>
    <t>2137788040</t>
  </si>
  <si>
    <t>-825662762</t>
  </si>
  <si>
    <t>132212101</t>
  </si>
  <si>
    <t>Hloubení zapažených i nezapažených rýh šířky do 600 mm ručním nebo pneumatickým nářadím s urovnáním dna do předepsaného profilu a spádu v horninách tř. 3 soudržných</t>
  </si>
  <si>
    <t>1114413454</t>
  </si>
  <si>
    <t>132212109</t>
  </si>
  <si>
    <t>Hloubení zapažených i nezapažených rýh šířky do 600 mm ručním nebo pneumatickým nářadím s urovnáním dna do předepsaného profilu a spádu v horninách tř. 3 Příplatek k cenám za lepivost horniny tř. 3</t>
  </si>
  <si>
    <t>-883072407</t>
  </si>
  <si>
    <t>162701102</t>
  </si>
  <si>
    <t>Vodorovné přemístění výkopku nebo sypaniny po suchu na obvyklém dopravním prostředku, bez naložení výkopku, avšak se složením bez rozhrnutí z horniny tř. 1 až 4 na vzdálenost přes 6 000 do 7000 m</t>
  </si>
  <si>
    <t>-775142866</t>
  </si>
  <si>
    <t>171201201</t>
  </si>
  <si>
    <t>Uložení sypaniny na skládky</t>
  </si>
  <si>
    <t>1005789109</t>
  </si>
  <si>
    <t>-2034487837</t>
  </si>
  <si>
    <t>-1149146138</t>
  </si>
  <si>
    <t>356523726</t>
  </si>
  <si>
    <t>576721366</t>
  </si>
  <si>
    <t>589811200</t>
  </si>
  <si>
    <t>recyklát betonový frakce 0/16</t>
  </si>
  <si>
    <t>1446679219</t>
  </si>
  <si>
    <t>460710045</t>
  </si>
  <si>
    <t>Vyplnění rýh a otvorů vyplnění a omítnutí rýh ve stěnách hloubky přes 3 do 5 cm a šířky přes 10 do 15 cm</t>
  </si>
  <si>
    <t>1247351292</t>
  </si>
  <si>
    <t>871151121</t>
  </si>
  <si>
    <t>Montáž potrubí z trubek z tlakového polyetylénu otevřený výkop svařovaných vnější průměr 25 mm</t>
  </si>
  <si>
    <t>1628551949</t>
  </si>
  <si>
    <t>28613109</t>
  </si>
  <si>
    <t>potrubí vodovodní PE100 PN16 SDR11 6m 100m 25x2,3mm</t>
  </si>
  <si>
    <t>-676553660</t>
  </si>
  <si>
    <t>871161141</t>
  </si>
  <si>
    <t>Montáž vodovodního potrubí z plastů v otevřeném výkopu z polyetylenu PE 100 svařovaných na tupo SDR 11/PN16 D 32 x 3,0 mm</t>
  </si>
  <si>
    <t>-337210271</t>
  </si>
  <si>
    <t>28613911</t>
  </si>
  <si>
    <t>potrubí plynovodní PE 100 SDR 11,6-0,4mPa tyče 6m 32x3,0mm</t>
  </si>
  <si>
    <t>-561952977</t>
  </si>
  <si>
    <t>-1987928884</t>
  </si>
  <si>
    <t>1789275421</t>
  </si>
  <si>
    <t>56231163</t>
  </si>
  <si>
    <t>lapač střešních splavenin se zápachovou klapkou a lapacím košem DN 125/110</t>
  </si>
  <si>
    <t>1770198785</t>
  </si>
  <si>
    <t>877275211</t>
  </si>
  <si>
    <t>Montáž tvarovek na kanalizačním potrubí z trub z plastu z tvrdého PVC nebo z polypropylenu v otevřeném výkopu jednoosých DN 125</t>
  </si>
  <si>
    <t>774020338</t>
  </si>
  <si>
    <t>28611356</t>
  </si>
  <si>
    <t>koleno kanalizační PVC KG 125x45°</t>
  </si>
  <si>
    <t>911137260</t>
  </si>
  <si>
    <t>898155987</t>
  </si>
  <si>
    <t>892241111</t>
  </si>
  <si>
    <t>Tlakové zkoušky vodou na potrubí DN do 80</t>
  </si>
  <si>
    <t>1998684536</t>
  </si>
  <si>
    <t>965042131</t>
  </si>
  <si>
    <t>Bourání mazanin betonových nebo z litého asfaltu tl. do 100 mm, plochy do 4 m2</t>
  </si>
  <si>
    <t>725108214</t>
  </si>
  <si>
    <t>974031134</t>
  </si>
  <si>
    <t>Vysekání rýh ve zdivu cihelném na maltu vápennou nebo vápenocementovou do hl. 50 mm a šířky do 150 mm</t>
  </si>
  <si>
    <t>851561587</t>
  </si>
  <si>
    <t>977311112</t>
  </si>
  <si>
    <t>Řezání stávajících betonových mazanin bez vyztužení hloubky přes 50 do 100 mm</t>
  </si>
  <si>
    <t>-1886402029</t>
  </si>
  <si>
    <t>997013211</t>
  </si>
  <si>
    <t>Vnitrostaveništní doprava suti a vybouraných hmot vodorovně do 50 m svisle ručně (nošením po schodech) pro budovy a haly výšky do 6 m</t>
  </si>
  <si>
    <t>-1765235855</t>
  </si>
  <si>
    <t>-485707983</t>
  </si>
  <si>
    <t>1740515558</t>
  </si>
  <si>
    <t>1,714*3</t>
  </si>
  <si>
    <t>-1298892084</t>
  </si>
  <si>
    <t>-63725288</t>
  </si>
  <si>
    <t>721000000</t>
  </si>
  <si>
    <t>Napojení kanalizace do stávající šachty</t>
  </si>
  <si>
    <t>764359766</t>
  </si>
  <si>
    <t>721173401</t>
  </si>
  <si>
    <t>Potrubí z plastových trub PVC SN4 svodné (ležaté) DN 110</t>
  </si>
  <si>
    <t>-1696787769</t>
  </si>
  <si>
    <t>721173402</t>
  </si>
  <si>
    <t>Potrubí z plastových trub PVC SN4 svodné (ležaté) DN 125</t>
  </si>
  <si>
    <t>-292326495</t>
  </si>
  <si>
    <t>1358334495</t>
  </si>
  <si>
    <t>-1373718717</t>
  </si>
  <si>
    <t>721174044</t>
  </si>
  <si>
    <t>Potrubí z plastových trub polypropylenové připojovací DN 70</t>
  </si>
  <si>
    <t>-251679303</t>
  </si>
  <si>
    <t>-1562681622</t>
  </si>
  <si>
    <t>721174063</t>
  </si>
  <si>
    <t>Potrubí z plastových trub polypropylenové větrací DN 110</t>
  </si>
  <si>
    <t>1355445472</t>
  </si>
  <si>
    <t>1851928465</t>
  </si>
  <si>
    <t>-88746175</t>
  </si>
  <si>
    <t>776549923</t>
  </si>
  <si>
    <t>-871868846</t>
  </si>
  <si>
    <t>998721201</t>
  </si>
  <si>
    <t>Přesun hmot pro vnitřní kanalizace stanovený procentní sazbou (%) z ceny vodorovná dopravní vzdálenost do 50 m v objektech výšky do 6 m</t>
  </si>
  <si>
    <t>977890617</t>
  </si>
  <si>
    <t>-1616780086</t>
  </si>
  <si>
    <t>722000000</t>
  </si>
  <si>
    <t>Napojení na stávající vodovod v č.p.6</t>
  </si>
  <si>
    <t>98371113</t>
  </si>
  <si>
    <t>-2097972452</t>
  </si>
  <si>
    <t>-1896038242</t>
  </si>
  <si>
    <t>-536902469</t>
  </si>
  <si>
    <t>722224151</t>
  </si>
  <si>
    <t>Armatury s jedním závitem ventily kulové zahradní uzávěry PN 15 do 120° C G 3/8 - 3/4</t>
  </si>
  <si>
    <t>-414858066</t>
  </si>
  <si>
    <t>722232122</t>
  </si>
  <si>
    <t>Armatury se dvěma závity kulové kohouty PN 42 do 185 °C plnoprůtokové vnitřní závit G 1/2</t>
  </si>
  <si>
    <t>-1421720218</t>
  </si>
  <si>
    <t>722232124</t>
  </si>
  <si>
    <t>Armatury se dvěma závity kulové kohouty PN 42 do 185 °C plnoprůtokové vnitřní závit G 1</t>
  </si>
  <si>
    <t>24623743</t>
  </si>
  <si>
    <t>722290226</t>
  </si>
  <si>
    <t>Zkoušky, proplach a desinfekce vodovodního potrubí zkoušky těsnosti vodovodního potrubí závitového do DN 50</t>
  </si>
  <si>
    <t>-1389923813</t>
  </si>
  <si>
    <t>806924696</t>
  </si>
  <si>
    <t>998722201</t>
  </si>
  <si>
    <t>Přesun hmot pro vnitřní vodovod stanovený procentní sazbou (%) z ceny vodorovná dopravní vzdálenost do 50 m v objektech výšky do 6 m</t>
  </si>
  <si>
    <t>-764340827</t>
  </si>
  <si>
    <t>1502279023</t>
  </si>
  <si>
    <t>723181013</t>
  </si>
  <si>
    <t>Potrubí z měděných trubek polotvrdých, spojovaných lisováním DN 20</t>
  </si>
  <si>
    <t>1441903886</t>
  </si>
  <si>
    <t>72791641</t>
  </si>
  <si>
    <t>723190916</t>
  </si>
  <si>
    <t>Opravy plynovodního potrubí navaření odbočky na potrubí DN 40</t>
  </si>
  <si>
    <t>1163304615</t>
  </si>
  <si>
    <t>723220222</t>
  </si>
  <si>
    <t>Armatury s jedním závitem přechodová šroubení vnější závit G 3/4 M x D 20</t>
  </si>
  <si>
    <t>1247990610</t>
  </si>
  <si>
    <t>723220324</t>
  </si>
  <si>
    <t>Armatury s jedním závitem přechodová kolena vnější závit G 1 M x D 32</t>
  </si>
  <si>
    <t>479819659</t>
  </si>
  <si>
    <t>47341700</t>
  </si>
  <si>
    <t>998723201</t>
  </si>
  <si>
    <t>Přesun hmot pro vnitřní plynovod stanovený procentní sazbou (%) z ceny vodorovná dopravní vzdálenost do 50 m v objektech výšky do 6 m</t>
  </si>
  <si>
    <t>163136432</t>
  </si>
  <si>
    <t>936033346</t>
  </si>
  <si>
    <t>-783199842</t>
  </si>
  <si>
    <t>-222467772</t>
  </si>
  <si>
    <t>725532102</t>
  </si>
  <si>
    <t>Elektrické ohřívače zásobníkové beztlakové přepadové akumulační s pojistným ventilem závěsné svislé objem nádrže (příkon) 15 l (2,0 kW)</t>
  </si>
  <si>
    <t>859935192</t>
  </si>
  <si>
    <t>-972282254</t>
  </si>
  <si>
    <t>740845370</t>
  </si>
  <si>
    <t>998725201</t>
  </si>
  <si>
    <t>Přesun hmot pro zařizovací předměty stanovený procentní sazbou (%) z ceny vodorovná dopravní vzdálenost do 50 m v objektech výšky do 6 m</t>
  </si>
  <si>
    <t>-702606771</t>
  </si>
  <si>
    <t>4024029</t>
  </si>
  <si>
    <t>726</t>
  </si>
  <si>
    <t>Zdravotechnika - předstěnové instalace</t>
  </si>
  <si>
    <t>726111031</t>
  </si>
  <si>
    <t>Předstěnové instalační systémy pro zazdění do masivních zděných konstrukcí pro závěsné klozety ovládání zepředu, stavební výška 1080 mm</t>
  </si>
  <si>
    <t>-1643940617</t>
  </si>
  <si>
    <t>998726211</t>
  </si>
  <si>
    <t>Přesun hmot pro instalační prefabrikáty stanovený procentní sazbou (%) z ceny vodorovná dopravní vzdálenost do 50 m v objektech výšky do 6 m</t>
  </si>
  <si>
    <t>1351005634</t>
  </si>
  <si>
    <t>7216191000.R01</t>
  </si>
  <si>
    <t>Výpomocné práce pro předstěnové instalace-sekání,průrazy,zazdívky,záhozy,začištění ...</t>
  </si>
  <si>
    <t>1171663444</t>
  </si>
  <si>
    <t>731244491</t>
  </si>
  <si>
    <t>Kotle ocelové teplovodní plynové závěsné kondenzační montáž kotlů kondenzačních ostatních typů o výkonu do 14 kW</t>
  </si>
  <si>
    <t>1055470543</t>
  </si>
  <si>
    <t>484170000</t>
  </si>
  <si>
    <t>kotel závěsný kondenzační 12 kW</t>
  </si>
  <si>
    <t>936549975</t>
  </si>
  <si>
    <t>245542000</t>
  </si>
  <si>
    <t>přípravek na úpravu otopné vody 1 litr</t>
  </si>
  <si>
    <t>bal</t>
  </si>
  <si>
    <t>-1018351775</t>
  </si>
  <si>
    <t>731810131</t>
  </si>
  <si>
    <t>Nucené odtahy spalin od turbokotlů soustředným potrubím vedeným svisle šikmou střechou, průměru 60/100 mm</t>
  </si>
  <si>
    <t>297495080</t>
  </si>
  <si>
    <t>998731201</t>
  </si>
  <si>
    <t>Přesun hmot pro kotelny stanovený procentní sazbou (%) z ceny vodorovná dopravní vzdálenost do 50 m v objektech výšky do 6 m</t>
  </si>
  <si>
    <t>-1823446571</t>
  </si>
  <si>
    <t>239932433</t>
  </si>
  <si>
    <t>732331612</t>
  </si>
  <si>
    <t>Nádoby expanzní tlakové s membránou bez pojistného ventilu se závitovým připojením PN 0,6 o objemu 12 l</t>
  </si>
  <si>
    <t>145132538</t>
  </si>
  <si>
    <t>998732201</t>
  </si>
  <si>
    <t>Přesun hmot pro strojovny stanovený procentní sazbou (%) z ceny vodorovná dopravní vzdálenost do 50 m v objektech výšky do 6 m</t>
  </si>
  <si>
    <t>435931235</t>
  </si>
  <si>
    <t>1389209674</t>
  </si>
  <si>
    <t>-525574302</t>
  </si>
  <si>
    <t>-646736833</t>
  </si>
  <si>
    <t>488173819</t>
  </si>
  <si>
    <t>998733201</t>
  </si>
  <si>
    <t>Přesun hmot pro rozvody potrubí stanovený procentní sazbou z ceny vodorovná dopravní vzdálenost do 50 m v objektech výšky do 6 m</t>
  </si>
  <si>
    <t>1619023147</t>
  </si>
  <si>
    <t>-1847662572</t>
  </si>
  <si>
    <t>744819792</t>
  </si>
  <si>
    <t>-723254242</t>
  </si>
  <si>
    <t>734261234</t>
  </si>
  <si>
    <t>Šroubení topenářské PN 16 do 120°C přímé G 3/4</t>
  </si>
  <si>
    <t>9243652</t>
  </si>
  <si>
    <t>734261235</t>
  </si>
  <si>
    <t>Šroubení topenářské PN 16 do 120°C přímé G 1</t>
  </si>
  <si>
    <t>-1195843466</t>
  </si>
  <si>
    <t>734261717</t>
  </si>
  <si>
    <t>Šroubení regulační radiátorové přímé s vypouštěním G 1/2</t>
  </si>
  <si>
    <t>1027247149</t>
  </si>
  <si>
    <t>-357969318</t>
  </si>
  <si>
    <t>1771384262</t>
  </si>
  <si>
    <t>734292714</t>
  </si>
  <si>
    <t>Ostatní armatury kulové kohouty PN 42 do 185°C přímé vnitřní závit G 3/4</t>
  </si>
  <si>
    <t>-1911790190</t>
  </si>
  <si>
    <t>734292715</t>
  </si>
  <si>
    <t>Ostatní armatury kulové kohouty PN 42 do 185°C přímé vnitřní závit G 1</t>
  </si>
  <si>
    <t>468721438</t>
  </si>
  <si>
    <t>998734201</t>
  </si>
  <si>
    <t>Přesun hmot pro armatury stanovený procentní sazbou (%) z ceny vodorovná dopravní vzdálenost do 50 m v objektech výšky do 6 m</t>
  </si>
  <si>
    <t>1196277113</t>
  </si>
  <si>
    <t>735151271</t>
  </si>
  <si>
    <t>Otopná tělesa panelová jednodesková PN 1,0 MPa, T do 110°C s jednou přídavnou přestupní plochou výšky tělesa 600 mm stavební délky / výkonu 400 mm / 401 W</t>
  </si>
  <si>
    <t>792305354</t>
  </si>
  <si>
    <t>79654293</t>
  </si>
  <si>
    <t>1099228407</t>
  </si>
  <si>
    <t>735511288</t>
  </si>
  <si>
    <t>Trubkové teplovodní podlahové vytápění polybutylen ostatní části regulační zařízení prostorový termostat programovatelný</t>
  </si>
  <si>
    <t>2034329796</t>
  </si>
  <si>
    <t>998735201</t>
  </si>
  <si>
    <t>Přesun hmot pro otopná tělesa stanovený procentní sazbou (%) z ceny vodorovná dopravní vzdálenost do 50 m v objektech výšky do 6 m</t>
  </si>
  <si>
    <t>1583185453</t>
  </si>
  <si>
    <t>968650316</t>
  </si>
  <si>
    <t>22-M</t>
  </si>
  <si>
    <t>Montáže oznam. a zabezp. zařízení</t>
  </si>
  <si>
    <t>220880410</t>
  </si>
  <si>
    <t>Montáž tepelného čidla s připojením</t>
  </si>
  <si>
    <t>40744007</t>
  </si>
  <si>
    <t>551200000</t>
  </si>
  <si>
    <t>čidlo venkovní teploty</t>
  </si>
  <si>
    <t>890420364</t>
  </si>
  <si>
    <t>B4 - elektroinstalace</t>
  </si>
  <si>
    <t xml:space="preserve">    21-M1 - Přístrojová rozvodnice R.01</t>
  </si>
  <si>
    <t xml:space="preserve">    21-M11 - Svítidla</t>
  </si>
  <si>
    <t xml:space="preserve">    21-M12 - Zásuvky, spínače, krabice</t>
  </si>
  <si>
    <t xml:space="preserve">    21-M13 - Kabely, vodiče, uzemňovací materiál, lišty</t>
  </si>
  <si>
    <t>21-M1</t>
  </si>
  <si>
    <t>Přístrojová rozvodnice R.01</t>
  </si>
  <si>
    <t>35713140.R01</t>
  </si>
  <si>
    <t xml:space="preserve">skříň rozvodnice vč. dvířek 48M, IP30 63A        </t>
  </si>
  <si>
    <t>-1342897159</t>
  </si>
  <si>
    <t>35822100.R01</t>
  </si>
  <si>
    <t>jistič 1pólový-10/1/B</t>
  </si>
  <si>
    <t>544658896</t>
  </si>
  <si>
    <t>35822100.R02</t>
  </si>
  <si>
    <t>jistič 1pólový-16/1/B</t>
  </si>
  <si>
    <t>-600806345</t>
  </si>
  <si>
    <t>35889200.R01</t>
  </si>
  <si>
    <t xml:space="preserve">proudový chránič 4M 25A/0,030A                            </t>
  </si>
  <si>
    <t>-1642662318</t>
  </si>
  <si>
    <t>35889200.R02</t>
  </si>
  <si>
    <t xml:space="preserve">proudový chránič 4M 16A/0,030A      </t>
  </si>
  <si>
    <t>-2109426636</t>
  </si>
  <si>
    <t>35889200.R03</t>
  </si>
  <si>
    <t xml:space="preserve">ostatní materiál        </t>
  </si>
  <si>
    <t>-1748778751</t>
  </si>
  <si>
    <t>210020000.R15</t>
  </si>
  <si>
    <t>Atest rozvodnice</t>
  </si>
  <si>
    <t>-1278398562</t>
  </si>
  <si>
    <t>Svítidla</t>
  </si>
  <si>
    <t>34858200.R01</t>
  </si>
  <si>
    <t xml:space="preserve">zářivkové svítidlo dle návrhu výpočtu osvětení A2    </t>
  </si>
  <si>
    <t>780009328</t>
  </si>
  <si>
    <t>34858200.R02</t>
  </si>
  <si>
    <t xml:space="preserve">zářivkové svítidlo dle návrhu výpočtu osvětení B1    </t>
  </si>
  <si>
    <t>-2014435439</t>
  </si>
  <si>
    <t>34858200.R03</t>
  </si>
  <si>
    <t xml:space="preserve">venkovní svítidlo 1x100W IP54 nástěnné                   </t>
  </si>
  <si>
    <t>1047710298</t>
  </si>
  <si>
    <t>34858200.R04</t>
  </si>
  <si>
    <t xml:space="preserve">stropní svítidlo 1x75W žárovkové                               </t>
  </si>
  <si>
    <t>-1380422498</t>
  </si>
  <si>
    <t>34711200.R01</t>
  </si>
  <si>
    <t>žárovka 250V 75W</t>
  </si>
  <si>
    <t>612596783</t>
  </si>
  <si>
    <t>34818200.R01</t>
  </si>
  <si>
    <t xml:space="preserve">svítidlo žárovkové 1x100W prům. s ochr. košem        </t>
  </si>
  <si>
    <t>1151247584</t>
  </si>
  <si>
    <t>Zásuvky, spínače, krabice</t>
  </si>
  <si>
    <t>34551400.R01</t>
  </si>
  <si>
    <t xml:space="preserve">zásuvka pod omítku 230V/16A       </t>
  </si>
  <si>
    <t>-381187523</t>
  </si>
  <si>
    <t>34551400.R02</t>
  </si>
  <si>
    <t xml:space="preserve">zásuvka do vlhka 230V/16A IP44                           </t>
  </si>
  <si>
    <t>-442289094</t>
  </si>
  <si>
    <t>34535568.R04</t>
  </si>
  <si>
    <t xml:space="preserve">vypinač 1-pól. 250V 10A  01                                  </t>
  </si>
  <si>
    <t>-1917365956</t>
  </si>
  <si>
    <t>34535500R.01</t>
  </si>
  <si>
    <t xml:space="preserve">přepínač sériový 250V 10A 05                                </t>
  </si>
  <si>
    <t>1984215472</t>
  </si>
  <si>
    <t>34535500R.02</t>
  </si>
  <si>
    <t xml:space="preserve">přepínač střídavý 250V 10A 06 </t>
  </si>
  <si>
    <t>1304543268</t>
  </si>
  <si>
    <t>34535500R.03</t>
  </si>
  <si>
    <t xml:space="preserve">přepínač křížový 250V 10A 07                                </t>
  </si>
  <si>
    <t>904873154</t>
  </si>
  <si>
    <t>34535568.R05</t>
  </si>
  <si>
    <t xml:space="preserve">vypínač do vlhka 250V 10A 01 IP44   </t>
  </si>
  <si>
    <t>743654872</t>
  </si>
  <si>
    <t>34535500R.04</t>
  </si>
  <si>
    <t xml:space="preserve">přepínač sériový do vlhka 250V 10A IP44              </t>
  </si>
  <si>
    <t>1320078695</t>
  </si>
  <si>
    <t>34571534.R05</t>
  </si>
  <si>
    <t xml:space="preserve">krabice pod omítku KU 68 s víčkem                     </t>
  </si>
  <si>
    <t>1834350603</t>
  </si>
  <si>
    <t>-754599272</t>
  </si>
  <si>
    <t>34571534.R07</t>
  </si>
  <si>
    <t xml:space="preserve">věneček malý 5-ti pólový                                       </t>
  </si>
  <si>
    <t>608317605</t>
  </si>
  <si>
    <t>34571534.R08</t>
  </si>
  <si>
    <t xml:space="preserve">krabice KO-97 prázdná  s víčkem                          </t>
  </si>
  <si>
    <t>-1893364279</t>
  </si>
  <si>
    <t>34571534.R09</t>
  </si>
  <si>
    <t xml:space="preserve">věneček pro KO-97 5-ti pólový                             </t>
  </si>
  <si>
    <t>-674672090</t>
  </si>
  <si>
    <t>34571534.R10</t>
  </si>
  <si>
    <t xml:space="preserve">krabice do vlhka rozbočná s věnečkem 5-pól.        </t>
  </si>
  <si>
    <t>-351576626</t>
  </si>
  <si>
    <t>Kabely, vodiče, uzemňovací materiál, lišty</t>
  </si>
  <si>
    <t>34111030.R07</t>
  </si>
  <si>
    <t xml:space="preserve">kabel CYKY 2Ax1,5    </t>
  </si>
  <si>
    <t>-39851730</t>
  </si>
  <si>
    <t>34111030.R08</t>
  </si>
  <si>
    <t xml:space="preserve">kabel CYKY 3Ax1,5             </t>
  </si>
  <si>
    <t>122605842</t>
  </si>
  <si>
    <t>-2014259704</t>
  </si>
  <si>
    <t>2129706646</t>
  </si>
  <si>
    <t>1382230182</t>
  </si>
  <si>
    <t>-1252180724</t>
  </si>
  <si>
    <t>-1214073941</t>
  </si>
  <si>
    <t>431077648</t>
  </si>
  <si>
    <t>-437010172</t>
  </si>
  <si>
    <t>35713140.R02</t>
  </si>
  <si>
    <t xml:space="preserve">skříňka HOP vč. 2xEPS2                                         </t>
  </si>
  <si>
    <t>2003388554</t>
  </si>
  <si>
    <t>34572250.R01</t>
  </si>
  <si>
    <t xml:space="preserve">lišta elektroinstalační nosná kovová </t>
  </si>
  <si>
    <t>666164606</t>
  </si>
  <si>
    <t>1891784464</t>
  </si>
  <si>
    <t>210100000.R03</t>
  </si>
  <si>
    <t>736768358</t>
  </si>
  <si>
    <t>1382509768</t>
  </si>
  <si>
    <t xml:space="preserve">"DEMONTÁŽ STÁVAJÍCÍCH ELEKTROINSTALACÍ 3 PRACOVNÍCÍ"   3*42,5   </t>
  </si>
  <si>
    <t>-2029394563</t>
  </si>
  <si>
    <t>"MONTÁŽ NOVÝCH ELEKTROINSTALACÍ 3 PRACOVNÍCI"  3*150</t>
  </si>
  <si>
    <t>66228594</t>
  </si>
  <si>
    <t>"VÝCHOZÍ REVIZE ELEKTRICKÉHO ZAŘÍZENÍ"   25</t>
  </si>
  <si>
    <t>2046590546</t>
  </si>
  <si>
    <t>B5 - vedlejší rozpočtové náklady</t>
  </si>
  <si>
    <t>-936611790</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</si>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</sst>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8">
    <font>
      <sz val="8"/>
      <name val="Trebuchet MS"/>
      <family val="2"/>
    </font>
    <font>
      <sz val="8"/>
      <color rgb="FF969696"/>
      <name val="Trebuchet MS"/>
    </font>
    <font>
      <sz val="9"/>
      <name val="Trebuchet MS"/>
    </font>
    <font>
      <b/>
      <sz val="12"/>
      <name val="Trebuchet MS"/>
    </font>
    <font>
      <sz val="11"/>
      <name val="Trebuchet MS"/>
    </font>
    <font>
      <sz val="10"/>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0000A8"/>
      <name val="Trebuchet MS"/>
    </font>
    <font>
      <sz val="8"/>
      <color rgb="FFFF0000"/>
      <name val="Trebuchet MS"/>
    </font>
    <font>
      <sz val="8"/>
      <color rgb="FF800080"/>
      <name val="Trebuchet MS"/>
    </font>
    <font>
      <sz val="8"/>
      <color rgb="FFFAE682"/>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b/>
      <sz val="11"/>
      <color rgb="FF003366"/>
      <name val="Trebuchet MS"/>
    </font>
    <font>
      <sz val="11"/>
      <color rgb="FF003366"/>
      <name val="Trebuchet MS"/>
    </font>
    <font>
      <b/>
      <sz val="11"/>
      <name val="Trebuchet MS"/>
    </font>
    <font>
      <sz val="11"/>
      <color rgb="FF969696"/>
      <name val="Trebuchet MS"/>
    </font>
    <font>
      <sz val="18"/>
      <color theme="10"/>
      <name val="Wingdings 2"/>
    </font>
    <font>
      <b/>
      <sz val="10"/>
      <color rgb="FF003366"/>
      <name val="Trebuchet MS"/>
    </font>
    <font>
      <sz val="10"/>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6" fillId="0" borderId="0" applyNumberFormat="0" applyFill="0" applyBorder="0" applyAlignment="0" applyProtection="0"/>
  </cellStyleXfs>
  <cellXfs count="419">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pplyProtection="1">
      <alignment horizontal="center" vertical="center"/>
      <protection locked="0"/>
    </xf>
    <xf numFmtId="0" fontId="13" fillId="2" borderId="0" xfId="0" applyFont="1" applyFill="1" applyAlignment="1" applyProtection="1">
      <alignment horizontal="left" vertical="center"/>
    </xf>
    <xf numFmtId="0" fontId="5" fillId="2" borderId="0" xfId="0" applyFont="1" applyFill="1" applyAlignment="1" applyProtection="1">
      <alignment vertical="center"/>
    </xf>
    <xf numFmtId="0" fontId="14" fillId="2" borderId="0" xfId="0" applyFont="1" applyFill="1" applyAlignment="1" applyProtection="1">
      <alignment horizontal="left" vertical="center"/>
    </xf>
    <xf numFmtId="0" fontId="15" fillId="2" borderId="0" xfId="1" applyFont="1" applyFill="1" applyAlignment="1" applyProtection="1">
      <alignment vertical="center"/>
    </xf>
    <xf numFmtId="0" fontId="46" fillId="2" borderId="0" xfId="1" applyFill="1"/>
    <xf numFmtId="0" fontId="0" fillId="2" borderId="0" xfId="0" applyFill="1"/>
    <xf numFmtId="0" fontId="13" fillId="2" borderId="0" xfId="0" applyFont="1" applyFill="1" applyAlignment="1">
      <alignment horizontal="lef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6" fillId="0" borderId="0" xfId="0" applyFont="1" applyBorder="1" applyAlignment="1" applyProtection="1">
      <alignment horizontal="left" vertical="center"/>
    </xf>
    <xf numFmtId="0" fontId="0" fillId="0" borderId="6" xfId="0" applyBorder="1" applyProtection="1"/>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19" fillId="0" borderId="0" xfId="0" applyFont="1" applyBorder="1" applyAlignment="1" applyProtection="1">
      <alignment horizontal="left" vertical="center"/>
    </xf>
    <xf numFmtId="0" fontId="2" fillId="3" borderId="0" xfId="0"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1"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4" borderId="0" xfId="0" applyFont="1" applyFill="1" applyBorder="1" applyAlignment="1" applyProtection="1">
      <alignment vertical="center"/>
    </xf>
    <xf numFmtId="0" fontId="3" fillId="4" borderId="9" xfId="0" applyFont="1" applyFill="1" applyBorder="1" applyAlignment="1" applyProtection="1">
      <alignment horizontal="left" vertical="center"/>
    </xf>
    <xf numFmtId="0" fontId="0" fillId="4" borderId="10" xfId="0" applyFont="1" applyFill="1" applyBorder="1" applyAlignment="1" applyProtection="1">
      <alignment vertical="center"/>
    </xf>
    <xf numFmtId="0" fontId="3" fillId="4" borderId="10" xfId="0" applyFont="1" applyFill="1" applyBorder="1" applyAlignment="1" applyProtection="1">
      <alignment horizontal="center" vertical="center"/>
    </xf>
    <xf numFmtId="0" fontId="0" fillId="4"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6"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19"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2"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5" borderId="10" xfId="0" applyFont="1" applyFill="1" applyBorder="1" applyAlignment="1" applyProtection="1">
      <alignment vertical="center"/>
    </xf>
    <xf numFmtId="0" fontId="2" fillId="5" borderId="11" xfId="0" applyFont="1" applyFill="1" applyBorder="1" applyAlignment="1" applyProtection="1">
      <alignment horizontal="center" vertical="center"/>
    </xf>
    <xf numFmtId="0" fontId="19" fillId="0" borderId="20" xfId="0" applyFont="1" applyBorder="1" applyAlignment="1" applyProtection="1">
      <alignment horizontal="center" vertical="center" wrapText="1"/>
    </xf>
    <xf numFmtId="0" fontId="19" fillId="0" borderId="21"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0" fontId="3" fillId="0" borderId="0" xfId="0" applyFont="1" applyAlignment="1" applyProtection="1">
      <alignment horizontal="center" vertical="center"/>
    </xf>
    <xf numFmtId="4" fontId="23" fillId="0" borderId="18" xfId="0" applyNumberFormat="1" applyFont="1" applyBorder="1" applyAlignment="1" applyProtection="1">
      <alignment vertical="center"/>
    </xf>
    <xf numFmtId="4" fontId="23" fillId="0" borderId="0" xfId="0" applyNumberFormat="1" applyFont="1" applyBorder="1" applyAlignment="1" applyProtection="1">
      <alignment vertical="center"/>
    </xf>
    <xf numFmtId="166" fontId="23" fillId="0" borderId="0" xfId="0" applyNumberFormat="1" applyFont="1" applyBorder="1" applyAlignment="1" applyProtection="1">
      <alignment vertical="center"/>
    </xf>
    <xf numFmtId="4" fontId="23" fillId="0" borderId="19" xfId="0" applyNumberFormat="1" applyFont="1" applyBorder="1" applyAlignment="1" applyProtection="1">
      <alignment vertical="center"/>
    </xf>
    <xf numFmtId="0" fontId="3" fillId="0" borderId="0" xfId="0" applyFont="1" applyAlignment="1">
      <alignment horizontal="left" vertical="center"/>
    </xf>
    <xf numFmtId="0" fontId="25" fillId="0" borderId="0" xfId="0" applyFont="1" applyAlignment="1">
      <alignment horizontal="left" vertical="center"/>
    </xf>
    <xf numFmtId="0" fontId="4" fillId="0" borderId="5"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horizontal="center" vertical="center"/>
    </xf>
    <xf numFmtId="0" fontId="4" fillId="0" borderId="5" xfId="0" applyFont="1" applyBorder="1" applyAlignment="1">
      <alignment vertical="center"/>
    </xf>
    <xf numFmtId="4" fontId="29" fillId="0" borderId="18"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9" xfId="0" applyNumberFormat="1" applyFont="1" applyBorder="1" applyAlignment="1" applyProtection="1">
      <alignment vertical="center"/>
    </xf>
    <xf numFmtId="0" fontId="4" fillId="0" borderId="0" xfId="0" applyFont="1" applyAlignment="1">
      <alignment horizontal="left" vertical="center"/>
    </xf>
    <xf numFmtId="0" fontId="30" fillId="0" borderId="0" xfId="1" applyFont="1" applyAlignment="1">
      <alignment horizontal="center" vertical="center"/>
    </xf>
    <xf numFmtId="0" fontId="5" fillId="0" borderId="5" xfId="0" applyFont="1" applyBorder="1" applyAlignment="1" applyProtection="1">
      <alignment vertical="center"/>
    </xf>
    <xf numFmtId="0" fontId="7" fillId="0" borderId="0" xfId="0" applyFont="1" applyAlignment="1" applyProtection="1">
      <alignment vertical="center"/>
    </xf>
    <xf numFmtId="0" fontId="5" fillId="0" borderId="0" xfId="0" applyFont="1" applyAlignment="1" applyProtection="1">
      <alignment horizontal="center" vertical="center"/>
    </xf>
    <xf numFmtId="0" fontId="5" fillId="0" borderId="5" xfId="0" applyFont="1" applyBorder="1" applyAlignment="1">
      <alignment vertical="center"/>
    </xf>
    <xf numFmtId="4" fontId="32" fillId="0" borderId="18" xfId="0" applyNumberFormat="1" applyFont="1" applyBorder="1" applyAlignment="1" applyProtection="1">
      <alignment vertical="center"/>
    </xf>
    <xf numFmtId="4" fontId="32" fillId="0" borderId="0" xfId="0" applyNumberFormat="1" applyFont="1" applyBorder="1" applyAlignment="1" applyProtection="1">
      <alignment vertical="center"/>
    </xf>
    <xf numFmtId="166" fontId="32" fillId="0" borderId="0" xfId="0" applyNumberFormat="1" applyFont="1" applyBorder="1" applyAlignment="1" applyProtection="1">
      <alignment vertical="center"/>
    </xf>
    <xf numFmtId="4" fontId="32" fillId="0" borderId="19" xfId="0" applyNumberFormat="1" applyFont="1" applyBorder="1" applyAlignment="1" applyProtection="1">
      <alignment vertical="center"/>
    </xf>
    <xf numFmtId="0" fontId="5" fillId="0" borderId="0" xfId="0" applyFont="1" applyAlignment="1">
      <alignment horizontal="left" vertical="center"/>
    </xf>
    <xf numFmtId="4" fontId="32" fillId="0" borderId="23" xfId="0" applyNumberFormat="1" applyFont="1" applyBorder="1" applyAlignment="1" applyProtection="1">
      <alignment vertical="center"/>
    </xf>
    <xf numFmtId="4" fontId="32" fillId="0" borderId="24" xfId="0" applyNumberFormat="1" applyFont="1" applyBorder="1" applyAlignment="1" applyProtection="1">
      <alignment vertical="center"/>
    </xf>
    <xf numFmtId="166" fontId="32" fillId="0" borderId="24" xfId="0" applyNumberFormat="1" applyFont="1" applyBorder="1" applyAlignment="1" applyProtection="1">
      <alignment vertical="center"/>
    </xf>
    <xf numFmtId="4" fontId="32" fillId="0" borderId="25" xfId="0" applyNumberFormat="1" applyFont="1" applyBorder="1" applyAlignment="1" applyProtection="1">
      <alignment vertical="center"/>
    </xf>
    <xf numFmtId="0" fontId="0" fillId="0" borderId="0" xfId="0" applyProtection="1">
      <protection locked="0"/>
    </xf>
    <xf numFmtId="0" fontId="5" fillId="2" borderId="0" xfId="0" applyFont="1" applyFill="1" applyAlignment="1">
      <alignment vertical="center"/>
    </xf>
    <xf numFmtId="0" fontId="14" fillId="2" borderId="0" xfId="0" applyFont="1" applyFill="1" applyAlignment="1">
      <alignment horizontal="left" vertical="center"/>
    </xf>
    <xf numFmtId="0" fontId="33" fillId="2" borderId="0" xfId="1" applyFont="1" applyFill="1" applyAlignment="1">
      <alignment vertical="center"/>
    </xf>
    <xf numFmtId="0" fontId="5" fillId="2"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9"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1" fillId="0" borderId="0" xfId="0" applyFont="1" applyBorder="1" applyAlignment="1" applyProtection="1">
      <alignment horizontal="left" vertical="center"/>
    </xf>
    <xf numFmtId="4" fontId="24"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3" fillId="5" borderId="10" xfId="0" applyFont="1" applyFill="1" applyBorder="1" applyAlignment="1" applyProtection="1">
      <alignment horizontal="right" vertical="center"/>
    </xf>
    <xf numFmtId="0" fontId="3" fillId="5" borderId="10" xfId="0" applyFont="1" applyFill="1" applyBorder="1" applyAlignment="1" applyProtection="1">
      <alignment horizontal="center" vertical="center"/>
    </xf>
    <xf numFmtId="0" fontId="0" fillId="5" borderId="10" xfId="0" applyFont="1" applyFill="1" applyBorder="1" applyAlignment="1" applyProtection="1">
      <alignment vertical="center"/>
      <protection locked="0"/>
    </xf>
    <xf numFmtId="4" fontId="3" fillId="5" borderId="10" xfId="0" applyNumberFormat="1" applyFont="1" applyFill="1" applyBorder="1" applyAlignment="1" applyProtection="1">
      <alignment vertical="center"/>
    </xf>
    <xf numFmtId="0" fontId="0" fillId="5"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5" borderId="0" xfId="0" applyFont="1" applyFill="1" applyBorder="1" applyAlignment="1" applyProtection="1">
      <alignment horizontal="left" vertical="center"/>
    </xf>
    <xf numFmtId="0" fontId="0" fillId="5" borderId="0" xfId="0" applyFont="1" applyFill="1" applyBorder="1" applyAlignment="1" applyProtection="1">
      <alignment vertical="center"/>
      <protection locked="0"/>
    </xf>
    <xf numFmtId="0" fontId="2" fillId="5" borderId="0" xfId="0" applyFont="1" applyFill="1" applyBorder="1" applyAlignment="1" applyProtection="1">
      <alignment horizontal="right" vertical="center"/>
    </xf>
    <xf numFmtId="0" fontId="0" fillId="5" borderId="6" xfId="0" applyFont="1" applyFill="1" applyBorder="1" applyAlignment="1" applyProtection="1">
      <alignment vertical="center"/>
    </xf>
    <xf numFmtId="0" fontId="34" fillId="0" borderId="0" xfId="0" applyFont="1" applyBorder="1" applyAlignment="1" applyProtection="1">
      <alignment horizontal="lef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7" fillId="0" borderId="24" xfId="0" applyFont="1" applyBorder="1" applyAlignment="1" applyProtection="1">
      <alignment horizontal="left" vertical="center"/>
    </xf>
    <xf numFmtId="0" fontId="7" fillId="0" borderId="24" xfId="0" applyFont="1" applyBorder="1" applyAlignment="1" applyProtection="1">
      <alignment vertical="center"/>
    </xf>
    <xf numFmtId="0" fontId="7" fillId="0" borderId="24" xfId="0" applyFont="1" applyBorder="1" applyAlignment="1" applyProtection="1">
      <alignment vertical="center"/>
      <protection locked="0"/>
    </xf>
    <xf numFmtId="4" fontId="7" fillId="0" borderId="24" xfId="0" applyNumberFormat="1" applyFont="1" applyBorder="1" applyAlignment="1" applyProtection="1">
      <alignment vertical="center"/>
    </xf>
    <xf numFmtId="0" fontId="7" fillId="0" borderId="6" xfId="0" applyFont="1" applyBorder="1" applyAlignment="1" applyProtection="1">
      <alignment vertical="center"/>
    </xf>
    <xf numFmtId="0" fontId="0" fillId="0" borderId="0" xfId="0" applyFont="1" applyAlignment="1" applyProtection="1">
      <alignment vertical="center"/>
      <protection locked="0"/>
    </xf>
    <xf numFmtId="0" fontId="0" fillId="0" borderId="0" xfId="0" applyProtection="1"/>
    <xf numFmtId="0" fontId="0" fillId="0" borderId="5" xfId="0" applyBorder="1"/>
    <xf numFmtId="0" fontId="2" fillId="0" borderId="0" xfId="0" applyFont="1" applyAlignment="1" applyProtection="1">
      <alignment horizontal="left" vertical="center"/>
    </xf>
    <xf numFmtId="0" fontId="19"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5" borderId="20"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4" fillId="0" borderId="0" xfId="0" applyNumberFormat="1" applyFont="1" applyAlignment="1" applyProtection="1"/>
    <xf numFmtId="166" fontId="35" fillId="0" borderId="16" xfId="0" applyNumberFormat="1" applyFont="1" applyBorder="1" applyAlignment="1" applyProtection="1"/>
    <xf numFmtId="166" fontId="35" fillId="0" borderId="17" xfId="0" applyNumberFormat="1" applyFont="1" applyBorder="1" applyAlignment="1" applyProtection="1"/>
    <xf numFmtId="4" fontId="36" fillId="0" borderId="0" xfId="0" applyNumberFormat="1" applyFont="1" applyAlignment="1">
      <alignment vertical="center"/>
    </xf>
    <xf numFmtId="0" fontId="8" fillId="0" borderId="5"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5" xfId="0" applyFont="1" applyBorder="1" applyAlignment="1"/>
    <xf numFmtId="0" fontId="8" fillId="0" borderId="18"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9"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3"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3"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5" xfId="0" applyFont="1" applyBorder="1" applyAlignment="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1" fillId="0" borderId="0" xfId="0" applyFont="1" applyAlignment="1">
      <alignment horizontal="left" vertical="center"/>
    </xf>
    <xf numFmtId="0" fontId="38" fillId="0" borderId="28" xfId="0" applyFont="1" applyBorder="1" applyAlignment="1" applyProtection="1">
      <alignment horizontal="center" vertical="center"/>
    </xf>
    <xf numFmtId="49" fontId="38" fillId="0" borderId="28" xfId="0" applyNumberFormat="1" applyFont="1" applyBorder="1" applyAlignment="1" applyProtection="1">
      <alignment horizontal="left" vertical="center" wrapText="1"/>
    </xf>
    <xf numFmtId="0" fontId="38" fillId="0" borderId="28" xfId="0" applyFont="1" applyBorder="1" applyAlignment="1" applyProtection="1">
      <alignment horizontal="left" vertical="center" wrapText="1"/>
    </xf>
    <xf numFmtId="0" fontId="38" fillId="0" borderId="28" xfId="0" applyFont="1" applyBorder="1" applyAlignment="1" applyProtection="1">
      <alignment horizontal="center" vertical="center" wrapText="1"/>
    </xf>
    <xf numFmtId="167" fontId="38" fillId="0" borderId="28" xfId="0" applyNumberFormat="1" applyFont="1" applyBorder="1" applyAlignment="1" applyProtection="1">
      <alignment vertical="center"/>
    </xf>
    <xf numFmtId="4" fontId="38" fillId="3" borderId="28" xfId="0" applyNumberFormat="1" applyFont="1" applyFill="1" applyBorder="1" applyAlignment="1" applyProtection="1">
      <alignment vertical="center"/>
      <protection locked="0"/>
    </xf>
    <xf numFmtId="4" fontId="38" fillId="0" borderId="28" xfId="0" applyNumberFormat="1" applyFont="1" applyBorder="1" applyAlignment="1" applyProtection="1">
      <alignment vertical="center"/>
    </xf>
    <xf numFmtId="0" fontId="38" fillId="0" borderId="5" xfId="0" applyFont="1" applyBorder="1" applyAlignment="1">
      <alignment vertical="center"/>
    </xf>
    <xf numFmtId="0" fontId="38" fillId="3" borderId="28"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2" fillId="0" borderId="5"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0" fontId="12" fillId="0" borderId="0" xfId="0" applyFont="1" applyAlignment="1" applyProtection="1">
      <alignment vertical="center"/>
      <protection locked="0"/>
    </xf>
    <xf numFmtId="0" fontId="12" fillId="0" borderId="5" xfId="0" applyFont="1" applyBorder="1" applyAlignment="1">
      <alignment vertical="center"/>
    </xf>
    <xf numFmtId="0" fontId="12" fillId="0" borderId="18" xfId="0" applyFont="1" applyBorder="1" applyAlignment="1" applyProtection="1">
      <alignment vertical="center"/>
    </xf>
    <xf numFmtId="0" fontId="12" fillId="0" borderId="0" xfId="0" applyFont="1" applyBorder="1" applyAlignment="1" applyProtection="1">
      <alignment vertical="center"/>
    </xf>
    <xf numFmtId="0" fontId="12" fillId="0" borderId="19" xfId="0" applyFont="1" applyBorder="1" applyAlignment="1" applyProtection="1">
      <alignment vertical="center"/>
    </xf>
    <xf numFmtId="0" fontId="12" fillId="0" borderId="0" xfId="0" applyFont="1" applyAlignment="1">
      <alignment horizontal="left" vertical="center"/>
    </xf>
    <xf numFmtId="167" fontId="0" fillId="3" borderId="28" xfId="0" applyNumberFormat="1" applyFont="1" applyFill="1" applyBorder="1" applyAlignment="1" applyProtection="1">
      <alignment vertical="center"/>
      <protection locked="0"/>
    </xf>
    <xf numFmtId="0" fontId="9" fillId="0" borderId="23"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1" fillId="0" borderId="24" xfId="0" applyFont="1" applyBorder="1" applyAlignment="1" applyProtection="1">
      <alignment horizontal="center" vertical="center"/>
    </xf>
    <xf numFmtId="0" fontId="0" fillId="0" borderId="24" xfId="0" applyFont="1" applyBorder="1" applyAlignment="1" applyProtection="1">
      <alignment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11" fillId="0" borderId="23" xfId="0" applyFont="1" applyBorder="1" applyAlignment="1" applyProtection="1">
      <alignment vertical="center"/>
    </xf>
    <xf numFmtId="0" fontId="11" fillId="0" borderId="24" xfId="0" applyFont="1" applyBorder="1" applyAlignment="1" applyProtection="1">
      <alignment vertical="center"/>
    </xf>
    <xf numFmtId="0" fontId="11" fillId="0" borderId="25" xfId="0" applyFont="1" applyBorder="1" applyAlignment="1" applyProtection="1">
      <alignment vertical="center"/>
    </xf>
    <xf numFmtId="0" fontId="38" fillId="0" borderId="24" xfId="0" applyFont="1" applyBorder="1" applyAlignment="1" applyProtection="1">
      <alignment horizontal="center" vertical="center"/>
    </xf>
    <xf numFmtId="0" fontId="0" fillId="0" borderId="0" xfId="0" applyAlignment="1" applyProtection="1">
      <alignment vertical="top"/>
      <protection locked="0"/>
    </xf>
    <xf numFmtId="0" fontId="39" fillId="0" borderId="29" xfId="0" applyFont="1" applyBorder="1" applyAlignment="1" applyProtection="1">
      <alignment vertical="center" wrapText="1"/>
      <protection locked="0"/>
    </xf>
    <xf numFmtId="0" fontId="39" fillId="0" borderId="30" xfId="0" applyFont="1" applyBorder="1" applyAlignment="1" applyProtection="1">
      <alignment vertical="center" wrapText="1"/>
      <protection locked="0"/>
    </xf>
    <xf numFmtId="0" fontId="39" fillId="0" borderId="31" xfId="0" applyFont="1" applyBorder="1" applyAlignment="1" applyProtection="1">
      <alignment vertical="center" wrapText="1"/>
      <protection locked="0"/>
    </xf>
    <xf numFmtId="0" fontId="39" fillId="0" borderId="32" xfId="0" applyFont="1" applyBorder="1" applyAlignment="1" applyProtection="1">
      <alignment horizontal="center" vertical="center" wrapText="1"/>
      <protection locked="0"/>
    </xf>
    <xf numFmtId="0" fontId="39" fillId="0" borderId="33" xfId="0" applyFont="1" applyBorder="1" applyAlignment="1" applyProtection="1">
      <alignment horizontal="center" vertical="center" wrapText="1"/>
      <protection locked="0"/>
    </xf>
    <xf numFmtId="0" fontId="39" fillId="0" borderId="32" xfId="0" applyFont="1" applyBorder="1" applyAlignment="1" applyProtection="1">
      <alignment vertical="center" wrapText="1"/>
      <protection locked="0"/>
    </xf>
    <xf numFmtId="0" fontId="39" fillId="0" borderId="33" xfId="0" applyFont="1" applyBorder="1" applyAlignment="1" applyProtection="1">
      <alignment vertical="center" wrapText="1"/>
      <protection locked="0"/>
    </xf>
    <xf numFmtId="0" fontId="41" fillId="0" borderId="1" xfId="0" applyFont="1" applyBorder="1" applyAlignment="1" applyProtection="1">
      <alignment horizontal="left" vertical="center" wrapText="1"/>
      <protection locked="0"/>
    </xf>
    <xf numFmtId="0" fontId="42" fillId="0" borderId="1" xfId="0" applyFont="1" applyBorder="1" applyAlignment="1" applyProtection="1">
      <alignment horizontal="left" vertical="center" wrapText="1"/>
      <protection locked="0"/>
    </xf>
    <xf numFmtId="0" fontId="42" fillId="0" borderId="32" xfId="0" applyFont="1" applyBorder="1" applyAlignment="1" applyProtection="1">
      <alignment vertical="center" wrapText="1"/>
      <protection locked="0"/>
    </xf>
    <xf numFmtId="0" fontId="42" fillId="0" borderId="1" xfId="0" applyFont="1" applyBorder="1" applyAlignment="1" applyProtection="1">
      <alignment vertical="center" wrapText="1"/>
      <protection locked="0"/>
    </xf>
    <xf numFmtId="0" fontId="42" fillId="0" borderId="1" xfId="0" applyFont="1" applyBorder="1" applyAlignment="1" applyProtection="1">
      <alignment vertical="center"/>
      <protection locked="0"/>
    </xf>
    <xf numFmtId="0" fontId="42" fillId="0" borderId="1" xfId="0" applyFont="1" applyBorder="1" applyAlignment="1" applyProtection="1">
      <alignment horizontal="left" vertical="center"/>
      <protection locked="0"/>
    </xf>
    <xf numFmtId="49" fontId="42" fillId="0" borderId="1" xfId="0" applyNumberFormat="1" applyFont="1" applyBorder="1" applyAlignment="1" applyProtection="1">
      <alignment vertical="center" wrapText="1"/>
      <protection locked="0"/>
    </xf>
    <xf numFmtId="0" fontId="39" fillId="0" borderId="35" xfId="0" applyFont="1" applyBorder="1" applyAlignment="1" applyProtection="1">
      <alignment vertical="center" wrapText="1"/>
      <protection locked="0"/>
    </xf>
    <xf numFmtId="0" fontId="43" fillId="0" borderId="34" xfId="0" applyFont="1" applyBorder="1" applyAlignment="1" applyProtection="1">
      <alignment vertical="center" wrapText="1"/>
      <protection locked="0"/>
    </xf>
    <xf numFmtId="0" fontId="39" fillId="0" borderId="36" xfId="0" applyFont="1" applyBorder="1" applyAlignment="1" applyProtection="1">
      <alignment vertical="center" wrapText="1"/>
      <protection locked="0"/>
    </xf>
    <xf numFmtId="0" fontId="39" fillId="0" borderId="1" xfId="0" applyFont="1" applyBorder="1" applyAlignment="1" applyProtection="1">
      <alignment vertical="top"/>
      <protection locked="0"/>
    </xf>
    <xf numFmtId="0" fontId="39" fillId="0" borderId="0" xfId="0" applyFont="1" applyAlignment="1" applyProtection="1">
      <alignment vertical="top"/>
      <protection locked="0"/>
    </xf>
    <xf numFmtId="0" fontId="39" fillId="0" borderId="29" xfId="0" applyFont="1" applyBorder="1" applyAlignment="1" applyProtection="1">
      <alignment horizontal="left" vertical="center"/>
      <protection locked="0"/>
    </xf>
    <xf numFmtId="0" fontId="39" fillId="0" borderId="30" xfId="0" applyFont="1" applyBorder="1" applyAlignment="1" applyProtection="1">
      <alignment horizontal="left" vertical="center"/>
      <protection locked="0"/>
    </xf>
    <xf numFmtId="0" fontId="39" fillId="0" borderId="31" xfId="0" applyFont="1" applyBorder="1" applyAlignment="1" applyProtection="1">
      <alignment horizontal="left" vertical="center"/>
      <protection locked="0"/>
    </xf>
    <xf numFmtId="0" fontId="39" fillId="0" borderId="32" xfId="0" applyFont="1" applyBorder="1" applyAlignment="1" applyProtection="1">
      <alignment horizontal="left" vertical="center"/>
      <protection locked="0"/>
    </xf>
    <xf numFmtId="0" fontId="39" fillId="0" borderId="33" xfId="0" applyFont="1" applyBorder="1" applyAlignment="1" applyProtection="1">
      <alignment horizontal="left" vertical="center"/>
      <protection locked="0"/>
    </xf>
    <xf numFmtId="0" fontId="41" fillId="0" borderId="1" xfId="0" applyFont="1" applyBorder="1" applyAlignment="1" applyProtection="1">
      <alignment horizontal="left" vertical="center"/>
      <protection locked="0"/>
    </xf>
    <xf numFmtId="0" fontId="44" fillId="0" borderId="0" xfId="0" applyFont="1" applyAlignment="1" applyProtection="1">
      <alignment horizontal="left" vertical="center"/>
      <protection locked="0"/>
    </xf>
    <xf numFmtId="0" fontId="41" fillId="0" borderId="34" xfId="0" applyFont="1" applyBorder="1" applyAlignment="1" applyProtection="1">
      <alignment horizontal="left" vertical="center"/>
      <protection locked="0"/>
    </xf>
    <xf numFmtId="0" fontId="41" fillId="0" borderId="34" xfId="0" applyFont="1" applyBorder="1" applyAlignment="1" applyProtection="1">
      <alignment horizontal="center" vertical="center"/>
      <protection locked="0"/>
    </xf>
    <xf numFmtId="0" fontId="44" fillId="0" borderId="34"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2" fillId="0" borderId="0" xfId="0" applyFont="1" applyAlignment="1" applyProtection="1">
      <alignment horizontal="left" vertical="center"/>
      <protection locked="0"/>
    </xf>
    <xf numFmtId="0" fontId="42" fillId="0" borderId="1" xfId="0" applyFont="1" applyBorder="1" applyAlignment="1" applyProtection="1">
      <alignment horizontal="center" vertical="center"/>
      <protection locked="0"/>
    </xf>
    <xf numFmtId="0" fontId="42" fillId="0" borderId="32" xfId="0" applyFont="1" applyBorder="1" applyAlignment="1" applyProtection="1">
      <alignment horizontal="left" vertical="center"/>
      <protection locked="0"/>
    </xf>
    <xf numFmtId="0" fontId="42" fillId="0" borderId="1" xfId="0" applyFont="1" applyFill="1" applyBorder="1" applyAlignment="1" applyProtection="1">
      <alignment horizontal="left" vertical="center"/>
      <protection locked="0"/>
    </xf>
    <xf numFmtId="0" fontId="42" fillId="0" borderId="1" xfId="0" applyFont="1" applyFill="1" applyBorder="1" applyAlignment="1" applyProtection="1">
      <alignment horizontal="center" vertical="center"/>
      <protection locked="0"/>
    </xf>
    <xf numFmtId="0" fontId="39" fillId="0" borderId="35" xfId="0" applyFont="1" applyBorder="1" applyAlignment="1" applyProtection="1">
      <alignment horizontal="left" vertical="center"/>
      <protection locked="0"/>
    </xf>
    <xf numFmtId="0" fontId="43" fillId="0" borderId="34" xfId="0" applyFont="1" applyBorder="1" applyAlignment="1" applyProtection="1">
      <alignment horizontal="left" vertical="center"/>
      <protection locked="0"/>
    </xf>
    <xf numFmtId="0" fontId="39" fillId="0" borderId="36" xfId="0"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43" fillId="0" borderId="1"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39" fillId="0" borderId="1" xfId="0" applyFont="1" applyBorder="1" applyAlignment="1" applyProtection="1">
      <alignment horizontal="left" vertical="center" wrapText="1"/>
      <protection locked="0"/>
    </xf>
    <xf numFmtId="0" fontId="42" fillId="0" borderId="1" xfId="0" applyFont="1" applyBorder="1" applyAlignment="1" applyProtection="1">
      <alignment horizontal="center" vertical="center" wrapText="1"/>
      <protection locked="0"/>
    </xf>
    <xf numFmtId="0" fontId="39" fillId="0" borderId="29" xfId="0" applyFont="1" applyBorder="1" applyAlignment="1" applyProtection="1">
      <alignment horizontal="left" vertical="center" wrapText="1"/>
      <protection locked="0"/>
    </xf>
    <xf numFmtId="0" fontId="39" fillId="0" borderId="30" xfId="0" applyFont="1" applyBorder="1" applyAlignment="1" applyProtection="1">
      <alignment horizontal="left" vertical="center" wrapText="1"/>
      <protection locked="0"/>
    </xf>
    <xf numFmtId="0" fontId="39" fillId="0" borderId="31" xfId="0" applyFont="1" applyBorder="1" applyAlignment="1" applyProtection="1">
      <alignment horizontal="left" vertical="center" wrapText="1"/>
      <protection locked="0"/>
    </xf>
    <xf numFmtId="0" fontId="39" fillId="0" borderId="32"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wrapText="1"/>
      <protection locked="0"/>
    </xf>
    <xf numFmtId="0" fontId="44" fillId="0" borderId="32" xfId="0" applyFont="1" applyBorder="1" applyAlignment="1" applyProtection="1">
      <alignment horizontal="left" vertical="center" wrapText="1"/>
      <protection locked="0"/>
    </xf>
    <xf numFmtId="0" fontId="44" fillId="0" borderId="33" xfId="0" applyFont="1" applyBorder="1" applyAlignment="1" applyProtection="1">
      <alignment horizontal="left" vertical="center" wrapText="1"/>
      <protection locked="0"/>
    </xf>
    <xf numFmtId="0" fontId="42" fillId="0" borderId="32"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protection locked="0"/>
    </xf>
    <xf numFmtId="0" fontId="42" fillId="0" borderId="35" xfId="0" applyFont="1" applyBorder="1" applyAlignment="1" applyProtection="1">
      <alignment horizontal="left" vertical="center" wrapText="1"/>
      <protection locked="0"/>
    </xf>
    <xf numFmtId="0" fontId="42" fillId="0" borderId="34" xfId="0" applyFont="1" applyBorder="1" applyAlignment="1" applyProtection="1">
      <alignment horizontal="left" vertical="center" wrapText="1"/>
      <protection locked="0"/>
    </xf>
    <xf numFmtId="0" fontId="42" fillId="0" borderId="36" xfId="0" applyFont="1" applyBorder="1" applyAlignment="1" applyProtection="1">
      <alignment horizontal="left" vertical="center" wrapText="1"/>
      <protection locked="0"/>
    </xf>
    <xf numFmtId="0" fontId="42" fillId="0" borderId="1" xfId="0" applyFont="1" applyBorder="1" applyAlignment="1" applyProtection="1">
      <alignment horizontal="left" vertical="top"/>
      <protection locked="0"/>
    </xf>
    <xf numFmtId="0" fontId="42" fillId="0" borderId="1" xfId="0" applyFont="1" applyBorder="1" applyAlignment="1" applyProtection="1">
      <alignment horizontal="center" vertical="top"/>
      <protection locked="0"/>
    </xf>
    <xf numFmtId="0" fontId="42" fillId="0" borderId="35" xfId="0" applyFont="1" applyBorder="1" applyAlignment="1" applyProtection="1">
      <alignment horizontal="left" vertical="center"/>
      <protection locked="0"/>
    </xf>
    <xf numFmtId="0" fontId="42" fillId="0" borderId="36" xfId="0" applyFont="1" applyBorder="1" applyAlignment="1" applyProtection="1">
      <alignment horizontal="left" vertical="center"/>
      <protection locked="0"/>
    </xf>
    <xf numFmtId="0" fontId="44" fillId="0" borderId="0" xfId="0" applyFont="1" applyAlignment="1" applyProtection="1">
      <alignment vertical="center"/>
      <protection locked="0"/>
    </xf>
    <xf numFmtId="0" fontId="41" fillId="0" borderId="1" xfId="0" applyFont="1" applyBorder="1" applyAlignment="1" applyProtection="1">
      <alignment vertical="center"/>
      <protection locked="0"/>
    </xf>
    <xf numFmtId="0" fontId="44" fillId="0" borderId="34" xfId="0" applyFont="1" applyBorder="1" applyAlignment="1" applyProtection="1">
      <alignment vertical="center"/>
      <protection locked="0"/>
    </xf>
    <xf numFmtId="0" fontId="41"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2"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1" fillId="0" borderId="34" xfId="0" applyFont="1" applyBorder="1" applyAlignment="1" applyProtection="1">
      <alignment horizontal="left"/>
      <protection locked="0"/>
    </xf>
    <xf numFmtId="0" fontId="44" fillId="0" borderId="34" xfId="0" applyFont="1" applyBorder="1" applyAlignment="1" applyProtection="1">
      <protection locked="0"/>
    </xf>
    <xf numFmtId="0" fontId="39" fillId="0" borderId="32" xfId="0" applyFont="1" applyBorder="1" applyAlignment="1" applyProtection="1">
      <alignment vertical="top"/>
      <protection locked="0"/>
    </xf>
    <xf numFmtId="0" fontId="39" fillId="0" borderId="33" xfId="0" applyFont="1" applyBorder="1" applyAlignment="1" applyProtection="1">
      <alignment vertical="top"/>
      <protection locked="0"/>
    </xf>
    <xf numFmtId="0" fontId="39" fillId="0" borderId="1" xfId="0" applyFont="1" applyBorder="1" applyAlignment="1" applyProtection="1">
      <alignment horizontal="center" vertical="center"/>
      <protection locked="0"/>
    </xf>
    <xf numFmtId="0" fontId="39" fillId="0" borderId="1" xfId="0" applyFont="1" applyBorder="1" applyAlignment="1" applyProtection="1">
      <alignment horizontal="left" vertical="top"/>
      <protection locked="0"/>
    </xf>
    <xf numFmtId="0" fontId="39" fillId="0" borderId="35" xfId="0" applyFont="1" applyBorder="1" applyAlignment="1" applyProtection="1">
      <alignment vertical="top"/>
      <protection locked="0"/>
    </xf>
    <xf numFmtId="0" fontId="39" fillId="0" borderId="34" xfId="0" applyFont="1" applyBorder="1" applyAlignment="1" applyProtection="1">
      <alignment vertical="top"/>
      <protection locked="0"/>
    </xf>
    <xf numFmtId="0" fontId="39" fillId="0" borderId="36" xfId="0" applyFont="1" applyBorder="1" applyAlignment="1" applyProtection="1">
      <alignment vertical="top"/>
      <protection locked="0"/>
    </xf>
    <xf numFmtId="4" fontId="7" fillId="0" borderId="0" xfId="0" applyNumberFormat="1" applyFont="1" applyAlignment="1" applyProtection="1">
      <alignment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0" fillId="0" borderId="0" xfId="0"/>
    <xf numFmtId="4" fontId="27" fillId="0" borderId="0" xfId="0" applyNumberFormat="1" applyFont="1" applyAlignment="1" applyProtection="1">
      <alignment vertical="center"/>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0" fontId="26" fillId="0" borderId="0" xfId="0" applyFont="1" applyAlignment="1" applyProtection="1">
      <alignment horizontal="left" vertical="center" wrapText="1"/>
    </xf>
    <xf numFmtId="0" fontId="3" fillId="4" borderId="10" xfId="0" applyFont="1" applyFill="1" applyBorder="1" applyAlignment="1" applyProtection="1">
      <alignment horizontal="left" vertical="center"/>
    </xf>
    <xf numFmtId="0" fontId="0" fillId="4" borderId="10" xfId="0" applyFont="1" applyFill="1" applyBorder="1" applyAlignment="1" applyProtection="1">
      <alignment vertical="center"/>
    </xf>
    <xf numFmtId="4" fontId="3" fillId="4" borderId="10" xfId="0" applyNumberFormat="1" applyFont="1" applyFill="1" applyBorder="1" applyAlignment="1" applyProtection="1">
      <alignment vertical="center"/>
    </xf>
    <xf numFmtId="0" fontId="0" fillId="4" borderId="11"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3" fillId="0" borderId="15" xfId="0" applyFont="1" applyBorder="1" applyAlignment="1">
      <alignment horizontal="center" vertical="center"/>
    </xf>
    <xf numFmtId="0" fontId="23"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5" borderId="9" xfId="0" applyFont="1" applyFill="1" applyBorder="1" applyAlignment="1" applyProtection="1">
      <alignment horizontal="center" vertical="center"/>
    </xf>
    <xf numFmtId="0" fontId="2" fillId="5" borderId="10" xfId="0" applyFont="1" applyFill="1" applyBorder="1" applyAlignment="1" applyProtection="1">
      <alignment horizontal="left" vertical="center"/>
    </xf>
    <xf numFmtId="0" fontId="2" fillId="5" borderId="10" xfId="0" applyFont="1" applyFill="1" applyBorder="1" applyAlignment="1" applyProtection="1">
      <alignment horizontal="center" vertical="center"/>
    </xf>
    <xf numFmtId="0" fontId="2" fillId="5" borderId="10" xfId="0" applyFont="1" applyFill="1" applyBorder="1" applyAlignment="1" applyProtection="1">
      <alignment horizontal="right" vertical="center"/>
    </xf>
    <xf numFmtId="0" fontId="20" fillId="0" borderId="0" xfId="0" applyFont="1" applyAlignment="1">
      <alignment horizontal="left" vertical="top" wrapText="1"/>
    </xf>
    <xf numFmtId="0" fontId="20"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3"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1"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20" fillId="0" borderId="0" xfId="0" applyNumberFormat="1" applyFont="1" applyBorder="1" applyAlignment="1" applyProtection="1">
      <alignment vertical="center"/>
    </xf>
    <xf numFmtId="0" fontId="0" fillId="0" borderId="0" xfId="0" applyFont="1" applyAlignment="1" applyProtection="1">
      <alignment vertical="center"/>
    </xf>
    <xf numFmtId="0" fontId="33" fillId="2" borderId="0" xfId="1" applyFont="1" applyFill="1" applyAlignment="1">
      <alignment vertical="center"/>
    </xf>
    <xf numFmtId="0" fontId="19"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9" fillId="0" borderId="0" xfId="0" applyFont="1" applyAlignment="1" applyProtection="1">
      <alignment horizontal="left" vertical="center" wrapText="1"/>
    </xf>
    <xf numFmtId="0" fontId="19" fillId="0" borderId="0" xfId="0" applyFont="1" applyAlignment="1" applyProtection="1">
      <alignment horizontal="left" vertical="center"/>
    </xf>
    <xf numFmtId="0" fontId="19" fillId="0" borderId="0" xfId="0" applyFont="1" applyBorder="1" applyAlignment="1" applyProtection="1">
      <alignment horizontal="left" vertical="center"/>
    </xf>
    <xf numFmtId="0" fontId="42" fillId="0" borderId="1" xfId="0" applyFont="1" applyBorder="1" applyAlignment="1" applyProtection="1">
      <alignment horizontal="left" vertical="center" wrapText="1"/>
      <protection locked="0"/>
    </xf>
    <xf numFmtId="0" fontId="40" fillId="0" borderId="1" xfId="0" applyFont="1" applyBorder="1" applyAlignment="1" applyProtection="1">
      <alignment horizontal="center" vertical="center" wrapText="1"/>
      <protection locked="0"/>
    </xf>
    <xf numFmtId="0" fontId="41" fillId="0" borderId="34" xfId="0" applyFont="1" applyBorder="1" applyAlignment="1" applyProtection="1">
      <alignment horizontal="left" wrapText="1"/>
      <protection locked="0"/>
    </xf>
    <xf numFmtId="0" fontId="42" fillId="0" borderId="1" xfId="0" applyFont="1" applyBorder="1" applyAlignment="1" applyProtection="1">
      <alignment horizontal="left" vertical="center"/>
      <protection locked="0"/>
    </xf>
    <xf numFmtId="49" fontId="42" fillId="0" borderId="1" xfId="0" applyNumberFormat="1" applyFont="1" applyBorder="1" applyAlignment="1" applyProtection="1">
      <alignment horizontal="left" vertical="center" wrapText="1"/>
      <protection locked="0"/>
    </xf>
    <xf numFmtId="0" fontId="40" fillId="0" borderId="1" xfId="0" applyFont="1" applyBorder="1" applyAlignment="1" applyProtection="1">
      <alignment horizontal="center" vertical="center"/>
      <protection locked="0"/>
    </xf>
    <xf numFmtId="0" fontId="41" fillId="0" borderId="34" xfId="0" applyFont="1" applyBorder="1" applyAlignment="1" applyProtection="1">
      <alignment horizontal="left"/>
      <protection locked="0"/>
    </xf>
    <xf numFmtId="0" fontId="42" fillId="0" borderId="1" xfId="0" applyFont="1" applyBorder="1" applyAlignment="1" applyProtection="1">
      <alignment horizontal="left" vertical="top"/>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9"/>
  <sheetViews>
    <sheetView showGridLines="0" tabSelected="1" workbookViewId="0">
      <pane ySplit="1" topLeftCell="A2" activePane="bottomLeft" state="frozen"/>
      <selection pane="bottomLeft" activeCell="AF36" sqref="AF36"/>
    </sheetView>
  </sheetViews>
  <sheetFormatPr defaultRowHeight="12"/>
  <cols>
    <col min="1" max="1" width="6.25" customWidth="1"/>
    <col min="2" max="2" width="1.25" customWidth="1"/>
    <col min="3" max="3" width="3.125" customWidth="1"/>
    <col min="4" max="31" width="2" customWidth="1"/>
    <col min="32" max="32" width="37.125" customWidth="1"/>
    <col min="33" max="33" width="2" customWidth="1"/>
    <col min="34" max="34" width="2.5" customWidth="1"/>
    <col min="35" max="35" width="23.75" customWidth="1"/>
    <col min="36" max="37" width="1.875" customWidth="1"/>
    <col min="38" max="38" width="6.25" customWidth="1"/>
    <col min="39" max="39" width="2.5" customWidth="1"/>
    <col min="40" max="40" width="15.625" customWidth="1"/>
    <col min="41" max="41" width="5.625" customWidth="1"/>
    <col min="42" max="42" width="9.5" customWidth="1"/>
    <col min="43" max="43" width="11.75" customWidth="1"/>
    <col min="44" max="44" width="10.25" customWidth="1"/>
    <col min="45" max="47" width="19.375" hidden="1" customWidth="1"/>
    <col min="48" max="52" width="16.25" hidden="1" customWidth="1"/>
    <col min="53" max="53" width="14.375" hidden="1" customWidth="1"/>
    <col min="54" max="54" width="18.75" hidden="1" customWidth="1"/>
    <col min="55" max="56" width="14.375" hidden="1" customWidth="1"/>
    <col min="57" max="57" width="49.875" customWidth="1"/>
    <col min="71" max="91" width="9" hidden="1"/>
  </cols>
  <sheetData>
    <row r="1" spans="1:74" ht="21.4" customHeight="1">
      <c r="A1" s="17" t="s">
        <v>0</v>
      </c>
      <c r="B1" s="18"/>
      <c r="C1" s="18"/>
      <c r="D1" s="19" t="s">
        <v>1</v>
      </c>
      <c r="E1" s="18"/>
      <c r="F1" s="18"/>
      <c r="G1" s="18"/>
      <c r="H1" s="18"/>
      <c r="I1" s="18"/>
      <c r="J1" s="18"/>
      <c r="K1" s="20" t="s">
        <v>2</v>
      </c>
      <c r="L1" s="20"/>
      <c r="M1" s="20"/>
      <c r="N1" s="20"/>
      <c r="O1" s="20"/>
      <c r="P1" s="20"/>
      <c r="Q1" s="20"/>
      <c r="R1" s="20"/>
      <c r="S1" s="20"/>
      <c r="T1" s="18"/>
      <c r="U1" s="18"/>
      <c r="V1" s="18"/>
      <c r="W1" s="20" t="s">
        <v>3</v>
      </c>
      <c r="X1" s="20"/>
      <c r="Y1" s="20"/>
      <c r="Z1" s="20"/>
      <c r="AA1" s="20"/>
      <c r="AB1" s="20"/>
      <c r="AC1" s="20"/>
      <c r="AD1" s="20"/>
      <c r="AE1" s="20"/>
      <c r="AF1" s="20"/>
      <c r="AG1" s="20"/>
      <c r="AH1" s="20"/>
      <c r="AI1" s="21"/>
      <c r="AJ1" s="22"/>
      <c r="AK1" s="22"/>
      <c r="AL1" s="22"/>
      <c r="AM1" s="22"/>
      <c r="AN1" s="22"/>
      <c r="AO1" s="22"/>
      <c r="AP1" s="22"/>
      <c r="AQ1" s="22"/>
      <c r="AR1" s="22"/>
      <c r="AS1" s="22"/>
      <c r="AT1" s="22"/>
      <c r="AU1" s="22"/>
      <c r="AV1" s="22"/>
      <c r="AW1" s="22"/>
      <c r="AX1" s="22"/>
      <c r="AY1" s="22"/>
      <c r="AZ1" s="22"/>
      <c r="BA1" s="23" t="s">
        <v>4</v>
      </c>
      <c r="BB1" s="23" t="s">
        <v>5</v>
      </c>
      <c r="BC1" s="22"/>
      <c r="BD1" s="22"/>
      <c r="BE1" s="22"/>
      <c r="BF1" s="22"/>
      <c r="BG1" s="22"/>
      <c r="BH1" s="22"/>
      <c r="BI1" s="22"/>
      <c r="BJ1" s="22"/>
      <c r="BK1" s="22"/>
      <c r="BL1" s="22"/>
      <c r="BM1" s="22"/>
      <c r="BN1" s="22"/>
      <c r="BO1" s="22"/>
      <c r="BP1" s="22"/>
      <c r="BQ1" s="22"/>
      <c r="BR1" s="22"/>
      <c r="BT1" s="24" t="s">
        <v>6</v>
      </c>
      <c r="BU1" s="24" t="s">
        <v>6</v>
      </c>
      <c r="BV1" s="24" t="s">
        <v>7</v>
      </c>
    </row>
    <row r="2" spans="1:74" ht="37" customHeight="1">
      <c r="AR2" s="365"/>
      <c r="AS2" s="365"/>
      <c r="AT2" s="365"/>
      <c r="AU2" s="365"/>
      <c r="AV2" s="365"/>
      <c r="AW2" s="365"/>
      <c r="AX2" s="365"/>
      <c r="AY2" s="365"/>
      <c r="AZ2" s="365"/>
      <c r="BA2" s="365"/>
      <c r="BB2" s="365"/>
      <c r="BC2" s="365"/>
      <c r="BD2" s="365"/>
      <c r="BE2" s="365"/>
      <c r="BS2" s="25" t="s">
        <v>8</v>
      </c>
      <c r="BT2" s="25" t="s">
        <v>9</v>
      </c>
    </row>
    <row r="3" spans="1:74" ht="7" customHeight="1">
      <c r="B3" s="26"/>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8"/>
      <c r="BS3" s="25" t="s">
        <v>8</v>
      </c>
      <c r="BT3" s="25" t="s">
        <v>10</v>
      </c>
    </row>
    <row r="4" spans="1:74" ht="37" customHeight="1">
      <c r="B4" s="29"/>
      <c r="C4" s="30"/>
      <c r="D4" s="31" t="s">
        <v>11</v>
      </c>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2"/>
      <c r="AS4" s="33" t="s">
        <v>12</v>
      </c>
      <c r="BE4" s="34" t="s">
        <v>13</v>
      </c>
      <c r="BS4" s="25" t="s">
        <v>14</v>
      </c>
    </row>
    <row r="5" spans="1:74" ht="14.4" customHeight="1">
      <c r="B5" s="29"/>
      <c r="C5" s="30"/>
      <c r="D5" s="35" t="s">
        <v>15</v>
      </c>
      <c r="E5" s="30"/>
      <c r="F5" s="30"/>
      <c r="G5" s="30"/>
      <c r="H5" s="30"/>
      <c r="I5" s="30"/>
      <c r="J5" s="30"/>
      <c r="K5" s="390" t="s">
        <v>16</v>
      </c>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0"/>
      <c r="AQ5" s="32"/>
      <c r="BE5" s="388" t="s">
        <v>17</v>
      </c>
      <c r="BS5" s="25" t="s">
        <v>8</v>
      </c>
    </row>
    <row r="6" spans="1:74" ht="37" customHeight="1">
      <c r="B6" s="29"/>
      <c r="C6" s="30"/>
      <c r="D6" s="37" t="s">
        <v>18</v>
      </c>
      <c r="E6" s="30"/>
      <c r="F6" s="30"/>
      <c r="G6" s="30"/>
      <c r="H6" s="30"/>
      <c r="I6" s="30"/>
      <c r="J6" s="30"/>
      <c r="K6" s="392" t="s">
        <v>19</v>
      </c>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0"/>
      <c r="AQ6" s="32"/>
      <c r="BE6" s="389"/>
      <c r="BS6" s="25" t="s">
        <v>20</v>
      </c>
    </row>
    <row r="7" spans="1:74" ht="14.4" customHeight="1">
      <c r="B7" s="29"/>
      <c r="C7" s="30"/>
      <c r="D7" s="38" t="s">
        <v>21</v>
      </c>
      <c r="E7" s="30"/>
      <c r="F7" s="30"/>
      <c r="G7" s="30"/>
      <c r="H7" s="30"/>
      <c r="I7" s="30"/>
      <c r="J7" s="30"/>
      <c r="K7" s="36" t="s">
        <v>22</v>
      </c>
      <c r="L7" s="30"/>
      <c r="M7" s="30"/>
      <c r="N7" s="30"/>
      <c r="O7" s="30"/>
      <c r="P7" s="30"/>
      <c r="Q7" s="30"/>
      <c r="R7" s="30"/>
      <c r="S7" s="30"/>
      <c r="T7" s="30"/>
      <c r="U7" s="30"/>
      <c r="V7" s="30"/>
      <c r="W7" s="30"/>
      <c r="X7" s="30"/>
      <c r="Y7" s="30"/>
      <c r="Z7" s="30"/>
      <c r="AA7" s="30"/>
      <c r="AB7" s="30"/>
      <c r="AC7" s="30"/>
      <c r="AD7" s="30"/>
      <c r="AE7" s="30"/>
      <c r="AF7" s="30"/>
      <c r="AG7" s="30"/>
      <c r="AH7" s="30"/>
      <c r="AI7" s="30"/>
      <c r="AJ7" s="30"/>
      <c r="AK7" s="38" t="s">
        <v>23</v>
      </c>
      <c r="AL7" s="30"/>
      <c r="AM7" s="30"/>
      <c r="AN7" s="36" t="s">
        <v>24</v>
      </c>
      <c r="AO7" s="30"/>
      <c r="AP7" s="30"/>
      <c r="AQ7" s="32"/>
      <c r="BE7" s="389"/>
      <c r="BS7" s="25" t="s">
        <v>20</v>
      </c>
    </row>
    <row r="8" spans="1:74" ht="14.4" customHeight="1">
      <c r="B8" s="29"/>
      <c r="C8" s="30"/>
      <c r="D8" s="38" t="s">
        <v>25</v>
      </c>
      <c r="E8" s="30"/>
      <c r="F8" s="30"/>
      <c r="G8" s="30"/>
      <c r="H8" s="30"/>
      <c r="I8" s="30"/>
      <c r="J8" s="30"/>
      <c r="K8" s="36" t="s">
        <v>26</v>
      </c>
      <c r="L8" s="30"/>
      <c r="M8" s="30"/>
      <c r="N8" s="30"/>
      <c r="O8" s="30"/>
      <c r="P8" s="30"/>
      <c r="Q8" s="30"/>
      <c r="R8" s="30"/>
      <c r="S8" s="30"/>
      <c r="T8" s="30"/>
      <c r="U8" s="30"/>
      <c r="V8" s="30"/>
      <c r="W8" s="30"/>
      <c r="X8" s="30"/>
      <c r="Y8" s="30"/>
      <c r="Z8" s="30"/>
      <c r="AA8" s="30"/>
      <c r="AB8" s="30"/>
      <c r="AC8" s="30"/>
      <c r="AD8" s="30"/>
      <c r="AE8" s="30"/>
      <c r="AF8" s="30"/>
      <c r="AG8" s="30"/>
      <c r="AH8" s="30"/>
      <c r="AI8" s="30"/>
      <c r="AJ8" s="30"/>
      <c r="AK8" s="38" t="s">
        <v>27</v>
      </c>
      <c r="AL8" s="30"/>
      <c r="AM8" s="30"/>
      <c r="AN8" s="39" t="s">
        <v>28</v>
      </c>
      <c r="AO8" s="30"/>
      <c r="AP8" s="30"/>
      <c r="AQ8" s="32"/>
      <c r="BE8" s="389"/>
      <c r="BS8" s="25" t="s">
        <v>20</v>
      </c>
    </row>
    <row r="9" spans="1:74" ht="14.4" customHeight="1">
      <c r="B9" s="29"/>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2"/>
      <c r="BE9" s="389"/>
      <c r="BS9" s="25" t="s">
        <v>20</v>
      </c>
    </row>
    <row r="10" spans="1:74" ht="14.4" customHeight="1">
      <c r="B10" s="29"/>
      <c r="C10" s="30"/>
      <c r="D10" s="38" t="s">
        <v>29</v>
      </c>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8" t="s">
        <v>30</v>
      </c>
      <c r="AL10" s="30"/>
      <c r="AM10" s="30"/>
      <c r="AN10" s="36" t="s">
        <v>24</v>
      </c>
      <c r="AO10" s="30"/>
      <c r="AP10" s="30"/>
      <c r="AQ10" s="32"/>
      <c r="BE10" s="389"/>
      <c r="BS10" s="25" t="s">
        <v>8</v>
      </c>
    </row>
    <row r="11" spans="1:74" ht="18.5" customHeight="1">
      <c r="B11" s="29"/>
      <c r="C11" s="30"/>
      <c r="D11" s="30"/>
      <c r="E11" s="36" t="s">
        <v>31</v>
      </c>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8" t="s">
        <v>32</v>
      </c>
      <c r="AL11" s="30"/>
      <c r="AM11" s="30"/>
      <c r="AN11" s="36" t="s">
        <v>24</v>
      </c>
      <c r="AO11" s="30"/>
      <c r="AP11" s="30"/>
      <c r="AQ11" s="32"/>
      <c r="BE11" s="389"/>
      <c r="BS11" s="25" t="s">
        <v>8</v>
      </c>
    </row>
    <row r="12" spans="1:74" ht="7" customHeight="1">
      <c r="B12" s="29"/>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2"/>
      <c r="BE12" s="389"/>
      <c r="BS12" s="25" t="s">
        <v>8</v>
      </c>
    </row>
    <row r="13" spans="1:74" ht="14.4" customHeight="1">
      <c r="B13" s="29"/>
      <c r="C13" s="30"/>
      <c r="D13" s="38" t="s">
        <v>33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8" t="s">
        <v>30</v>
      </c>
      <c r="AL13" s="30"/>
      <c r="AM13" s="30"/>
      <c r="AN13" s="40" t="s">
        <v>34</v>
      </c>
      <c r="AO13" s="30"/>
      <c r="AP13" s="30"/>
      <c r="AQ13" s="32"/>
      <c r="BE13" s="389"/>
      <c r="BS13" s="25" t="s">
        <v>8</v>
      </c>
    </row>
    <row r="14" spans="1:74">
      <c r="B14" s="29"/>
      <c r="C14" s="30"/>
      <c r="D14" s="30"/>
      <c r="E14" s="393" t="s">
        <v>34</v>
      </c>
      <c r="F14" s="39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8" t="s">
        <v>32</v>
      </c>
      <c r="AL14" s="30"/>
      <c r="AM14" s="30"/>
      <c r="AN14" s="40" t="s">
        <v>34</v>
      </c>
      <c r="AO14" s="30"/>
      <c r="AP14" s="30"/>
      <c r="AQ14" s="32"/>
      <c r="BE14" s="389"/>
      <c r="BS14" s="25" t="s">
        <v>8</v>
      </c>
    </row>
    <row r="15" spans="1:74" ht="7" customHeight="1">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2"/>
      <c r="BE15" s="389"/>
      <c r="BS15" s="25" t="s">
        <v>6</v>
      </c>
    </row>
    <row r="16" spans="1:74" ht="14.4" customHeight="1">
      <c r="B16" s="29"/>
      <c r="C16" s="30"/>
      <c r="D16" s="38" t="s">
        <v>35</v>
      </c>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8" t="s">
        <v>30</v>
      </c>
      <c r="AL16" s="30"/>
      <c r="AM16" s="30"/>
      <c r="AN16" s="36" t="s">
        <v>24</v>
      </c>
      <c r="AO16" s="30"/>
      <c r="AP16" s="30"/>
      <c r="AQ16" s="32"/>
      <c r="BE16" s="389"/>
      <c r="BS16" s="25" t="s">
        <v>6</v>
      </c>
    </row>
    <row r="17" spans="2:71" ht="18.5" customHeight="1">
      <c r="B17" s="29"/>
      <c r="C17" s="30"/>
      <c r="D17" s="30"/>
      <c r="E17" s="36" t="s">
        <v>36</v>
      </c>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8" t="s">
        <v>32</v>
      </c>
      <c r="AL17" s="30"/>
      <c r="AM17" s="30"/>
      <c r="AN17" s="36" t="s">
        <v>24</v>
      </c>
      <c r="AO17" s="30"/>
      <c r="AP17" s="30"/>
      <c r="AQ17" s="32"/>
      <c r="BE17" s="389"/>
      <c r="BS17" s="25" t="s">
        <v>37</v>
      </c>
    </row>
    <row r="18" spans="2:71" ht="7" customHeight="1">
      <c r="B18" s="29"/>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2"/>
      <c r="BE18" s="389"/>
      <c r="BS18" s="25" t="s">
        <v>8</v>
      </c>
    </row>
    <row r="19" spans="2:71" ht="14.4" customHeight="1">
      <c r="B19" s="29"/>
      <c r="C19" s="30"/>
      <c r="D19" s="38" t="s">
        <v>38</v>
      </c>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2"/>
      <c r="BE19" s="389"/>
      <c r="BS19" s="25" t="s">
        <v>20</v>
      </c>
    </row>
    <row r="20" spans="2:71" ht="132" customHeight="1">
      <c r="B20" s="29"/>
      <c r="C20" s="30"/>
      <c r="D20" s="30"/>
      <c r="E20" s="395" t="s">
        <v>39</v>
      </c>
      <c r="F20" s="395"/>
      <c r="G20" s="395"/>
      <c r="H20" s="395"/>
      <c r="I20" s="395"/>
      <c r="J20" s="395"/>
      <c r="K20" s="395"/>
      <c r="L20" s="395"/>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30"/>
      <c r="AP20" s="30"/>
      <c r="AQ20" s="32"/>
      <c r="BE20" s="389"/>
      <c r="BS20" s="25" t="s">
        <v>6</v>
      </c>
    </row>
    <row r="21" spans="2:71" ht="7" customHeight="1">
      <c r="B21" s="29"/>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2"/>
      <c r="BE21" s="389"/>
    </row>
    <row r="22" spans="2:71" ht="7" customHeight="1">
      <c r="B22" s="29"/>
      <c r="C22" s="30"/>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30"/>
      <c r="AQ22" s="32"/>
      <c r="BE22" s="389"/>
    </row>
    <row r="23" spans="2:71" s="1" customFormat="1" ht="25.9" customHeight="1">
      <c r="B23" s="42"/>
      <c r="C23" s="43"/>
      <c r="D23" s="44" t="s">
        <v>40</v>
      </c>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396">
        <f>ROUNDUP(AG51,2)</f>
        <v>0</v>
      </c>
      <c r="AL23" s="397"/>
      <c r="AM23" s="397"/>
      <c r="AN23" s="397"/>
      <c r="AO23" s="397"/>
      <c r="AP23" s="43"/>
      <c r="AQ23" s="46"/>
      <c r="BE23" s="389"/>
    </row>
    <row r="24" spans="2:71" s="1" customFormat="1" ht="7" customHeight="1">
      <c r="B24" s="42"/>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6"/>
      <c r="BE24" s="389"/>
    </row>
    <row r="25" spans="2:71" s="1" customFormat="1">
      <c r="B25" s="42"/>
      <c r="C25" s="43"/>
      <c r="D25" s="43"/>
      <c r="E25" s="43"/>
      <c r="F25" s="43"/>
      <c r="G25" s="43"/>
      <c r="H25" s="43"/>
      <c r="I25" s="43"/>
      <c r="J25" s="43"/>
      <c r="K25" s="43"/>
      <c r="L25" s="398" t="s">
        <v>41</v>
      </c>
      <c r="M25" s="398"/>
      <c r="N25" s="398"/>
      <c r="O25" s="398"/>
      <c r="P25" s="43"/>
      <c r="Q25" s="43"/>
      <c r="R25" s="43"/>
      <c r="S25" s="43"/>
      <c r="T25" s="43"/>
      <c r="U25" s="43"/>
      <c r="V25" s="43"/>
      <c r="W25" s="398" t="s">
        <v>42</v>
      </c>
      <c r="X25" s="398"/>
      <c r="Y25" s="398"/>
      <c r="Z25" s="398"/>
      <c r="AA25" s="398"/>
      <c r="AB25" s="398"/>
      <c r="AC25" s="398"/>
      <c r="AD25" s="398"/>
      <c r="AE25" s="398"/>
      <c r="AF25" s="43"/>
      <c r="AG25" s="43"/>
      <c r="AH25" s="43"/>
      <c r="AI25" s="43"/>
      <c r="AJ25" s="43"/>
      <c r="AK25" s="398" t="s">
        <v>43</v>
      </c>
      <c r="AL25" s="398"/>
      <c r="AM25" s="398"/>
      <c r="AN25" s="398"/>
      <c r="AO25" s="398"/>
      <c r="AP25" s="43"/>
      <c r="AQ25" s="46"/>
      <c r="BE25" s="389"/>
    </row>
    <row r="26" spans="2:71" s="2" customFormat="1" ht="14.4" customHeight="1">
      <c r="B26" s="48"/>
      <c r="C26" s="49"/>
      <c r="D26" s="50" t="s">
        <v>44</v>
      </c>
      <c r="E26" s="49"/>
      <c r="F26" s="50" t="s">
        <v>45</v>
      </c>
      <c r="G26" s="49"/>
      <c r="H26" s="49"/>
      <c r="I26" s="49"/>
      <c r="J26" s="49"/>
      <c r="K26" s="49"/>
      <c r="L26" s="399">
        <v>0.21</v>
      </c>
      <c r="M26" s="400"/>
      <c r="N26" s="400"/>
      <c r="O26" s="400"/>
      <c r="P26" s="49"/>
      <c r="Q26" s="49"/>
      <c r="R26" s="49"/>
      <c r="S26" s="49"/>
      <c r="T26" s="49"/>
      <c r="U26" s="49"/>
      <c r="V26" s="49"/>
      <c r="W26" s="401">
        <f>ROUNDUP(AZ51,2)</f>
        <v>0</v>
      </c>
      <c r="X26" s="400"/>
      <c r="Y26" s="400"/>
      <c r="Z26" s="400"/>
      <c r="AA26" s="400"/>
      <c r="AB26" s="400"/>
      <c r="AC26" s="400"/>
      <c r="AD26" s="400"/>
      <c r="AE26" s="400"/>
      <c r="AF26" s="49"/>
      <c r="AG26" s="49"/>
      <c r="AH26" s="49"/>
      <c r="AI26" s="49"/>
      <c r="AJ26" s="49"/>
      <c r="AK26" s="401">
        <f>ROUNDUP(AV51,1)</f>
        <v>0</v>
      </c>
      <c r="AL26" s="400"/>
      <c r="AM26" s="400"/>
      <c r="AN26" s="400"/>
      <c r="AO26" s="400"/>
      <c r="AP26" s="49"/>
      <c r="AQ26" s="51"/>
      <c r="BE26" s="389"/>
    </row>
    <row r="27" spans="2:71" s="2" customFormat="1" ht="14.4" customHeight="1">
      <c r="B27" s="48"/>
      <c r="C27" s="49"/>
      <c r="D27" s="49"/>
      <c r="E27" s="49"/>
      <c r="F27" s="50" t="s">
        <v>46</v>
      </c>
      <c r="G27" s="49"/>
      <c r="H27" s="49"/>
      <c r="I27" s="49"/>
      <c r="J27" s="49"/>
      <c r="K27" s="49"/>
      <c r="L27" s="399">
        <v>0.15</v>
      </c>
      <c r="M27" s="400"/>
      <c r="N27" s="400"/>
      <c r="O27" s="400"/>
      <c r="P27" s="49"/>
      <c r="Q27" s="49"/>
      <c r="R27" s="49"/>
      <c r="S27" s="49"/>
      <c r="T27" s="49"/>
      <c r="U27" s="49"/>
      <c r="V27" s="49"/>
      <c r="W27" s="401">
        <f>ROUNDUP(BA51,2)</f>
        <v>0</v>
      </c>
      <c r="X27" s="400"/>
      <c r="Y27" s="400"/>
      <c r="Z27" s="400"/>
      <c r="AA27" s="400"/>
      <c r="AB27" s="400"/>
      <c r="AC27" s="400"/>
      <c r="AD27" s="400"/>
      <c r="AE27" s="400"/>
      <c r="AF27" s="49"/>
      <c r="AG27" s="49"/>
      <c r="AH27" s="49"/>
      <c r="AI27" s="49"/>
      <c r="AJ27" s="49"/>
      <c r="AK27" s="401">
        <f>ROUNDUP(AW51,1)</f>
        <v>0</v>
      </c>
      <c r="AL27" s="400"/>
      <c r="AM27" s="400"/>
      <c r="AN27" s="400"/>
      <c r="AO27" s="400"/>
      <c r="AP27" s="49"/>
      <c r="AQ27" s="51"/>
      <c r="BE27" s="389"/>
    </row>
    <row r="28" spans="2:71" s="2" customFormat="1" ht="14.4" hidden="1" customHeight="1">
      <c r="B28" s="48"/>
      <c r="C28" s="49"/>
      <c r="D28" s="49"/>
      <c r="E28" s="49"/>
      <c r="F28" s="50" t="s">
        <v>47</v>
      </c>
      <c r="G28" s="49"/>
      <c r="H28" s="49"/>
      <c r="I28" s="49"/>
      <c r="J28" s="49"/>
      <c r="K28" s="49"/>
      <c r="L28" s="399">
        <v>0.21</v>
      </c>
      <c r="M28" s="400"/>
      <c r="N28" s="400"/>
      <c r="O28" s="400"/>
      <c r="P28" s="49"/>
      <c r="Q28" s="49"/>
      <c r="R28" s="49"/>
      <c r="S28" s="49"/>
      <c r="T28" s="49"/>
      <c r="U28" s="49"/>
      <c r="V28" s="49"/>
      <c r="W28" s="401">
        <f>ROUNDUP(BB51,2)</f>
        <v>0</v>
      </c>
      <c r="X28" s="400"/>
      <c r="Y28" s="400"/>
      <c r="Z28" s="400"/>
      <c r="AA28" s="400"/>
      <c r="AB28" s="400"/>
      <c r="AC28" s="400"/>
      <c r="AD28" s="400"/>
      <c r="AE28" s="400"/>
      <c r="AF28" s="49"/>
      <c r="AG28" s="49"/>
      <c r="AH28" s="49"/>
      <c r="AI28" s="49"/>
      <c r="AJ28" s="49"/>
      <c r="AK28" s="401">
        <v>0</v>
      </c>
      <c r="AL28" s="400"/>
      <c r="AM28" s="400"/>
      <c r="AN28" s="400"/>
      <c r="AO28" s="400"/>
      <c r="AP28" s="49"/>
      <c r="AQ28" s="51"/>
      <c r="BE28" s="389"/>
    </row>
    <row r="29" spans="2:71" s="2" customFormat="1" ht="14.4" hidden="1" customHeight="1">
      <c r="B29" s="48"/>
      <c r="C29" s="49"/>
      <c r="D29" s="49"/>
      <c r="E29" s="49"/>
      <c r="F29" s="50" t="s">
        <v>48</v>
      </c>
      <c r="G29" s="49"/>
      <c r="H29" s="49"/>
      <c r="I29" s="49"/>
      <c r="J29" s="49"/>
      <c r="K29" s="49"/>
      <c r="L29" s="399">
        <v>0.15</v>
      </c>
      <c r="M29" s="400"/>
      <c r="N29" s="400"/>
      <c r="O29" s="400"/>
      <c r="P29" s="49"/>
      <c r="Q29" s="49"/>
      <c r="R29" s="49"/>
      <c r="S29" s="49"/>
      <c r="T29" s="49"/>
      <c r="U29" s="49"/>
      <c r="V29" s="49"/>
      <c r="W29" s="401">
        <f>ROUNDUP(BC51,2)</f>
        <v>0</v>
      </c>
      <c r="X29" s="400"/>
      <c r="Y29" s="400"/>
      <c r="Z29" s="400"/>
      <c r="AA29" s="400"/>
      <c r="AB29" s="400"/>
      <c r="AC29" s="400"/>
      <c r="AD29" s="400"/>
      <c r="AE29" s="400"/>
      <c r="AF29" s="49"/>
      <c r="AG29" s="49"/>
      <c r="AH29" s="49"/>
      <c r="AI29" s="49"/>
      <c r="AJ29" s="49"/>
      <c r="AK29" s="401">
        <v>0</v>
      </c>
      <c r="AL29" s="400"/>
      <c r="AM29" s="400"/>
      <c r="AN29" s="400"/>
      <c r="AO29" s="400"/>
      <c r="AP29" s="49"/>
      <c r="AQ29" s="51"/>
      <c r="BE29" s="389"/>
    </row>
    <row r="30" spans="2:71" s="2" customFormat="1" ht="14.4" hidden="1" customHeight="1">
      <c r="B30" s="48"/>
      <c r="C30" s="49"/>
      <c r="D30" s="49"/>
      <c r="E30" s="49"/>
      <c r="F30" s="50" t="s">
        <v>49</v>
      </c>
      <c r="G30" s="49"/>
      <c r="H30" s="49"/>
      <c r="I30" s="49"/>
      <c r="J30" s="49"/>
      <c r="K30" s="49"/>
      <c r="L30" s="399">
        <v>0</v>
      </c>
      <c r="M30" s="400"/>
      <c r="N30" s="400"/>
      <c r="O30" s="400"/>
      <c r="P30" s="49"/>
      <c r="Q30" s="49"/>
      <c r="R30" s="49"/>
      <c r="S30" s="49"/>
      <c r="T30" s="49"/>
      <c r="U30" s="49"/>
      <c r="V30" s="49"/>
      <c r="W30" s="401">
        <f>ROUNDUP(BD51,2)</f>
        <v>0</v>
      </c>
      <c r="X30" s="400"/>
      <c r="Y30" s="400"/>
      <c r="Z30" s="400"/>
      <c r="AA30" s="400"/>
      <c r="AB30" s="400"/>
      <c r="AC30" s="400"/>
      <c r="AD30" s="400"/>
      <c r="AE30" s="400"/>
      <c r="AF30" s="49"/>
      <c r="AG30" s="49"/>
      <c r="AH30" s="49"/>
      <c r="AI30" s="49"/>
      <c r="AJ30" s="49"/>
      <c r="AK30" s="401">
        <v>0</v>
      </c>
      <c r="AL30" s="400"/>
      <c r="AM30" s="400"/>
      <c r="AN30" s="400"/>
      <c r="AO30" s="400"/>
      <c r="AP30" s="49"/>
      <c r="AQ30" s="51"/>
      <c r="BE30" s="389"/>
    </row>
    <row r="31" spans="2:71" s="1" customFormat="1" ht="7" customHeight="1">
      <c r="B31" s="4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6"/>
      <c r="BE31" s="389"/>
    </row>
    <row r="32" spans="2:71" s="1" customFormat="1" ht="25.9" customHeight="1">
      <c r="B32" s="42"/>
      <c r="C32" s="52"/>
      <c r="D32" s="53" t="s">
        <v>50</v>
      </c>
      <c r="E32" s="54"/>
      <c r="F32" s="54"/>
      <c r="G32" s="54"/>
      <c r="H32" s="54"/>
      <c r="I32" s="54"/>
      <c r="J32" s="54"/>
      <c r="K32" s="54"/>
      <c r="L32" s="54"/>
      <c r="M32" s="54"/>
      <c r="N32" s="54"/>
      <c r="O32" s="54"/>
      <c r="P32" s="54"/>
      <c r="Q32" s="54"/>
      <c r="R32" s="54"/>
      <c r="S32" s="54"/>
      <c r="T32" s="55" t="s">
        <v>51</v>
      </c>
      <c r="U32" s="54"/>
      <c r="V32" s="54"/>
      <c r="W32" s="54"/>
      <c r="X32" s="370" t="s">
        <v>52</v>
      </c>
      <c r="Y32" s="371"/>
      <c r="Z32" s="371"/>
      <c r="AA32" s="371"/>
      <c r="AB32" s="371"/>
      <c r="AC32" s="54"/>
      <c r="AD32" s="54"/>
      <c r="AE32" s="54"/>
      <c r="AF32" s="54"/>
      <c r="AG32" s="54"/>
      <c r="AH32" s="54"/>
      <c r="AI32" s="54"/>
      <c r="AJ32" s="54"/>
      <c r="AK32" s="372">
        <f>SUM(AK23:AK30)</f>
        <v>0</v>
      </c>
      <c r="AL32" s="371"/>
      <c r="AM32" s="371"/>
      <c r="AN32" s="371"/>
      <c r="AO32" s="373"/>
      <c r="AP32" s="52"/>
      <c r="AQ32" s="56"/>
      <c r="BE32" s="389"/>
    </row>
    <row r="33" spans="2:56" s="1" customFormat="1" ht="7" customHeight="1">
      <c r="B33" s="4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6"/>
    </row>
    <row r="34" spans="2:56" s="1" customFormat="1" ht="7" customHeight="1">
      <c r="B34" s="57"/>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9"/>
    </row>
    <row r="38" spans="2:56" s="1" customFormat="1" ht="7" customHeight="1">
      <c r="B38" s="60"/>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2"/>
    </row>
    <row r="39" spans="2:56" s="1" customFormat="1" ht="37" customHeight="1">
      <c r="B39" s="42"/>
      <c r="C39" s="63" t="s">
        <v>53</v>
      </c>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2"/>
    </row>
    <row r="40" spans="2:56" s="1" customFormat="1" ht="7" customHeight="1">
      <c r="B40" s="42"/>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2"/>
    </row>
    <row r="41" spans="2:56" s="3" customFormat="1" ht="14.4" customHeight="1">
      <c r="B41" s="65"/>
      <c r="C41" s="66" t="s">
        <v>15</v>
      </c>
      <c r="D41" s="67"/>
      <c r="E41" s="67"/>
      <c r="F41" s="67"/>
      <c r="G41" s="67"/>
      <c r="H41" s="67"/>
      <c r="I41" s="67"/>
      <c r="J41" s="67"/>
      <c r="K41" s="67"/>
      <c r="L41" s="67" t="str">
        <f>K5</f>
        <v>MALSOVICE1803</v>
      </c>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8"/>
    </row>
    <row r="42" spans="2:56" s="4" customFormat="1" ht="37" customHeight="1">
      <c r="B42" s="69"/>
      <c r="C42" s="70" t="s">
        <v>18</v>
      </c>
      <c r="D42" s="71"/>
      <c r="E42" s="71"/>
      <c r="F42" s="71"/>
      <c r="G42" s="71"/>
      <c r="H42" s="71"/>
      <c r="I42" s="71"/>
      <c r="J42" s="71"/>
      <c r="K42" s="71"/>
      <c r="L42" s="374" t="str">
        <f>K6</f>
        <v>Malšovice 6 a 17/6 - stavební úpravy</v>
      </c>
      <c r="M42" s="375"/>
      <c r="N42" s="375"/>
      <c r="O42" s="375"/>
      <c r="P42" s="375"/>
      <c r="Q42" s="375"/>
      <c r="R42" s="375"/>
      <c r="S42" s="375"/>
      <c r="T42" s="375"/>
      <c r="U42" s="375"/>
      <c r="V42" s="375"/>
      <c r="W42" s="375"/>
      <c r="X42" s="375"/>
      <c r="Y42" s="375"/>
      <c r="Z42" s="375"/>
      <c r="AA42" s="375"/>
      <c r="AB42" s="375"/>
      <c r="AC42" s="375"/>
      <c r="AD42" s="375"/>
      <c r="AE42" s="375"/>
      <c r="AF42" s="375"/>
      <c r="AG42" s="375"/>
      <c r="AH42" s="375"/>
      <c r="AI42" s="375"/>
      <c r="AJ42" s="375"/>
      <c r="AK42" s="375"/>
      <c r="AL42" s="375"/>
      <c r="AM42" s="375"/>
      <c r="AN42" s="375"/>
      <c r="AO42" s="375"/>
      <c r="AP42" s="71"/>
      <c r="AQ42" s="71"/>
      <c r="AR42" s="72"/>
    </row>
    <row r="43" spans="2:56" s="1" customFormat="1" ht="7" customHeight="1">
      <c r="B43" s="42"/>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2"/>
    </row>
    <row r="44" spans="2:56" s="1" customFormat="1">
      <c r="B44" s="42"/>
      <c r="C44" s="66" t="s">
        <v>25</v>
      </c>
      <c r="D44" s="64"/>
      <c r="E44" s="64"/>
      <c r="F44" s="64"/>
      <c r="G44" s="64"/>
      <c r="H44" s="64"/>
      <c r="I44" s="64"/>
      <c r="J44" s="64"/>
      <c r="K44" s="64"/>
      <c r="L44" s="73" t="str">
        <f>IF(K8="","",K8)</f>
        <v xml:space="preserve">Malšovice  </v>
      </c>
      <c r="M44" s="64"/>
      <c r="N44" s="64"/>
      <c r="O44" s="64"/>
      <c r="P44" s="64"/>
      <c r="Q44" s="64"/>
      <c r="R44" s="64"/>
      <c r="S44" s="64"/>
      <c r="T44" s="64"/>
      <c r="U44" s="64"/>
      <c r="V44" s="64"/>
      <c r="W44" s="64"/>
      <c r="X44" s="64"/>
      <c r="Y44" s="64"/>
      <c r="Z44" s="64"/>
      <c r="AA44" s="64"/>
      <c r="AB44" s="64"/>
      <c r="AC44" s="64"/>
      <c r="AD44" s="64"/>
      <c r="AE44" s="64"/>
      <c r="AF44" s="64"/>
      <c r="AG44" s="64"/>
      <c r="AH44" s="64"/>
      <c r="AI44" s="66" t="s">
        <v>27</v>
      </c>
      <c r="AJ44" s="64"/>
      <c r="AK44" s="64"/>
      <c r="AL44" s="64"/>
      <c r="AM44" s="376" t="str">
        <f>IF(AN8= "","",AN8)</f>
        <v>2. 3. 2018</v>
      </c>
      <c r="AN44" s="376"/>
      <c r="AO44" s="64"/>
      <c r="AP44" s="64"/>
      <c r="AQ44" s="64"/>
      <c r="AR44" s="62"/>
    </row>
    <row r="45" spans="2:56" s="1" customFormat="1" ht="7" customHeight="1">
      <c r="B45" s="42"/>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2"/>
    </row>
    <row r="46" spans="2:56" s="1" customFormat="1">
      <c r="B46" s="42"/>
      <c r="C46" s="66" t="s">
        <v>29</v>
      </c>
      <c r="D46" s="64"/>
      <c r="E46" s="64"/>
      <c r="F46" s="64"/>
      <c r="G46" s="64"/>
      <c r="H46" s="64"/>
      <c r="I46" s="64"/>
      <c r="J46" s="64"/>
      <c r="K46" s="64"/>
      <c r="L46" s="67" t="str">
        <f>IF(E11= "","",E11)</f>
        <v>Obec Malšovice</v>
      </c>
      <c r="M46" s="64"/>
      <c r="N46" s="64"/>
      <c r="O46" s="64"/>
      <c r="P46" s="64"/>
      <c r="Q46" s="64"/>
      <c r="R46" s="64"/>
      <c r="S46" s="64"/>
      <c r="T46" s="64"/>
      <c r="U46" s="64"/>
      <c r="V46" s="64"/>
      <c r="W46" s="64"/>
      <c r="X46" s="64"/>
      <c r="Y46" s="64"/>
      <c r="Z46" s="64"/>
      <c r="AA46" s="64"/>
      <c r="AB46" s="64"/>
      <c r="AC46" s="64"/>
      <c r="AD46" s="64"/>
      <c r="AE46" s="64"/>
      <c r="AF46" s="64"/>
      <c r="AG46" s="64"/>
      <c r="AH46" s="64"/>
      <c r="AI46" s="66" t="s">
        <v>35</v>
      </c>
      <c r="AJ46" s="64"/>
      <c r="AK46" s="64"/>
      <c r="AL46" s="64"/>
      <c r="AM46" s="377" t="str">
        <f>IF(E17="","",E17)</f>
        <v>Ing. Demuth Jiří, Děčín</v>
      </c>
      <c r="AN46" s="377"/>
      <c r="AO46" s="377"/>
      <c r="AP46" s="377"/>
      <c r="AQ46" s="64"/>
      <c r="AR46" s="62"/>
      <c r="AS46" s="378" t="s">
        <v>54</v>
      </c>
      <c r="AT46" s="379"/>
      <c r="AU46" s="75"/>
      <c r="AV46" s="75"/>
      <c r="AW46" s="75"/>
      <c r="AX46" s="75"/>
      <c r="AY46" s="75"/>
      <c r="AZ46" s="75"/>
      <c r="BA46" s="75"/>
      <c r="BB46" s="75"/>
      <c r="BC46" s="75"/>
      <c r="BD46" s="76"/>
    </row>
    <row r="47" spans="2:56" s="1" customFormat="1">
      <c r="B47" s="42"/>
      <c r="C47" s="66" t="s">
        <v>33</v>
      </c>
      <c r="D47" s="64"/>
      <c r="E47" s="64"/>
      <c r="F47" s="64"/>
      <c r="G47" s="64"/>
      <c r="H47" s="64"/>
      <c r="I47" s="64"/>
      <c r="J47" s="64"/>
      <c r="K47" s="64"/>
      <c r="L47" s="67" t="str">
        <f>IF(E14= "Vyplň údaj","",E14)</f>
        <v/>
      </c>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2"/>
      <c r="AS47" s="380"/>
      <c r="AT47" s="381"/>
      <c r="AU47" s="77"/>
      <c r="AV47" s="77"/>
      <c r="AW47" s="77"/>
      <c r="AX47" s="77"/>
      <c r="AY47" s="77"/>
      <c r="AZ47" s="77"/>
      <c r="BA47" s="77"/>
      <c r="BB47" s="77"/>
      <c r="BC47" s="77"/>
      <c r="BD47" s="78"/>
    </row>
    <row r="48" spans="2:56" s="1" customFormat="1" ht="10.75" customHeight="1">
      <c r="B48" s="42"/>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2"/>
      <c r="AS48" s="382"/>
      <c r="AT48" s="383"/>
      <c r="AU48" s="43"/>
      <c r="AV48" s="43"/>
      <c r="AW48" s="43"/>
      <c r="AX48" s="43"/>
      <c r="AY48" s="43"/>
      <c r="AZ48" s="43"/>
      <c r="BA48" s="43"/>
      <c r="BB48" s="43"/>
      <c r="BC48" s="43"/>
      <c r="BD48" s="79"/>
    </row>
    <row r="49" spans="1:91" s="1" customFormat="1" ht="29.25" customHeight="1">
      <c r="B49" s="42"/>
      <c r="C49" s="384" t="s">
        <v>55</v>
      </c>
      <c r="D49" s="385"/>
      <c r="E49" s="385"/>
      <c r="F49" s="385"/>
      <c r="G49" s="385"/>
      <c r="H49" s="80"/>
      <c r="I49" s="386" t="s">
        <v>56</v>
      </c>
      <c r="J49" s="385"/>
      <c r="K49" s="385"/>
      <c r="L49" s="385"/>
      <c r="M49" s="385"/>
      <c r="N49" s="385"/>
      <c r="O49" s="385"/>
      <c r="P49" s="385"/>
      <c r="Q49" s="385"/>
      <c r="R49" s="385"/>
      <c r="S49" s="385"/>
      <c r="T49" s="385"/>
      <c r="U49" s="385"/>
      <c r="V49" s="385"/>
      <c r="W49" s="385"/>
      <c r="X49" s="385"/>
      <c r="Y49" s="385"/>
      <c r="Z49" s="385"/>
      <c r="AA49" s="385"/>
      <c r="AB49" s="385"/>
      <c r="AC49" s="385"/>
      <c r="AD49" s="385"/>
      <c r="AE49" s="385"/>
      <c r="AF49" s="385"/>
      <c r="AG49" s="387" t="s">
        <v>57</v>
      </c>
      <c r="AH49" s="385"/>
      <c r="AI49" s="385"/>
      <c r="AJ49" s="385"/>
      <c r="AK49" s="385"/>
      <c r="AL49" s="385"/>
      <c r="AM49" s="385"/>
      <c r="AN49" s="386" t="s">
        <v>58</v>
      </c>
      <c r="AO49" s="385"/>
      <c r="AP49" s="385"/>
      <c r="AQ49" s="81" t="s">
        <v>59</v>
      </c>
      <c r="AR49" s="62"/>
      <c r="AS49" s="82" t="s">
        <v>60</v>
      </c>
      <c r="AT49" s="83" t="s">
        <v>61</v>
      </c>
      <c r="AU49" s="83" t="s">
        <v>62</v>
      </c>
      <c r="AV49" s="83" t="s">
        <v>63</v>
      </c>
      <c r="AW49" s="83" t="s">
        <v>64</v>
      </c>
      <c r="AX49" s="83" t="s">
        <v>65</v>
      </c>
      <c r="AY49" s="83" t="s">
        <v>66</v>
      </c>
      <c r="AZ49" s="83" t="s">
        <v>67</v>
      </c>
      <c r="BA49" s="83" t="s">
        <v>68</v>
      </c>
      <c r="BB49" s="83" t="s">
        <v>69</v>
      </c>
      <c r="BC49" s="83" t="s">
        <v>70</v>
      </c>
      <c r="BD49" s="84" t="s">
        <v>71</v>
      </c>
    </row>
    <row r="50" spans="1:91" s="1" customFormat="1" ht="10.75" customHeight="1">
      <c r="B50" s="42"/>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2"/>
      <c r="AS50" s="85"/>
      <c r="AT50" s="86"/>
      <c r="AU50" s="86"/>
      <c r="AV50" s="86"/>
      <c r="AW50" s="86"/>
      <c r="AX50" s="86"/>
      <c r="AY50" s="86"/>
      <c r="AZ50" s="86"/>
      <c r="BA50" s="86"/>
      <c r="BB50" s="86"/>
      <c r="BC50" s="86"/>
      <c r="BD50" s="87"/>
    </row>
    <row r="51" spans="1:91" s="4" customFormat="1" ht="32.4" customHeight="1">
      <c r="B51" s="69"/>
      <c r="C51" s="88" t="s">
        <v>72</v>
      </c>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363">
        <f>ROUNDUP(AG52+AG62,2)</f>
        <v>0</v>
      </c>
      <c r="AH51" s="363"/>
      <c r="AI51" s="363"/>
      <c r="AJ51" s="363"/>
      <c r="AK51" s="363"/>
      <c r="AL51" s="363"/>
      <c r="AM51" s="363"/>
      <c r="AN51" s="364">
        <f t="shared" ref="AN51:AN67" si="0">SUM(AG51,AT51)</f>
        <v>0</v>
      </c>
      <c r="AO51" s="364"/>
      <c r="AP51" s="364"/>
      <c r="AQ51" s="90" t="s">
        <v>24</v>
      </c>
      <c r="AR51" s="72"/>
      <c r="AS51" s="91">
        <f>ROUNDUP(AS52+AS62,2)</f>
        <v>0</v>
      </c>
      <c r="AT51" s="92">
        <f t="shared" ref="AT51:AT67" si="1">ROUNDUP(SUM(AV51:AW51),1)</f>
        <v>0</v>
      </c>
      <c r="AU51" s="93">
        <f>ROUNDUP(AU52+AU62,5)</f>
        <v>0</v>
      </c>
      <c r="AV51" s="92">
        <f>ROUNDUP(AZ51*L26,1)</f>
        <v>0</v>
      </c>
      <c r="AW51" s="92">
        <f>ROUNDUP(BA51*L27,1)</f>
        <v>0</v>
      </c>
      <c r="AX51" s="92">
        <f>ROUNDUP(BB51*L26,1)</f>
        <v>0</v>
      </c>
      <c r="AY51" s="92">
        <f>ROUNDUP(BC51*L27,1)</f>
        <v>0</v>
      </c>
      <c r="AZ51" s="92">
        <f>ROUNDUP(AZ52+AZ62,2)</f>
        <v>0</v>
      </c>
      <c r="BA51" s="92">
        <f>ROUNDUP(BA52+BA62,2)</f>
        <v>0</v>
      </c>
      <c r="BB51" s="92">
        <f>ROUNDUP(BB52+BB62,2)</f>
        <v>0</v>
      </c>
      <c r="BC51" s="92">
        <f>ROUNDUP(BC52+BC62,2)</f>
        <v>0</v>
      </c>
      <c r="BD51" s="94">
        <f>ROUNDUP(BD52+BD62,2)</f>
        <v>0</v>
      </c>
      <c r="BS51" s="95" t="s">
        <v>73</v>
      </c>
      <c r="BT51" s="95" t="s">
        <v>74</v>
      </c>
      <c r="BU51" s="96" t="s">
        <v>75</v>
      </c>
      <c r="BV51" s="95" t="s">
        <v>76</v>
      </c>
      <c r="BW51" s="95" t="s">
        <v>7</v>
      </c>
      <c r="BX51" s="95" t="s">
        <v>77</v>
      </c>
      <c r="CL51" s="95" t="s">
        <v>22</v>
      </c>
    </row>
    <row r="52" spans="1:91" s="5" customFormat="1" ht="42" customHeight="1">
      <c r="B52" s="97"/>
      <c r="C52" s="98"/>
      <c r="D52" s="369" t="s">
        <v>78</v>
      </c>
      <c r="E52" s="369"/>
      <c r="F52" s="369"/>
      <c r="G52" s="369"/>
      <c r="H52" s="369"/>
      <c r="I52" s="99"/>
      <c r="J52" s="369" t="s">
        <v>79</v>
      </c>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8">
        <f>ROUNDUP(SUM(AG53:AG61),2)</f>
        <v>0</v>
      </c>
      <c r="AH52" s="367"/>
      <c r="AI52" s="367"/>
      <c r="AJ52" s="367"/>
      <c r="AK52" s="367"/>
      <c r="AL52" s="367"/>
      <c r="AM52" s="367"/>
      <c r="AN52" s="366">
        <f t="shared" si="0"/>
        <v>0</v>
      </c>
      <c r="AO52" s="367"/>
      <c r="AP52" s="367"/>
      <c r="AQ52" s="100" t="s">
        <v>80</v>
      </c>
      <c r="AR52" s="101"/>
      <c r="AS52" s="102">
        <f>ROUNDUP(SUM(AS53:AS61),2)</f>
        <v>0</v>
      </c>
      <c r="AT52" s="103">
        <f t="shared" si="1"/>
        <v>0</v>
      </c>
      <c r="AU52" s="104">
        <f>ROUNDUP(SUM(AU53:AU61),5)</f>
        <v>0</v>
      </c>
      <c r="AV52" s="103">
        <f>ROUNDUP(AZ52*L26,1)</f>
        <v>0</v>
      </c>
      <c r="AW52" s="103">
        <f>ROUNDUP(BA52*L27,1)</f>
        <v>0</v>
      </c>
      <c r="AX52" s="103">
        <f>ROUNDUP(BB52*L26,1)</f>
        <v>0</v>
      </c>
      <c r="AY52" s="103">
        <f>ROUNDUP(BC52*L27,1)</f>
        <v>0</v>
      </c>
      <c r="AZ52" s="103">
        <f>ROUNDUP(SUM(AZ53:AZ61),2)</f>
        <v>0</v>
      </c>
      <c r="BA52" s="103">
        <f>ROUNDUP(SUM(BA53:BA61),2)</f>
        <v>0</v>
      </c>
      <c r="BB52" s="103">
        <f>ROUNDUP(SUM(BB53:BB61),2)</f>
        <v>0</v>
      </c>
      <c r="BC52" s="103">
        <f>ROUNDUP(SUM(BC53:BC61),2)</f>
        <v>0</v>
      </c>
      <c r="BD52" s="105">
        <f>ROUNDUP(SUM(BD53:BD61),2)</f>
        <v>0</v>
      </c>
      <c r="BS52" s="106" t="s">
        <v>73</v>
      </c>
      <c r="BT52" s="106" t="s">
        <v>81</v>
      </c>
      <c r="BU52" s="106" t="s">
        <v>75</v>
      </c>
      <c r="BV52" s="106" t="s">
        <v>76</v>
      </c>
      <c r="BW52" s="106" t="s">
        <v>82</v>
      </c>
      <c r="BX52" s="106" t="s">
        <v>7</v>
      </c>
      <c r="CL52" s="106" t="s">
        <v>22</v>
      </c>
      <c r="CM52" s="106" t="s">
        <v>83</v>
      </c>
    </row>
    <row r="53" spans="1:91" s="6" customFormat="1" ht="40.5" customHeight="1">
      <c r="A53" s="107" t="s">
        <v>84</v>
      </c>
      <c r="B53" s="108"/>
      <c r="C53" s="109"/>
      <c r="D53" s="109"/>
      <c r="E53" s="362" t="s">
        <v>85</v>
      </c>
      <c r="F53" s="362"/>
      <c r="G53" s="362"/>
      <c r="H53" s="362"/>
      <c r="I53" s="362"/>
      <c r="J53" s="109"/>
      <c r="K53" s="362" t="s">
        <v>86</v>
      </c>
      <c r="L53" s="362"/>
      <c r="M53" s="362"/>
      <c r="N53" s="362"/>
      <c r="O53" s="362"/>
      <c r="P53" s="362"/>
      <c r="Q53" s="362"/>
      <c r="R53" s="362"/>
      <c r="S53" s="362"/>
      <c r="T53" s="362"/>
      <c r="U53" s="362"/>
      <c r="V53" s="362"/>
      <c r="W53" s="362"/>
      <c r="X53" s="362"/>
      <c r="Y53" s="362"/>
      <c r="Z53" s="362"/>
      <c r="AA53" s="362"/>
      <c r="AB53" s="362"/>
      <c r="AC53" s="362"/>
      <c r="AD53" s="362"/>
      <c r="AE53" s="362"/>
      <c r="AF53" s="362"/>
      <c r="AG53" s="360">
        <f>'A1 - 1.pp, 1.np levá stra...'!J29</f>
        <v>0</v>
      </c>
      <c r="AH53" s="361"/>
      <c r="AI53" s="361"/>
      <c r="AJ53" s="361"/>
      <c r="AK53" s="361"/>
      <c r="AL53" s="361"/>
      <c r="AM53" s="361"/>
      <c r="AN53" s="360">
        <f t="shared" si="0"/>
        <v>0</v>
      </c>
      <c r="AO53" s="361"/>
      <c r="AP53" s="361"/>
      <c r="AQ53" s="110" t="s">
        <v>87</v>
      </c>
      <c r="AR53" s="111"/>
      <c r="AS53" s="112">
        <v>0</v>
      </c>
      <c r="AT53" s="113">
        <f t="shared" si="1"/>
        <v>0</v>
      </c>
      <c r="AU53" s="114">
        <f>'A1 - 1.pp, 1.np levá stra...'!P118</f>
        <v>0</v>
      </c>
      <c r="AV53" s="113">
        <f>'A1 - 1.pp, 1.np levá stra...'!J32</f>
        <v>0</v>
      </c>
      <c r="AW53" s="113">
        <f>'A1 - 1.pp, 1.np levá stra...'!J33</f>
        <v>0</v>
      </c>
      <c r="AX53" s="113">
        <f>'A1 - 1.pp, 1.np levá stra...'!J34</f>
        <v>0</v>
      </c>
      <c r="AY53" s="113">
        <f>'A1 - 1.pp, 1.np levá stra...'!J35</f>
        <v>0</v>
      </c>
      <c r="AZ53" s="113">
        <f>'A1 - 1.pp, 1.np levá stra...'!F32</f>
        <v>0</v>
      </c>
      <c r="BA53" s="113">
        <f>'A1 - 1.pp, 1.np levá stra...'!F33</f>
        <v>0</v>
      </c>
      <c r="BB53" s="113">
        <f>'A1 - 1.pp, 1.np levá stra...'!F34</f>
        <v>0</v>
      </c>
      <c r="BC53" s="113">
        <f>'A1 - 1.pp, 1.np levá stra...'!F35</f>
        <v>0</v>
      </c>
      <c r="BD53" s="115">
        <f>'A1 - 1.pp, 1.np levá stra...'!F36</f>
        <v>0</v>
      </c>
      <c r="BT53" s="116" t="s">
        <v>83</v>
      </c>
      <c r="BV53" s="116" t="s">
        <v>76</v>
      </c>
      <c r="BW53" s="116" t="s">
        <v>88</v>
      </c>
      <c r="BX53" s="116" t="s">
        <v>82</v>
      </c>
      <c r="CL53" s="116" t="s">
        <v>22</v>
      </c>
    </row>
    <row r="54" spans="1:91" s="6" customFormat="1" ht="27" customHeight="1">
      <c r="A54" s="107" t="s">
        <v>84</v>
      </c>
      <c r="B54" s="108"/>
      <c r="C54" s="109"/>
      <c r="D54" s="109"/>
      <c r="E54" s="362" t="s">
        <v>89</v>
      </c>
      <c r="F54" s="362"/>
      <c r="G54" s="362"/>
      <c r="H54" s="362"/>
      <c r="I54" s="362"/>
      <c r="J54" s="109"/>
      <c r="K54" s="362" t="s">
        <v>90</v>
      </c>
      <c r="L54" s="362"/>
      <c r="M54" s="362"/>
      <c r="N54" s="362"/>
      <c r="O54" s="362"/>
      <c r="P54" s="362"/>
      <c r="Q54" s="362"/>
      <c r="R54" s="362"/>
      <c r="S54" s="362"/>
      <c r="T54" s="362"/>
      <c r="U54" s="362"/>
      <c r="V54" s="362"/>
      <c r="W54" s="362"/>
      <c r="X54" s="362"/>
      <c r="Y54" s="362"/>
      <c r="Z54" s="362"/>
      <c r="AA54" s="362"/>
      <c r="AB54" s="362"/>
      <c r="AC54" s="362"/>
      <c r="AD54" s="362"/>
      <c r="AE54" s="362"/>
      <c r="AF54" s="362"/>
      <c r="AG54" s="360">
        <f>'A2 - 1.np pravá strana ob...'!J29</f>
        <v>0</v>
      </c>
      <c r="AH54" s="361"/>
      <c r="AI54" s="361"/>
      <c r="AJ54" s="361"/>
      <c r="AK54" s="361"/>
      <c r="AL54" s="361"/>
      <c r="AM54" s="361"/>
      <c r="AN54" s="360">
        <f t="shared" si="0"/>
        <v>0</v>
      </c>
      <c r="AO54" s="361"/>
      <c r="AP54" s="361"/>
      <c r="AQ54" s="110" t="s">
        <v>87</v>
      </c>
      <c r="AR54" s="111"/>
      <c r="AS54" s="112">
        <v>0</v>
      </c>
      <c r="AT54" s="113">
        <f t="shared" si="1"/>
        <v>0</v>
      </c>
      <c r="AU54" s="114">
        <f>'A2 - 1.np pravá strana ob...'!P107</f>
        <v>0</v>
      </c>
      <c r="AV54" s="113">
        <f>'A2 - 1.np pravá strana ob...'!J32</f>
        <v>0</v>
      </c>
      <c r="AW54" s="113">
        <f>'A2 - 1.np pravá strana ob...'!J33</f>
        <v>0</v>
      </c>
      <c r="AX54" s="113">
        <f>'A2 - 1.np pravá strana ob...'!J34</f>
        <v>0</v>
      </c>
      <c r="AY54" s="113">
        <f>'A2 - 1.np pravá strana ob...'!J35</f>
        <v>0</v>
      </c>
      <c r="AZ54" s="113">
        <f>'A2 - 1.np pravá strana ob...'!F32</f>
        <v>0</v>
      </c>
      <c r="BA54" s="113">
        <f>'A2 - 1.np pravá strana ob...'!F33</f>
        <v>0</v>
      </c>
      <c r="BB54" s="113">
        <f>'A2 - 1.np pravá strana ob...'!F34</f>
        <v>0</v>
      </c>
      <c r="BC54" s="113">
        <f>'A2 - 1.np pravá strana ob...'!F35</f>
        <v>0</v>
      </c>
      <c r="BD54" s="115">
        <f>'A2 - 1.np pravá strana ob...'!F36</f>
        <v>0</v>
      </c>
      <c r="BT54" s="116" t="s">
        <v>83</v>
      </c>
      <c r="BV54" s="116" t="s">
        <v>76</v>
      </c>
      <c r="BW54" s="116" t="s">
        <v>91</v>
      </c>
      <c r="BX54" s="116" t="s">
        <v>82</v>
      </c>
      <c r="CL54" s="116" t="s">
        <v>22</v>
      </c>
    </row>
    <row r="55" spans="1:91" s="6" customFormat="1" ht="27" customHeight="1">
      <c r="A55" s="107" t="s">
        <v>84</v>
      </c>
      <c r="B55" s="108"/>
      <c r="C55" s="109"/>
      <c r="D55" s="109"/>
      <c r="E55" s="362" t="s">
        <v>92</v>
      </c>
      <c r="F55" s="362"/>
      <c r="G55" s="362"/>
      <c r="H55" s="362"/>
      <c r="I55" s="362"/>
      <c r="J55" s="109"/>
      <c r="K55" s="362" t="s">
        <v>93</v>
      </c>
      <c r="L55" s="362"/>
      <c r="M55" s="362"/>
      <c r="N55" s="362"/>
      <c r="O55" s="362"/>
      <c r="P55" s="362"/>
      <c r="Q55" s="362"/>
      <c r="R55" s="362"/>
      <c r="S55" s="362"/>
      <c r="T55" s="362"/>
      <c r="U55" s="362"/>
      <c r="V55" s="362"/>
      <c r="W55" s="362"/>
      <c r="X55" s="362"/>
      <c r="Y55" s="362"/>
      <c r="Z55" s="362"/>
      <c r="AA55" s="362"/>
      <c r="AB55" s="362"/>
      <c r="AC55" s="362"/>
      <c r="AD55" s="362"/>
      <c r="AE55" s="362"/>
      <c r="AF55" s="362"/>
      <c r="AG55" s="360">
        <f>'A3 - 1.np m.č. 106-109, 2...'!J29</f>
        <v>0</v>
      </c>
      <c r="AH55" s="361"/>
      <c r="AI55" s="361"/>
      <c r="AJ55" s="361"/>
      <c r="AK55" s="361"/>
      <c r="AL55" s="361"/>
      <c r="AM55" s="361"/>
      <c r="AN55" s="360">
        <f t="shared" si="0"/>
        <v>0</v>
      </c>
      <c r="AO55" s="361"/>
      <c r="AP55" s="361"/>
      <c r="AQ55" s="110" t="s">
        <v>87</v>
      </c>
      <c r="AR55" s="111"/>
      <c r="AS55" s="112">
        <v>0</v>
      </c>
      <c r="AT55" s="113">
        <f t="shared" si="1"/>
        <v>0</v>
      </c>
      <c r="AU55" s="114">
        <f>'A3 - 1.np m.č. 106-109, 2...'!P108</f>
        <v>0</v>
      </c>
      <c r="AV55" s="113">
        <f>'A3 - 1.np m.č. 106-109, 2...'!J32</f>
        <v>0</v>
      </c>
      <c r="AW55" s="113">
        <f>'A3 - 1.np m.č. 106-109, 2...'!J33</f>
        <v>0</v>
      </c>
      <c r="AX55" s="113">
        <f>'A3 - 1.np m.č. 106-109, 2...'!J34</f>
        <v>0</v>
      </c>
      <c r="AY55" s="113">
        <f>'A3 - 1.np m.č. 106-109, 2...'!J35</f>
        <v>0</v>
      </c>
      <c r="AZ55" s="113">
        <f>'A3 - 1.np m.č. 106-109, 2...'!F32</f>
        <v>0</v>
      </c>
      <c r="BA55" s="113">
        <f>'A3 - 1.np m.č. 106-109, 2...'!F33</f>
        <v>0</v>
      </c>
      <c r="BB55" s="113">
        <f>'A3 - 1.np m.č. 106-109, 2...'!F34</f>
        <v>0</v>
      </c>
      <c r="BC55" s="113">
        <f>'A3 - 1.np m.č. 106-109, 2...'!F35</f>
        <v>0</v>
      </c>
      <c r="BD55" s="115">
        <f>'A3 - 1.np m.č. 106-109, 2...'!F36</f>
        <v>0</v>
      </c>
      <c r="BT55" s="116" t="s">
        <v>83</v>
      </c>
      <c r="BV55" s="116" t="s">
        <v>76</v>
      </c>
      <c r="BW55" s="116" t="s">
        <v>94</v>
      </c>
      <c r="BX55" s="116" t="s">
        <v>82</v>
      </c>
      <c r="CL55" s="116" t="s">
        <v>22</v>
      </c>
    </row>
    <row r="56" spans="1:91" s="6" customFormat="1" ht="14.5" customHeight="1">
      <c r="A56" s="107" t="s">
        <v>84</v>
      </c>
      <c r="B56" s="108"/>
      <c r="C56" s="109"/>
      <c r="D56" s="109"/>
      <c r="E56" s="362" t="s">
        <v>95</v>
      </c>
      <c r="F56" s="362"/>
      <c r="G56" s="362"/>
      <c r="H56" s="362"/>
      <c r="I56" s="362"/>
      <c r="J56" s="109"/>
      <c r="K56" s="362" t="s">
        <v>96</v>
      </c>
      <c r="L56" s="362"/>
      <c r="M56" s="362"/>
      <c r="N56" s="362"/>
      <c r="O56" s="362"/>
      <c r="P56" s="362"/>
      <c r="Q56" s="362"/>
      <c r="R56" s="362"/>
      <c r="S56" s="362"/>
      <c r="T56" s="362"/>
      <c r="U56" s="362"/>
      <c r="V56" s="362"/>
      <c r="W56" s="362"/>
      <c r="X56" s="362"/>
      <c r="Y56" s="362"/>
      <c r="Z56" s="362"/>
      <c r="AA56" s="362"/>
      <c r="AB56" s="362"/>
      <c r="AC56" s="362"/>
      <c r="AD56" s="362"/>
      <c r="AE56" s="362"/>
      <c r="AF56" s="362"/>
      <c r="AG56" s="360">
        <f>'A4 - zti, út, plyn, přípojky'!J29</f>
        <v>0</v>
      </c>
      <c r="AH56" s="361"/>
      <c r="AI56" s="361"/>
      <c r="AJ56" s="361"/>
      <c r="AK56" s="361"/>
      <c r="AL56" s="361"/>
      <c r="AM56" s="361"/>
      <c r="AN56" s="360">
        <f t="shared" si="0"/>
        <v>0</v>
      </c>
      <c r="AO56" s="361"/>
      <c r="AP56" s="361"/>
      <c r="AQ56" s="110" t="s">
        <v>87</v>
      </c>
      <c r="AR56" s="111"/>
      <c r="AS56" s="112">
        <v>0</v>
      </c>
      <c r="AT56" s="113">
        <f t="shared" si="1"/>
        <v>0</v>
      </c>
      <c r="AU56" s="114">
        <f>'A4 - zti, út, plyn, přípojky'!P103</f>
        <v>0</v>
      </c>
      <c r="AV56" s="113">
        <f>'A4 - zti, út, plyn, přípojky'!J32</f>
        <v>0</v>
      </c>
      <c r="AW56" s="113">
        <f>'A4 - zti, út, plyn, přípojky'!J33</f>
        <v>0</v>
      </c>
      <c r="AX56" s="113">
        <f>'A4 - zti, út, plyn, přípojky'!J34</f>
        <v>0</v>
      </c>
      <c r="AY56" s="113">
        <f>'A4 - zti, út, plyn, přípojky'!J35</f>
        <v>0</v>
      </c>
      <c r="AZ56" s="113">
        <f>'A4 - zti, út, plyn, přípojky'!F32</f>
        <v>0</v>
      </c>
      <c r="BA56" s="113">
        <f>'A4 - zti, út, plyn, přípojky'!F33</f>
        <v>0</v>
      </c>
      <c r="BB56" s="113">
        <f>'A4 - zti, út, plyn, přípojky'!F34</f>
        <v>0</v>
      </c>
      <c r="BC56" s="113">
        <f>'A4 - zti, út, plyn, přípojky'!F35</f>
        <v>0</v>
      </c>
      <c r="BD56" s="115">
        <f>'A4 - zti, út, plyn, přípojky'!F36</f>
        <v>0</v>
      </c>
      <c r="BT56" s="116" t="s">
        <v>83</v>
      </c>
      <c r="BV56" s="116" t="s">
        <v>76</v>
      </c>
      <c r="BW56" s="116" t="s">
        <v>97</v>
      </c>
      <c r="BX56" s="116" t="s">
        <v>82</v>
      </c>
      <c r="CL56" s="116" t="s">
        <v>22</v>
      </c>
    </row>
    <row r="57" spans="1:91" s="6" customFormat="1" ht="14.5" customHeight="1">
      <c r="A57" s="107" t="s">
        <v>84</v>
      </c>
      <c r="B57" s="108"/>
      <c r="C57" s="109"/>
      <c r="D57" s="109"/>
      <c r="E57" s="362" t="s">
        <v>98</v>
      </c>
      <c r="F57" s="362"/>
      <c r="G57" s="362"/>
      <c r="H57" s="362"/>
      <c r="I57" s="362"/>
      <c r="J57" s="109"/>
      <c r="K57" s="362" t="s">
        <v>99</v>
      </c>
      <c r="L57" s="362"/>
      <c r="M57" s="362"/>
      <c r="N57" s="362"/>
      <c r="O57" s="362"/>
      <c r="P57" s="362"/>
      <c r="Q57" s="362"/>
      <c r="R57" s="362"/>
      <c r="S57" s="362"/>
      <c r="T57" s="362"/>
      <c r="U57" s="362"/>
      <c r="V57" s="362"/>
      <c r="W57" s="362"/>
      <c r="X57" s="362"/>
      <c r="Y57" s="362"/>
      <c r="Z57" s="362"/>
      <c r="AA57" s="362"/>
      <c r="AB57" s="362"/>
      <c r="AC57" s="362"/>
      <c r="AD57" s="362"/>
      <c r="AE57" s="362"/>
      <c r="AF57" s="362"/>
      <c r="AG57" s="360">
        <f>'A5 - elektroinstalace'!J29</f>
        <v>0</v>
      </c>
      <c r="AH57" s="361"/>
      <c r="AI57" s="361"/>
      <c r="AJ57" s="361"/>
      <c r="AK57" s="361"/>
      <c r="AL57" s="361"/>
      <c r="AM57" s="361"/>
      <c r="AN57" s="360">
        <f t="shared" si="0"/>
        <v>0</v>
      </c>
      <c r="AO57" s="361"/>
      <c r="AP57" s="361"/>
      <c r="AQ57" s="110" t="s">
        <v>87</v>
      </c>
      <c r="AR57" s="111"/>
      <c r="AS57" s="112">
        <v>0</v>
      </c>
      <c r="AT57" s="113">
        <f t="shared" si="1"/>
        <v>0</v>
      </c>
      <c r="AU57" s="114">
        <f>'A5 - elektroinstalace'!P91</f>
        <v>0</v>
      </c>
      <c r="AV57" s="113">
        <f>'A5 - elektroinstalace'!J32</f>
        <v>0</v>
      </c>
      <c r="AW57" s="113">
        <f>'A5 - elektroinstalace'!J33</f>
        <v>0</v>
      </c>
      <c r="AX57" s="113">
        <f>'A5 - elektroinstalace'!J34</f>
        <v>0</v>
      </c>
      <c r="AY57" s="113">
        <f>'A5 - elektroinstalace'!J35</f>
        <v>0</v>
      </c>
      <c r="AZ57" s="113">
        <f>'A5 - elektroinstalace'!F32</f>
        <v>0</v>
      </c>
      <c r="BA57" s="113">
        <f>'A5 - elektroinstalace'!F33</f>
        <v>0</v>
      </c>
      <c r="BB57" s="113">
        <f>'A5 - elektroinstalace'!F34</f>
        <v>0</v>
      </c>
      <c r="BC57" s="113">
        <f>'A5 - elektroinstalace'!F35</f>
        <v>0</v>
      </c>
      <c r="BD57" s="115">
        <f>'A5 - elektroinstalace'!F36</f>
        <v>0</v>
      </c>
      <c r="BT57" s="116" t="s">
        <v>83</v>
      </c>
      <c r="BV57" s="116" t="s">
        <v>76</v>
      </c>
      <c r="BW57" s="116" t="s">
        <v>100</v>
      </c>
      <c r="BX57" s="116" t="s">
        <v>82</v>
      </c>
      <c r="CL57" s="116" t="s">
        <v>22</v>
      </c>
    </row>
    <row r="58" spans="1:91" s="6" customFormat="1" ht="40.5" customHeight="1">
      <c r="A58" s="107" t="s">
        <v>84</v>
      </c>
      <c r="B58" s="108"/>
      <c r="C58" s="109"/>
      <c r="D58" s="109"/>
      <c r="E58" s="362" t="s">
        <v>101</v>
      </c>
      <c r="F58" s="362"/>
      <c r="G58" s="362"/>
      <c r="H58" s="362"/>
      <c r="I58" s="362"/>
      <c r="J58" s="109"/>
      <c r="K58" s="362" t="s">
        <v>102</v>
      </c>
      <c r="L58" s="362"/>
      <c r="M58" s="362"/>
      <c r="N58" s="362"/>
      <c r="O58" s="362"/>
      <c r="P58" s="362"/>
      <c r="Q58" s="362"/>
      <c r="R58" s="362"/>
      <c r="S58" s="362"/>
      <c r="T58" s="362"/>
      <c r="U58" s="362"/>
      <c r="V58" s="362"/>
      <c r="W58" s="362"/>
      <c r="X58" s="362"/>
      <c r="Y58" s="362"/>
      <c r="Z58" s="362"/>
      <c r="AA58" s="362"/>
      <c r="AB58" s="362"/>
      <c r="AC58" s="362"/>
      <c r="AD58" s="362"/>
      <c r="AE58" s="362"/>
      <c r="AF58" s="362"/>
      <c r="AG58" s="360">
        <f>'A6 - fasáda, izolace sokl...'!J29</f>
        <v>0</v>
      </c>
      <c r="AH58" s="361"/>
      <c r="AI58" s="361"/>
      <c r="AJ58" s="361"/>
      <c r="AK58" s="361"/>
      <c r="AL58" s="361"/>
      <c r="AM58" s="361"/>
      <c r="AN58" s="360">
        <f t="shared" si="0"/>
        <v>0</v>
      </c>
      <c r="AO58" s="361"/>
      <c r="AP58" s="361"/>
      <c r="AQ58" s="110" t="s">
        <v>87</v>
      </c>
      <c r="AR58" s="111"/>
      <c r="AS58" s="112">
        <v>0</v>
      </c>
      <c r="AT58" s="113">
        <f t="shared" si="1"/>
        <v>0</v>
      </c>
      <c r="AU58" s="114">
        <f>'A6 - fasáda, izolace sokl...'!P102</f>
        <v>0</v>
      </c>
      <c r="AV58" s="113">
        <f>'A6 - fasáda, izolace sokl...'!J32</f>
        <v>0</v>
      </c>
      <c r="AW58" s="113">
        <f>'A6 - fasáda, izolace sokl...'!J33</f>
        <v>0</v>
      </c>
      <c r="AX58" s="113">
        <f>'A6 - fasáda, izolace sokl...'!J34</f>
        <v>0</v>
      </c>
      <c r="AY58" s="113">
        <f>'A6 - fasáda, izolace sokl...'!J35</f>
        <v>0</v>
      </c>
      <c r="AZ58" s="113">
        <f>'A6 - fasáda, izolace sokl...'!F32</f>
        <v>0</v>
      </c>
      <c r="BA58" s="113">
        <f>'A6 - fasáda, izolace sokl...'!F33</f>
        <v>0</v>
      </c>
      <c r="BB58" s="113">
        <f>'A6 - fasáda, izolace sokl...'!F34</f>
        <v>0</v>
      </c>
      <c r="BC58" s="113">
        <f>'A6 - fasáda, izolace sokl...'!F35</f>
        <v>0</v>
      </c>
      <c r="BD58" s="115">
        <f>'A6 - fasáda, izolace sokl...'!F36</f>
        <v>0</v>
      </c>
      <c r="BT58" s="116" t="s">
        <v>83</v>
      </c>
      <c r="BV58" s="116" t="s">
        <v>76</v>
      </c>
      <c r="BW58" s="116" t="s">
        <v>103</v>
      </c>
      <c r="BX58" s="116" t="s">
        <v>82</v>
      </c>
      <c r="CL58" s="116" t="s">
        <v>22</v>
      </c>
    </row>
    <row r="59" spans="1:91" s="6" customFormat="1" ht="27" customHeight="1">
      <c r="A59" s="107" t="s">
        <v>84</v>
      </c>
      <c r="B59" s="108"/>
      <c r="C59" s="109"/>
      <c r="D59" s="109"/>
      <c r="E59" s="362" t="s">
        <v>104</v>
      </c>
      <c r="F59" s="362"/>
      <c r="G59" s="362"/>
      <c r="H59" s="362"/>
      <c r="I59" s="362"/>
      <c r="J59" s="109"/>
      <c r="K59" s="362" t="s">
        <v>105</v>
      </c>
      <c r="L59" s="362"/>
      <c r="M59" s="362"/>
      <c r="N59" s="362"/>
      <c r="O59" s="362"/>
      <c r="P59" s="362"/>
      <c r="Q59" s="362"/>
      <c r="R59" s="362"/>
      <c r="S59" s="362"/>
      <c r="T59" s="362"/>
      <c r="U59" s="362"/>
      <c r="V59" s="362"/>
      <c r="W59" s="362"/>
      <c r="X59" s="362"/>
      <c r="Y59" s="362"/>
      <c r="Z59" s="362"/>
      <c r="AA59" s="362"/>
      <c r="AB59" s="362"/>
      <c r="AC59" s="362"/>
      <c r="AD59" s="362"/>
      <c r="AE59" s="362"/>
      <c r="AF59" s="362"/>
      <c r="AG59" s="360">
        <f>'A7 - úprava vstupu do 2.N...'!J29</f>
        <v>0</v>
      </c>
      <c r="AH59" s="361"/>
      <c r="AI59" s="361"/>
      <c r="AJ59" s="361"/>
      <c r="AK59" s="361"/>
      <c r="AL59" s="361"/>
      <c r="AM59" s="361"/>
      <c r="AN59" s="360">
        <f t="shared" si="0"/>
        <v>0</v>
      </c>
      <c r="AO59" s="361"/>
      <c r="AP59" s="361"/>
      <c r="AQ59" s="110" t="s">
        <v>87</v>
      </c>
      <c r="AR59" s="111"/>
      <c r="AS59" s="112">
        <v>0</v>
      </c>
      <c r="AT59" s="113">
        <f t="shared" si="1"/>
        <v>0</v>
      </c>
      <c r="AU59" s="114">
        <f>'A7 - úprava vstupu do 2.N...'!P97</f>
        <v>0</v>
      </c>
      <c r="AV59" s="113">
        <f>'A7 - úprava vstupu do 2.N...'!J32</f>
        <v>0</v>
      </c>
      <c r="AW59" s="113">
        <f>'A7 - úprava vstupu do 2.N...'!J33</f>
        <v>0</v>
      </c>
      <c r="AX59" s="113">
        <f>'A7 - úprava vstupu do 2.N...'!J34</f>
        <v>0</v>
      </c>
      <c r="AY59" s="113">
        <f>'A7 - úprava vstupu do 2.N...'!J35</f>
        <v>0</v>
      </c>
      <c r="AZ59" s="113">
        <f>'A7 - úprava vstupu do 2.N...'!F32</f>
        <v>0</v>
      </c>
      <c r="BA59" s="113">
        <f>'A7 - úprava vstupu do 2.N...'!F33</f>
        <v>0</v>
      </c>
      <c r="BB59" s="113">
        <f>'A7 - úprava vstupu do 2.N...'!F34</f>
        <v>0</v>
      </c>
      <c r="BC59" s="113">
        <f>'A7 - úprava vstupu do 2.N...'!F35</f>
        <v>0</v>
      </c>
      <c r="BD59" s="115">
        <f>'A7 - úprava vstupu do 2.N...'!F36</f>
        <v>0</v>
      </c>
      <c r="BT59" s="116" t="s">
        <v>83</v>
      </c>
      <c r="BV59" s="116" t="s">
        <v>76</v>
      </c>
      <c r="BW59" s="116" t="s">
        <v>106</v>
      </c>
      <c r="BX59" s="116" t="s">
        <v>82</v>
      </c>
      <c r="CL59" s="116" t="s">
        <v>22</v>
      </c>
    </row>
    <row r="60" spans="1:91" s="6" customFormat="1" ht="14.5" customHeight="1">
      <c r="A60" s="107" t="s">
        <v>84</v>
      </c>
      <c r="B60" s="108"/>
      <c r="C60" s="109"/>
      <c r="D60" s="109"/>
      <c r="E60" s="362" t="s">
        <v>107</v>
      </c>
      <c r="F60" s="362"/>
      <c r="G60" s="362"/>
      <c r="H60" s="362"/>
      <c r="I60" s="362"/>
      <c r="J60" s="109"/>
      <c r="K60" s="362" t="s">
        <v>108</v>
      </c>
      <c r="L60" s="362"/>
      <c r="M60" s="362"/>
      <c r="N60" s="362"/>
      <c r="O60" s="362"/>
      <c r="P60" s="362"/>
      <c r="Q60" s="362"/>
      <c r="R60" s="362"/>
      <c r="S60" s="362"/>
      <c r="T60" s="362"/>
      <c r="U60" s="362"/>
      <c r="V60" s="362"/>
      <c r="W60" s="362"/>
      <c r="X60" s="362"/>
      <c r="Y60" s="362"/>
      <c r="Z60" s="362"/>
      <c r="AA60" s="362"/>
      <c r="AB60" s="362"/>
      <c r="AC60" s="362"/>
      <c r="AD60" s="362"/>
      <c r="AE60" s="362"/>
      <c r="AF60" s="362"/>
      <c r="AG60" s="360">
        <f>'A8 - venkovní úpravy'!J29</f>
        <v>0</v>
      </c>
      <c r="AH60" s="361"/>
      <c r="AI60" s="361"/>
      <c r="AJ60" s="361"/>
      <c r="AK60" s="361"/>
      <c r="AL60" s="361"/>
      <c r="AM60" s="361"/>
      <c r="AN60" s="360">
        <f t="shared" si="0"/>
        <v>0</v>
      </c>
      <c r="AO60" s="361"/>
      <c r="AP60" s="361"/>
      <c r="AQ60" s="110" t="s">
        <v>87</v>
      </c>
      <c r="AR60" s="111"/>
      <c r="AS60" s="112">
        <v>0</v>
      </c>
      <c r="AT60" s="113">
        <f t="shared" si="1"/>
        <v>0</v>
      </c>
      <c r="AU60" s="114">
        <f>'A8 - venkovní úpravy'!P103</f>
        <v>0</v>
      </c>
      <c r="AV60" s="113">
        <f>'A8 - venkovní úpravy'!J32</f>
        <v>0</v>
      </c>
      <c r="AW60" s="113">
        <f>'A8 - venkovní úpravy'!J33</f>
        <v>0</v>
      </c>
      <c r="AX60" s="113">
        <f>'A8 - venkovní úpravy'!J34</f>
        <v>0</v>
      </c>
      <c r="AY60" s="113">
        <f>'A8 - venkovní úpravy'!J35</f>
        <v>0</v>
      </c>
      <c r="AZ60" s="113">
        <f>'A8 - venkovní úpravy'!F32</f>
        <v>0</v>
      </c>
      <c r="BA60" s="113">
        <f>'A8 - venkovní úpravy'!F33</f>
        <v>0</v>
      </c>
      <c r="BB60" s="113">
        <f>'A8 - venkovní úpravy'!F34</f>
        <v>0</v>
      </c>
      <c r="BC60" s="113">
        <f>'A8 - venkovní úpravy'!F35</f>
        <v>0</v>
      </c>
      <c r="BD60" s="115">
        <f>'A8 - venkovní úpravy'!F36</f>
        <v>0</v>
      </c>
      <c r="BT60" s="116" t="s">
        <v>83</v>
      </c>
      <c r="BV60" s="116" t="s">
        <v>76</v>
      </c>
      <c r="BW60" s="116" t="s">
        <v>109</v>
      </c>
      <c r="BX60" s="116" t="s">
        <v>82</v>
      </c>
      <c r="CL60" s="116" t="s">
        <v>22</v>
      </c>
    </row>
    <row r="61" spans="1:91" s="6" customFormat="1" ht="14.5" customHeight="1">
      <c r="A61" s="107" t="s">
        <v>84</v>
      </c>
      <c r="B61" s="108"/>
      <c r="C61" s="109"/>
      <c r="D61" s="109"/>
      <c r="E61" s="362" t="s">
        <v>110</v>
      </c>
      <c r="F61" s="362"/>
      <c r="G61" s="362"/>
      <c r="H61" s="362"/>
      <c r="I61" s="362"/>
      <c r="J61" s="109"/>
      <c r="K61" s="362" t="s">
        <v>111</v>
      </c>
      <c r="L61" s="362"/>
      <c r="M61" s="362"/>
      <c r="N61" s="362"/>
      <c r="O61" s="362"/>
      <c r="P61" s="362"/>
      <c r="Q61" s="362"/>
      <c r="R61" s="362"/>
      <c r="S61" s="362"/>
      <c r="T61" s="362"/>
      <c r="U61" s="362"/>
      <c r="V61" s="362"/>
      <c r="W61" s="362"/>
      <c r="X61" s="362"/>
      <c r="Y61" s="362"/>
      <c r="Z61" s="362"/>
      <c r="AA61" s="362"/>
      <c r="AB61" s="362"/>
      <c r="AC61" s="362"/>
      <c r="AD61" s="362"/>
      <c r="AE61" s="362"/>
      <c r="AF61" s="362"/>
      <c r="AG61" s="360">
        <f>'A9 - vedlejší rozpočtové ...'!J29</f>
        <v>0</v>
      </c>
      <c r="AH61" s="361"/>
      <c r="AI61" s="361"/>
      <c r="AJ61" s="361"/>
      <c r="AK61" s="361"/>
      <c r="AL61" s="361"/>
      <c r="AM61" s="361"/>
      <c r="AN61" s="360">
        <f t="shared" si="0"/>
        <v>0</v>
      </c>
      <c r="AO61" s="361"/>
      <c r="AP61" s="361"/>
      <c r="AQ61" s="110" t="s">
        <v>87</v>
      </c>
      <c r="AR61" s="111"/>
      <c r="AS61" s="112">
        <v>0</v>
      </c>
      <c r="AT61" s="113">
        <f t="shared" si="1"/>
        <v>0</v>
      </c>
      <c r="AU61" s="114">
        <f>'A9 - vedlejší rozpočtové ...'!P84</f>
        <v>0</v>
      </c>
      <c r="AV61" s="113">
        <f>'A9 - vedlejší rozpočtové ...'!J32</f>
        <v>0</v>
      </c>
      <c r="AW61" s="113">
        <f>'A9 - vedlejší rozpočtové ...'!J33</f>
        <v>0</v>
      </c>
      <c r="AX61" s="113">
        <f>'A9 - vedlejší rozpočtové ...'!J34</f>
        <v>0</v>
      </c>
      <c r="AY61" s="113">
        <f>'A9 - vedlejší rozpočtové ...'!J35</f>
        <v>0</v>
      </c>
      <c r="AZ61" s="113">
        <f>'A9 - vedlejší rozpočtové ...'!F32</f>
        <v>0</v>
      </c>
      <c r="BA61" s="113">
        <f>'A9 - vedlejší rozpočtové ...'!F33</f>
        <v>0</v>
      </c>
      <c r="BB61" s="113">
        <f>'A9 - vedlejší rozpočtové ...'!F34</f>
        <v>0</v>
      </c>
      <c r="BC61" s="113">
        <f>'A9 - vedlejší rozpočtové ...'!F35</f>
        <v>0</v>
      </c>
      <c r="BD61" s="115">
        <f>'A9 - vedlejší rozpočtové ...'!F36</f>
        <v>0</v>
      </c>
      <c r="BT61" s="116" t="s">
        <v>83</v>
      </c>
      <c r="BV61" s="116" t="s">
        <v>76</v>
      </c>
      <c r="BW61" s="116" t="s">
        <v>112</v>
      </c>
      <c r="BX61" s="116" t="s">
        <v>82</v>
      </c>
      <c r="CL61" s="116" t="s">
        <v>22</v>
      </c>
    </row>
    <row r="62" spans="1:91" s="5" customFormat="1" ht="42" customHeight="1">
      <c r="B62" s="97"/>
      <c r="C62" s="98"/>
      <c r="D62" s="369" t="s">
        <v>113</v>
      </c>
      <c r="E62" s="369"/>
      <c r="F62" s="369"/>
      <c r="G62" s="369"/>
      <c r="H62" s="369"/>
      <c r="I62" s="99"/>
      <c r="J62" s="369" t="s">
        <v>114</v>
      </c>
      <c r="K62" s="369"/>
      <c r="L62" s="369"/>
      <c r="M62" s="369"/>
      <c r="N62" s="369"/>
      <c r="O62" s="369"/>
      <c r="P62" s="369"/>
      <c r="Q62" s="369"/>
      <c r="R62" s="369"/>
      <c r="S62" s="369"/>
      <c r="T62" s="369"/>
      <c r="U62" s="369"/>
      <c r="V62" s="369"/>
      <c r="W62" s="369"/>
      <c r="X62" s="369"/>
      <c r="Y62" s="369"/>
      <c r="Z62" s="369"/>
      <c r="AA62" s="369"/>
      <c r="AB62" s="369"/>
      <c r="AC62" s="369"/>
      <c r="AD62" s="369"/>
      <c r="AE62" s="369"/>
      <c r="AF62" s="369"/>
      <c r="AG62" s="368">
        <f>ROUNDUP(SUM(AG63:AG67),2)</f>
        <v>0</v>
      </c>
      <c r="AH62" s="367"/>
      <c r="AI62" s="367"/>
      <c r="AJ62" s="367"/>
      <c r="AK62" s="367"/>
      <c r="AL62" s="367"/>
      <c r="AM62" s="367"/>
      <c r="AN62" s="366">
        <f t="shared" si="0"/>
        <v>0</v>
      </c>
      <c r="AO62" s="367"/>
      <c r="AP62" s="367"/>
      <c r="AQ62" s="100" t="s">
        <v>80</v>
      </c>
      <c r="AR62" s="101"/>
      <c r="AS62" s="102">
        <f>ROUNDUP(SUM(AS63:AS67),2)</f>
        <v>0</v>
      </c>
      <c r="AT62" s="103">
        <f t="shared" si="1"/>
        <v>0</v>
      </c>
      <c r="AU62" s="104">
        <f>ROUNDUP(SUM(AU63:AU67),5)</f>
        <v>0</v>
      </c>
      <c r="AV62" s="103">
        <f>ROUNDUP(AZ62*L26,1)</f>
        <v>0</v>
      </c>
      <c r="AW62" s="103">
        <f>ROUNDUP(BA62*L27,1)</f>
        <v>0</v>
      </c>
      <c r="AX62" s="103">
        <f>ROUNDUP(BB62*L26,1)</f>
        <v>0</v>
      </c>
      <c r="AY62" s="103">
        <f>ROUNDUP(BC62*L27,1)</f>
        <v>0</v>
      </c>
      <c r="AZ62" s="103">
        <f>ROUNDUP(SUM(AZ63:AZ67),2)</f>
        <v>0</v>
      </c>
      <c r="BA62" s="103">
        <f>ROUNDUP(SUM(BA63:BA67),2)</f>
        <v>0</v>
      </c>
      <c r="BB62" s="103">
        <f>ROUNDUP(SUM(BB63:BB67),2)</f>
        <v>0</v>
      </c>
      <c r="BC62" s="103">
        <f>ROUNDUP(SUM(BC63:BC67),2)</f>
        <v>0</v>
      </c>
      <c r="BD62" s="105">
        <f>ROUNDUP(SUM(BD63:BD67),2)</f>
        <v>0</v>
      </c>
      <c r="BS62" s="106" t="s">
        <v>73</v>
      </c>
      <c r="BT62" s="106" t="s">
        <v>81</v>
      </c>
      <c r="BU62" s="106" t="s">
        <v>75</v>
      </c>
      <c r="BV62" s="106" t="s">
        <v>76</v>
      </c>
      <c r="BW62" s="106" t="s">
        <v>115</v>
      </c>
      <c r="BX62" s="106" t="s">
        <v>7</v>
      </c>
      <c r="CL62" s="106" t="s">
        <v>22</v>
      </c>
      <c r="CM62" s="106" t="s">
        <v>83</v>
      </c>
    </row>
    <row r="63" spans="1:91" s="6" customFormat="1" ht="40.5" customHeight="1">
      <c r="A63" s="107" t="s">
        <v>84</v>
      </c>
      <c r="B63" s="108"/>
      <c r="C63" s="109"/>
      <c r="D63" s="109"/>
      <c r="E63" s="362" t="s">
        <v>116</v>
      </c>
      <c r="F63" s="362"/>
      <c r="G63" s="362"/>
      <c r="H63" s="362"/>
      <c r="I63" s="362"/>
      <c r="J63" s="109"/>
      <c r="K63" s="362" t="s">
        <v>117</v>
      </c>
      <c r="L63" s="362"/>
      <c r="M63" s="362"/>
      <c r="N63" s="362"/>
      <c r="O63" s="362"/>
      <c r="P63" s="362"/>
      <c r="Q63" s="362"/>
      <c r="R63" s="362"/>
      <c r="S63" s="362"/>
      <c r="T63" s="362"/>
      <c r="U63" s="362"/>
      <c r="V63" s="362"/>
      <c r="W63" s="362"/>
      <c r="X63" s="362"/>
      <c r="Y63" s="362"/>
      <c r="Z63" s="362"/>
      <c r="AA63" s="362"/>
      <c r="AB63" s="362"/>
      <c r="AC63" s="362"/>
      <c r="AD63" s="362"/>
      <c r="AE63" s="362"/>
      <c r="AF63" s="362"/>
      <c r="AG63" s="360">
        <f>'B1 - knihovna + archiv - ...'!J29</f>
        <v>0</v>
      </c>
      <c r="AH63" s="361"/>
      <c r="AI63" s="361"/>
      <c r="AJ63" s="361"/>
      <c r="AK63" s="361"/>
      <c r="AL63" s="361"/>
      <c r="AM63" s="361"/>
      <c r="AN63" s="360">
        <f t="shared" si="0"/>
        <v>0</v>
      </c>
      <c r="AO63" s="361"/>
      <c r="AP63" s="361"/>
      <c r="AQ63" s="110" t="s">
        <v>87</v>
      </c>
      <c r="AR63" s="111"/>
      <c r="AS63" s="112">
        <v>0</v>
      </c>
      <c r="AT63" s="113">
        <f t="shared" si="1"/>
        <v>0</v>
      </c>
      <c r="AU63" s="114">
        <f>'B1 - knihovna + archiv - ...'!P107</f>
        <v>0</v>
      </c>
      <c r="AV63" s="113">
        <f>'B1 - knihovna + archiv - ...'!J32</f>
        <v>0</v>
      </c>
      <c r="AW63" s="113">
        <f>'B1 - knihovna + archiv - ...'!J33</f>
        <v>0</v>
      </c>
      <c r="AX63" s="113">
        <f>'B1 - knihovna + archiv - ...'!J34</f>
        <v>0</v>
      </c>
      <c r="AY63" s="113">
        <f>'B1 - knihovna + archiv - ...'!J35</f>
        <v>0</v>
      </c>
      <c r="AZ63" s="113">
        <f>'B1 - knihovna + archiv - ...'!F32</f>
        <v>0</v>
      </c>
      <c r="BA63" s="113">
        <f>'B1 - knihovna + archiv - ...'!F33</f>
        <v>0</v>
      </c>
      <c r="BB63" s="113">
        <f>'B1 - knihovna + archiv - ...'!F34</f>
        <v>0</v>
      </c>
      <c r="BC63" s="113">
        <f>'B1 - knihovna + archiv - ...'!F35</f>
        <v>0</v>
      </c>
      <c r="BD63" s="115">
        <f>'B1 - knihovna + archiv - ...'!F36</f>
        <v>0</v>
      </c>
      <c r="BT63" s="116" t="s">
        <v>83</v>
      </c>
      <c r="BV63" s="116" t="s">
        <v>76</v>
      </c>
      <c r="BW63" s="116" t="s">
        <v>118</v>
      </c>
      <c r="BX63" s="116" t="s">
        <v>115</v>
      </c>
      <c r="CL63" s="116" t="s">
        <v>22</v>
      </c>
    </row>
    <row r="64" spans="1:91" s="6" customFormat="1" ht="27" customHeight="1">
      <c r="A64" s="107" t="s">
        <v>84</v>
      </c>
      <c r="B64" s="108"/>
      <c r="C64" s="109"/>
      <c r="D64" s="109"/>
      <c r="E64" s="362" t="s">
        <v>119</v>
      </c>
      <c r="F64" s="362"/>
      <c r="G64" s="362"/>
      <c r="H64" s="362"/>
      <c r="I64" s="362"/>
      <c r="J64" s="109"/>
      <c r="K64" s="362" t="s">
        <v>120</v>
      </c>
      <c r="L64" s="362"/>
      <c r="M64" s="362"/>
      <c r="N64" s="362"/>
      <c r="O64" s="362"/>
      <c r="P64" s="362"/>
      <c r="Q64" s="362"/>
      <c r="R64" s="362"/>
      <c r="S64" s="362"/>
      <c r="T64" s="362"/>
      <c r="U64" s="362"/>
      <c r="V64" s="362"/>
      <c r="W64" s="362"/>
      <c r="X64" s="362"/>
      <c r="Y64" s="362"/>
      <c r="Z64" s="362"/>
      <c r="AA64" s="362"/>
      <c r="AB64" s="362"/>
      <c r="AC64" s="362"/>
      <c r="AD64" s="362"/>
      <c r="AE64" s="362"/>
      <c r="AF64" s="362"/>
      <c r="AG64" s="360">
        <f>'B2 - zateplení fasády, op...'!J29</f>
        <v>0</v>
      </c>
      <c r="AH64" s="361"/>
      <c r="AI64" s="361"/>
      <c r="AJ64" s="361"/>
      <c r="AK64" s="361"/>
      <c r="AL64" s="361"/>
      <c r="AM64" s="361"/>
      <c r="AN64" s="360">
        <f t="shared" si="0"/>
        <v>0</v>
      </c>
      <c r="AO64" s="361"/>
      <c r="AP64" s="361"/>
      <c r="AQ64" s="110" t="s">
        <v>87</v>
      </c>
      <c r="AR64" s="111"/>
      <c r="AS64" s="112">
        <v>0</v>
      </c>
      <c r="AT64" s="113">
        <f t="shared" si="1"/>
        <v>0</v>
      </c>
      <c r="AU64" s="114">
        <f>'B2 - zateplení fasády, op...'!P104</f>
        <v>0</v>
      </c>
      <c r="AV64" s="113">
        <f>'B2 - zateplení fasády, op...'!J32</f>
        <v>0</v>
      </c>
      <c r="AW64" s="113">
        <f>'B2 - zateplení fasády, op...'!J33</f>
        <v>0</v>
      </c>
      <c r="AX64" s="113">
        <f>'B2 - zateplení fasády, op...'!J34</f>
        <v>0</v>
      </c>
      <c r="AY64" s="113">
        <f>'B2 - zateplení fasády, op...'!J35</f>
        <v>0</v>
      </c>
      <c r="AZ64" s="113">
        <f>'B2 - zateplení fasády, op...'!F32</f>
        <v>0</v>
      </c>
      <c r="BA64" s="113">
        <f>'B2 - zateplení fasády, op...'!F33</f>
        <v>0</v>
      </c>
      <c r="BB64" s="113">
        <f>'B2 - zateplení fasády, op...'!F34</f>
        <v>0</v>
      </c>
      <c r="BC64" s="113">
        <f>'B2 - zateplení fasády, op...'!F35</f>
        <v>0</v>
      </c>
      <c r="BD64" s="115">
        <f>'B2 - zateplení fasády, op...'!F36</f>
        <v>0</v>
      </c>
      <c r="BT64" s="116" t="s">
        <v>83</v>
      </c>
      <c r="BV64" s="116" t="s">
        <v>76</v>
      </c>
      <c r="BW64" s="116" t="s">
        <v>121</v>
      </c>
      <c r="BX64" s="116" t="s">
        <v>115</v>
      </c>
      <c r="CL64" s="116" t="s">
        <v>22</v>
      </c>
    </row>
    <row r="65" spans="1:90" s="6" customFormat="1" ht="14.5" customHeight="1">
      <c r="A65" s="107" t="s">
        <v>84</v>
      </c>
      <c r="B65" s="108"/>
      <c r="C65" s="109"/>
      <c r="D65" s="109"/>
      <c r="E65" s="362" t="s">
        <v>122</v>
      </c>
      <c r="F65" s="362"/>
      <c r="G65" s="362"/>
      <c r="H65" s="362"/>
      <c r="I65" s="362"/>
      <c r="J65" s="109"/>
      <c r="K65" s="362" t="s">
        <v>96</v>
      </c>
      <c r="L65" s="362"/>
      <c r="M65" s="362"/>
      <c r="N65" s="362"/>
      <c r="O65" s="362"/>
      <c r="P65" s="362"/>
      <c r="Q65" s="362"/>
      <c r="R65" s="362"/>
      <c r="S65" s="362"/>
      <c r="T65" s="362"/>
      <c r="U65" s="362"/>
      <c r="V65" s="362"/>
      <c r="W65" s="362"/>
      <c r="X65" s="362"/>
      <c r="Y65" s="362"/>
      <c r="Z65" s="362"/>
      <c r="AA65" s="362"/>
      <c r="AB65" s="362"/>
      <c r="AC65" s="362"/>
      <c r="AD65" s="362"/>
      <c r="AE65" s="362"/>
      <c r="AF65" s="362"/>
      <c r="AG65" s="360">
        <f>'B3 - zti, út, plyn, přípojky'!J29</f>
        <v>0</v>
      </c>
      <c r="AH65" s="361"/>
      <c r="AI65" s="361"/>
      <c r="AJ65" s="361"/>
      <c r="AK65" s="361"/>
      <c r="AL65" s="361"/>
      <c r="AM65" s="361"/>
      <c r="AN65" s="360">
        <f t="shared" si="0"/>
        <v>0</v>
      </c>
      <c r="AO65" s="361"/>
      <c r="AP65" s="361"/>
      <c r="AQ65" s="110" t="s">
        <v>87</v>
      </c>
      <c r="AR65" s="111"/>
      <c r="AS65" s="112">
        <v>0</v>
      </c>
      <c r="AT65" s="113">
        <f t="shared" si="1"/>
        <v>0</v>
      </c>
      <c r="AU65" s="114">
        <f>'B3 - zti, út, plyn, přípojky'!P102</f>
        <v>0</v>
      </c>
      <c r="AV65" s="113">
        <f>'B3 - zti, út, plyn, přípojky'!J32</f>
        <v>0</v>
      </c>
      <c r="AW65" s="113">
        <f>'B3 - zti, út, plyn, přípojky'!J33</f>
        <v>0</v>
      </c>
      <c r="AX65" s="113">
        <f>'B3 - zti, út, plyn, přípojky'!J34</f>
        <v>0</v>
      </c>
      <c r="AY65" s="113">
        <f>'B3 - zti, út, plyn, přípojky'!J35</f>
        <v>0</v>
      </c>
      <c r="AZ65" s="113">
        <f>'B3 - zti, út, plyn, přípojky'!F32</f>
        <v>0</v>
      </c>
      <c r="BA65" s="113">
        <f>'B3 - zti, út, plyn, přípojky'!F33</f>
        <v>0</v>
      </c>
      <c r="BB65" s="113">
        <f>'B3 - zti, út, plyn, přípojky'!F34</f>
        <v>0</v>
      </c>
      <c r="BC65" s="113">
        <f>'B3 - zti, út, plyn, přípojky'!F35</f>
        <v>0</v>
      </c>
      <c r="BD65" s="115">
        <f>'B3 - zti, út, plyn, přípojky'!F36</f>
        <v>0</v>
      </c>
      <c r="BT65" s="116" t="s">
        <v>83</v>
      </c>
      <c r="BV65" s="116" t="s">
        <v>76</v>
      </c>
      <c r="BW65" s="116" t="s">
        <v>123</v>
      </c>
      <c r="BX65" s="116" t="s">
        <v>115</v>
      </c>
      <c r="CL65" s="116" t="s">
        <v>22</v>
      </c>
    </row>
    <row r="66" spans="1:90" s="6" customFormat="1" ht="14.5" customHeight="1">
      <c r="A66" s="107" t="s">
        <v>84</v>
      </c>
      <c r="B66" s="108"/>
      <c r="C66" s="109"/>
      <c r="D66" s="109"/>
      <c r="E66" s="362" t="s">
        <v>124</v>
      </c>
      <c r="F66" s="362"/>
      <c r="G66" s="362"/>
      <c r="H66" s="362"/>
      <c r="I66" s="362"/>
      <c r="J66" s="109"/>
      <c r="K66" s="362" t="s">
        <v>99</v>
      </c>
      <c r="L66" s="362"/>
      <c r="M66" s="362"/>
      <c r="N66" s="362"/>
      <c r="O66" s="362"/>
      <c r="P66" s="362"/>
      <c r="Q66" s="362"/>
      <c r="R66" s="362"/>
      <c r="S66" s="362"/>
      <c r="T66" s="362"/>
      <c r="U66" s="362"/>
      <c r="V66" s="362"/>
      <c r="W66" s="362"/>
      <c r="X66" s="362"/>
      <c r="Y66" s="362"/>
      <c r="Z66" s="362"/>
      <c r="AA66" s="362"/>
      <c r="AB66" s="362"/>
      <c r="AC66" s="362"/>
      <c r="AD66" s="362"/>
      <c r="AE66" s="362"/>
      <c r="AF66" s="362"/>
      <c r="AG66" s="360">
        <f>'B4 - elektroinstalace'!J29</f>
        <v>0</v>
      </c>
      <c r="AH66" s="361"/>
      <c r="AI66" s="361"/>
      <c r="AJ66" s="361"/>
      <c r="AK66" s="361"/>
      <c r="AL66" s="361"/>
      <c r="AM66" s="361"/>
      <c r="AN66" s="360">
        <f t="shared" si="0"/>
        <v>0</v>
      </c>
      <c r="AO66" s="361"/>
      <c r="AP66" s="361"/>
      <c r="AQ66" s="110" t="s">
        <v>87</v>
      </c>
      <c r="AR66" s="111"/>
      <c r="AS66" s="112">
        <v>0</v>
      </c>
      <c r="AT66" s="113">
        <f t="shared" si="1"/>
        <v>0</v>
      </c>
      <c r="AU66" s="114">
        <f>'B4 - elektroinstalace'!P89</f>
        <v>0</v>
      </c>
      <c r="AV66" s="113">
        <f>'B4 - elektroinstalace'!J32</f>
        <v>0</v>
      </c>
      <c r="AW66" s="113">
        <f>'B4 - elektroinstalace'!J33</f>
        <v>0</v>
      </c>
      <c r="AX66" s="113">
        <f>'B4 - elektroinstalace'!J34</f>
        <v>0</v>
      </c>
      <c r="AY66" s="113">
        <f>'B4 - elektroinstalace'!J35</f>
        <v>0</v>
      </c>
      <c r="AZ66" s="113">
        <f>'B4 - elektroinstalace'!F32</f>
        <v>0</v>
      </c>
      <c r="BA66" s="113">
        <f>'B4 - elektroinstalace'!F33</f>
        <v>0</v>
      </c>
      <c r="BB66" s="113">
        <f>'B4 - elektroinstalace'!F34</f>
        <v>0</v>
      </c>
      <c r="BC66" s="113">
        <f>'B4 - elektroinstalace'!F35</f>
        <v>0</v>
      </c>
      <c r="BD66" s="115">
        <f>'B4 - elektroinstalace'!F36</f>
        <v>0</v>
      </c>
      <c r="BT66" s="116" t="s">
        <v>83</v>
      </c>
      <c r="BV66" s="116" t="s">
        <v>76</v>
      </c>
      <c r="BW66" s="116" t="s">
        <v>125</v>
      </c>
      <c r="BX66" s="116" t="s">
        <v>115</v>
      </c>
      <c r="CL66" s="116" t="s">
        <v>22</v>
      </c>
    </row>
    <row r="67" spans="1:90" s="6" customFormat="1" ht="14.5" customHeight="1">
      <c r="A67" s="107" t="s">
        <v>84</v>
      </c>
      <c r="B67" s="108"/>
      <c r="C67" s="109"/>
      <c r="D67" s="109"/>
      <c r="E67" s="362" t="s">
        <v>126</v>
      </c>
      <c r="F67" s="362"/>
      <c r="G67" s="362"/>
      <c r="H67" s="362"/>
      <c r="I67" s="362"/>
      <c r="J67" s="109"/>
      <c r="K67" s="362" t="s">
        <v>111</v>
      </c>
      <c r="L67" s="362"/>
      <c r="M67" s="362"/>
      <c r="N67" s="362"/>
      <c r="O67" s="362"/>
      <c r="P67" s="362"/>
      <c r="Q67" s="362"/>
      <c r="R67" s="362"/>
      <c r="S67" s="362"/>
      <c r="T67" s="362"/>
      <c r="U67" s="362"/>
      <c r="V67" s="362"/>
      <c r="W67" s="362"/>
      <c r="X67" s="362"/>
      <c r="Y67" s="362"/>
      <c r="Z67" s="362"/>
      <c r="AA67" s="362"/>
      <c r="AB67" s="362"/>
      <c r="AC67" s="362"/>
      <c r="AD67" s="362"/>
      <c r="AE67" s="362"/>
      <c r="AF67" s="362"/>
      <c r="AG67" s="360">
        <f>'B5 - vedlejší rozpočtové ...'!J29</f>
        <v>0</v>
      </c>
      <c r="AH67" s="361"/>
      <c r="AI67" s="361"/>
      <c r="AJ67" s="361"/>
      <c r="AK67" s="361"/>
      <c r="AL67" s="361"/>
      <c r="AM67" s="361"/>
      <c r="AN67" s="360">
        <f t="shared" si="0"/>
        <v>0</v>
      </c>
      <c r="AO67" s="361"/>
      <c r="AP67" s="361"/>
      <c r="AQ67" s="110" t="s">
        <v>87</v>
      </c>
      <c r="AR67" s="111"/>
      <c r="AS67" s="117">
        <v>0</v>
      </c>
      <c r="AT67" s="118">
        <f t="shared" si="1"/>
        <v>0</v>
      </c>
      <c r="AU67" s="119">
        <f>'B5 - vedlejší rozpočtové ...'!P84</f>
        <v>0</v>
      </c>
      <c r="AV67" s="118">
        <f>'B5 - vedlejší rozpočtové ...'!J32</f>
        <v>0</v>
      </c>
      <c r="AW67" s="118">
        <f>'B5 - vedlejší rozpočtové ...'!J33</f>
        <v>0</v>
      </c>
      <c r="AX67" s="118">
        <f>'B5 - vedlejší rozpočtové ...'!J34</f>
        <v>0</v>
      </c>
      <c r="AY67" s="118">
        <f>'B5 - vedlejší rozpočtové ...'!J35</f>
        <v>0</v>
      </c>
      <c r="AZ67" s="118">
        <f>'B5 - vedlejší rozpočtové ...'!F32</f>
        <v>0</v>
      </c>
      <c r="BA67" s="118">
        <f>'B5 - vedlejší rozpočtové ...'!F33</f>
        <v>0</v>
      </c>
      <c r="BB67" s="118">
        <f>'B5 - vedlejší rozpočtové ...'!F34</f>
        <v>0</v>
      </c>
      <c r="BC67" s="118">
        <f>'B5 - vedlejší rozpočtové ...'!F35</f>
        <v>0</v>
      </c>
      <c r="BD67" s="120">
        <f>'B5 - vedlejší rozpočtové ...'!F36</f>
        <v>0</v>
      </c>
      <c r="BT67" s="116" t="s">
        <v>83</v>
      </c>
      <c r="BV67" s="116" t="s">
        <v>76</v>
      </c>
      <c r="BW67" s="116" t="s">
        <v>127</v>
      </c>
      <c r="BX67" s="116" t="s">
        <v>115</v>
      </c>
      <c r="CL67" s="116" t="s">
        <v>22</v>
      </c>
    </row>
    <row r="68" spans="1:90" s="1" customFormat="1" ht="30" customHeight="1">
      <c r="B68" s="42"/>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2"/>
    </row>
    <row r="69" spans="1:90" s="1" customFormat="1" ht="7" customHeight="1">
      <c r="B69" s="57"/>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62"/>
    </row>
  </sheetData>
  <sheetProtection algorithmName="SHA-512" hashValue="8JLXYzOB7u+ttNwPFRUQWSJyYYlCzpDK1TB71FPMgSclZ29W+8yhr6fz+pB508LbNhPfNcB5Ca9Y+xTT9MdNOg==" saltValue="DFIok+U9PzrAZqzTWHGL7R7RwdDJOHuzGU9oCC+u15kJGCpO8jX7fU3Amr7PyULpMTdm3Wcx1AZJ/bc7fvkqAg==" spinCount="100000" sheet="1" objects="1" scenarios="1" formatColumns="0" formatRows="0"/>
  <mergeCells count="101">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 ref="W28:AE28"/>
    <mergeCell ref="AK28:AO28"/>
    <mergeCell ref="L29:O29"/>
    <mergeCell ref="W29:AE29"/>
    <mergeCell ref="AK29:AO29"/>
    <mergeCell ref="L30:O30"/>
    <mergeCell ref="W30:AE30"/>
    <mergeCell ref="AK30:AO30"/>
    <mergeCell ref="X32:AB32"/>
    <mergeCell ref="AK32:AO32"/>
    <mergeCell ref="L42:AO42"/>
    <mergeCell ref="AM44:AN44"/>
    <mergeCell ref="AM46:AP46"/>
    <mergeCell ref="AS46:AT48"/>
    <mergeCell ref="C49:G49"/>
    <mergeCell ref="I49:AF49"/>
    <mergeCell ref="AG49:AM49"/>
    <mergeCell ref="AN49:AP49"/>
    <mergeCell ref="AN52:AP52"/>
    <mergeCell ref="AG52:AM52"/>
    <mergeCell ref="D52:H52"/>
    <mergeCell ref="J52:AF52"/>
    <mergeCell ref="AN53:AP53"/>
    <mergeCell ref="AG53:AM53"/>
    <mergeCell ref="E53:I53"/>
    <mergeCell ref="K53:AF53"/>
    <mergeCell ref="AN54:AP54"/>
    <mergeCell ref="AG54:AM54"/>
    <mergeCell ref="E54:I54"/>
    <mergeCell ref="K54:AF54"/>
    <mergeCell ref="AN55:AP55"/>
    <mergeCell ref="AG55:AM55"/>
    <mergeCell ref="E55:I55"/>
    <mergeCell ref="K55:AF55"/>
    <mergeCell ref="AN56:AP56"/>
    <mergeCell ref="AG56:AM56"/>
    <mergeCell ref="E56:I56"/>
    <mergeCell ref="K56:AF56"/>
    <mergeCell ref="AN57:AP57"/>
    <mergeCell ref="AG57:AM57"/>
    <mergeCell ref="E57:I57"/>
    <mergeCell ref="K57:AF57"/>
    <mergeCell ref="AG62:AM62"/>
    <mergeCell ref="D62:H62"/>
    <mergeCell ref="J62:AF62"/>
    <mergeCell ref="AN63:AP63"/>
    <mergeCell ref="AG63:AM63"/>
    <mergeCell ref="E63:I63"/>
    <mergeCell ref="K63:AF63"/>
    <mergeCell ref="AN58:AP58"/>
    <mergeCell ref="AG58:AM58"/>
    <mergeCell ref="E58:I58"/>
    <mergeCell ref="K58:AF58"/>
    <mergeCell ref="AN59:AP59"/>
    <mergeCell ref="AG59:AM59"/>
    <mergeCell ref="E59:I59"/>
    <mergeCell ref="K59:AF59"/>
    <mergeCell ref="AN60:AP60"/>
    <mergeCell ref="AG60:AM60"/>
    <mergeCell ref="E60:I60"/>
    <mergeCell ref="K60:AF60"/>
    <mergeCell ref="AN67:AP67"/>
    <mergeCell ref="AG67:AM67"/>
    <mergeCell ref="E67:I67"/>
    <mergeCell ref="K67:AF67"/>
    <mergeCell ref="AG51:AM51"/>
    <mergeCell ref="AN51:AP51"/>
    <mergeCell ref="AR2:BE2"/>
    <mergeCell ref="AN64:AP64"/>
    <mergeCell ref="AG64:AM64"/>
    <mergeCell ref="E64:I64"/>
    <mergeCell ref="K64:AF64"/>
    <mergeCell ref="AN65:AP65"/>
    <mergeCell ref="AG65:AM65"/>
    <mergeCell ref="E65:I65"/>
    <mergeCell ref="K65:AF65"/>
    <mergeCell ref="AN66:AP66"/>
    <mergeCell ref="AG66:AM66"/>
    <mergeCell ref="E66:I66"/>
    <mergeCell ref="K66:AF66"/>
    <mergeCell ref="AN61:AP61"/>
    <mergeCell ref="AG61:AM61"/>
    <mergeCell ref="E61:I61"/>
    <mergeCell ref="K61:AF61"/>
    <mergeCell ref="AN62:AP62"/>
  </mergeCells>
  <hyperlinks>
    <hyperlink ref="K1:S1" location="C2" display="1) Rekapitulace stavby"/>
    <hyperlink ref="W1:AI1" location="C51" display="2) Rekapitulace objektů stavby a soupisů prací"/>
    <hyperlink ref="A53" location="'A1 - 1.pp, 1.np levá stra...'!C2" display="/"/>
    <hyperlink ref="A54" location="'A2 - 1.np pravá strana ob...'!C2" display="/"/>
    <hyperlink ref="A55" location="'A3 - 1.np m.č. 106-109, 2...'!C2" display="/"/>
    <hyperlink ref="A56" location="'A4 - zti, út, plyn, přípojky'!C2" display="/"/>
    <hyperlink ref="A57" location="'A5 - elektroinstalace'!C2" display="/"/>
    <hyperlink ref="A58" location="'A6 - fasáda, izolace sokl...'!C2" display="/"/>
    <hyperlink ref="A59" location="'A7 - úprava vstupu do 2.N...'!C2" display="/"/>
    <hyperlink ref="A60" location="'A8 - venkovní úpravy'!C2" display="/"/>
    <hyperlink ref="A61" location="'A9 - vedlejší rozpočtové ...'!C2" display="/"/>
    <hyperlink ref="A63" location="'B1 - knihovna + archiv - ...'!C2" display="/"/>
    <hyperlink ref="A64" location="'B2 - zateplení fasády, op...'!C2" display="/"/>
    <hyperlink ref="A65" location="'B3 - zti, út, plyn, přípojky'!C2" display="/"/>
    <hyperlink ref="A66" location="'B4 - elektroinstalace'!C2" display="/"/>
    <hyperlink ref="A67" location="'B5 - vedlejší rozpočtové ...'!C2" display="/"/>
  </hyperlinks>
  <pageMargins left="0.59055118110236227" right="0.59055118110236227" top="0.59055118110236227" bottom="0.59055118110236227" header="0" footer="0"/>
  <pageSetup paperSize="9" fitToHeight="100" orientation="landscape"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8"/>
  <sheetViews>
    <sheetView showGridLines="0" workbookViewId="0">
      <pane ySplit="1" topLeftCell="A79" activePane="bottomLeft" state="frozen"/>
      <selection pane="bottomLeft" activeCell="F86" sqref="F86"/>
    </sheetView>
  </sheetViews>
  <sheetFormatPr defaultRowHeight="12"/>
  <cols>
    <col min="1" max="1" width="6.25" customWidth="1"/>
    <col min="2" max="2" width="1.25" customWidth="1"/>
    <col min="3" max="3" width="3.125" customWidth="1"/>
    <col min="4" max="4" width="3.25" customWidth="1"/>
    <col min="5" max="5" width="12.875" customWidth="1"/>
    <col min="6" max="6" width="77" customWidth="1"/>
    <col min="7" max="7" width="12" customWidth="1"/>
    <col min="8" max="8" width="11.625" customWidth="1"/>
    <col min="9" max="9" width="14.625" style="121" customWidth="1"/>
    <col min="10" max="10" width="21.125" customWidth="1"/>
    <col min="11" max="11" width="18.62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112</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135</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4364</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84" customHeight="1">
      <c r="B26" s="131"/>
      <c r="C26" s="132"/>
      <c r="D26" s="132"/>
      <c r="E26" s="395" t="s">
        <v>3249</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ROUNDUP(J84,2)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ROUNDUP(SUM(BE84:BE87), 2)</f>
        <v>0</v>
      </c>
      <c r="G32" s="43"/>
      <c r="H32" s="43"/>
      <c r="I32" s="141">
        <v>0.21</v>
      </c>
      <c r="J32" s="140">
        <f>ROUNDUP(ROUNDUP((SUM(BE84:BE87)), 2)*I32, 1)</f>
        <v>0</v>
      </c>
      <c r="K32" s="46"/>
    </row>
    <row r="33" spans="2:11" s="1" customFormat="1" ht="14.4" customHeight="1">
      <c r="B33" s="42"/>
      <c r="C33" s="43"/>
      <c r="D33" s="43"/>
      <c r="E33" s="50" t="s">
        <v>46</v>
      </c>
      <c r="F33" s="140">
        <f>ROUNDUP(SUM(BF84:BF87), 2)</f>
        <v>0</v>
      </c>
      <c r="G33" s="43"/>
      <c r="H33" s="43"/>
      <c r="I33" s="141">
        <v>0.15</v>
      </c>
      <c r="J33" s="140">
        <f>ROUNDUP(ROUNDUP((SUM(BF84:BF87)), 2)*I33, 1)</f>
        <v>0</v>
      </c>
      <c r="K33" s="46"/>
    </row>
    <row r="34" spans="2:11" s="1" customFormat="1" ht="14.4" hidden="1" customHeight="1">
      <c r="B34" s="42"/>
      <c r="C34" s="43"/>
      <c r="D34" s="43"/>
      <c r="E34" s="50" t="s">
        <v>47</v>
      </c>
      <c r="F34" s="140">
        <f>ROUNDUP(SUM(BG84:BG87), 2)</f>
        <v>0</v>
      </c>
      <c r="G34" s="43"/>
      <c r="H34" s="43"/>
      <c r="I34" s="141">
        <v>0.21</v>
      </c>
      <c r="J34" s="140">
        <v>0</v>
      </c>
      <c r="K34" s="46"/>
    </row>
    <row r="35" spans="2:11" s="1" customFormat="1" ht="14.4" hidden="1" customHeight="1">
      <c r="B35" s="42"/>
      <c r="C35" s="43"/>
      <c r="D35" s="43"/>
      <c r="E35" s="50" t="s">
        <v>48</v>
      </c>
      <c r="F35" s="140">
        <f>ROUNDUP(SUM(BH84:BH87), 2)</f>
        <v>0</v>
      </c>
      <c r="G35" s="43"/>
      <c r="H35" s="43"/>
      <c r="I35" s="141">
        <v>0.15</v>
      </c>
      <c r="J35" s="140">
        <v>0</v>
      </c>
      <c r="K35" s="46"/>
    </row>
    <row r="36" spans="2:11" s="1" customFormat="1" ht="14.4" hidden="1" customHeight="1">
      <c r="B36" s="42"/>
      <c r="C36" s="43"/>
      <c r="D36" s="43"/>
      <c r="E36" s="50" t="s">
        <v>49</v>
      </c>
      <c r="F36" s="140">
        <f>ROUNDUP(SUM(BI84:BI87),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135</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A9 - vedlejší rozpočtové náklady</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J84</f>
        <v>0</v>
      </c>
      <c r="K60" s="46"/>
      <c r="AU60" s="25" t="s">
        <v>143</v>
      </c>
    </row>
    <row r="61" spans="2:47" s="8" customFormat="1" ht="25" customHeight="1">
      <c r="B61" s="159"/>
      <c r="C61" s="160"/>
      <c r="D61" s="161" t="s">
        <v>4365</v>
      </c>
      <c r="E61" s="162"/>
      <c r="F61" s="162"/>
      <c r="G61" s="162"/>
      <c r="H61" s="162"/>
      <c r="I61" s="163"/>
      <c r="J61" s="164">
        <f>J85</f>
        <v>0</v>
      </c>
      <c r="K61" s="165"/>
    </row>
    <row r="62" spans="2:47" s="9" customFormat="1" ht="19.899999999999999" customHeight="1">
      <c r="B62" s="166"/>
      <c r="C62" s="167"/>
      <c r="D62" s="168" t="s">
        <v>4366</v>
      </c>
      <c r="E62" s="169"/>
      <c r="F62" s="169"/>
      <c r="G62" s="169"/>
      <c r="H62" s="169"/>
      <c r="I62" s="170"/>
      <c r="J62" s="171">
        <f>J86</f>
        <v>0</v>
      </c>
      <c r="K62" s="172"/>
    </row>
    <row r="63" spans="2:47" s="1" customFormat="1" ht="21.75" customHeight="1">
      <c r="B63" s="42"/>
      <c r="C63" s="43"/>
      <c r="D63" s="43"/>
      <c r="E63" s="43"/>
      <c r="F63" s="43"/>
      <c r="G63" s="43"/>
      <c r="H63" s="43"/>
      <c r="I63" s="128"/>
      <c r="J63" s="43"/>
      <c r="K63" s="46"/>
    </row>
    <row r="64" spans="2:47" s="1" customFormat="1" ht="7" customHeight="1">
      <c r="B64" s="57"/>
      <c r="C64" s="58"/>
      <c r="D64" s="58"/>
      <c r="E64" s="58"/>
      <c r="F64" s="58"/>
      <c r="G64" s="58"/>
      <c r="H64" s="58"/>
      <c r="I64" s="149"/>
      <c r="J64" s="58"/>
      <c r="K64" s="59"/>
    </row>
    <row r="68" spans="2:12" s="1" customFormat="1" ht="7" customHeight="1">
      <c r="B68" s="60"/>
      <c r="C68" s="61"/>
      <c r="D68" s="61"/>
      <c r="E68" s="61"/>
      <c r="F68" s="61"/>
      <c r="G68" s="61"/>
      <c r="H68" s="61"/>
      <c r="I68" s="152"/>
      <c r="J68" s="61"/>
      <c r="K68" s="61"/>
      <c r="L68" s="62"/>
    </row>
    <row r="69" spans="2:12" s="1" customFormat="1" ht="37" customHeight="1">
      <c r="B69" s="42"/>
      <c r="C69" s="63" t="s">
        <v>180</v>
      </c>
      <c r="D69" s="64"/>
      <c r="E69" s="64"/>
      <c r="F69" s="64"/>
      <c r="G69" s="64"/>
      <c r="H69" s="64"/>
      <c r="I69" s="173"/>
      <c r="J69" s="64"/>
      <c r="K69" s="64"/>
      <c r="L69" s="62"/>
    </row>
    <row r="70" spans="2:12" s="1" customFormat="1" ht="7" customHeight="1">
      <c r="B70" s="42"/>
      <c r="C70" s="64"/>
      <c r="D70" s="64"/>
      <c r="E70" s="64"/>
      <c r="F70" s="64"/>
      <c r="G70" s="64"/>
      <c r="H70" s="64"/>
      <c r="I70" s="173"/>
      <c r="J70" s="64"/>
      <c r="K70" s="64"/>
      <c r="L70" s="62"/>
    </row>
    <row r="71" spans="2:12" s="1" customFormat="1" ht="14.4" customHeight="1">
      <c r="B71" s="42"/>
      <c r="C71" s="66" t="s">
        <v>18</v>
      </c>
      <c r="D71" s="64"/>
      <c r="E71" s="64"/>
      <c r="F71" s="64"/>
      <c r="G71" s="64"/>
      <c r="H71" s="64"/>
      <c r="I71" s="173"/>
      <c r="J71" s="64"/>
      <c r="K71" s="64"/>
      <c r="L71" s="62"/>
    </row>
    <row r="72" spans="2:12" s="1" customFormat="1" ht="14.5" customHeight="1">
      <c r="B72" s="42"/>
      <c r="C72" s="64"/>
      <c r="D72" s="64"/>
      <c r="E72" s="408" t="str">
        <f>E7</f>
        <v>Malšovice 6 a 17/6 - stavební úpravy</v>
      </c>
      <c r="F72" s="409"/>
      <c r="G72" s="409"/>
      <c r="H72" s="409"/>
      <c r="I72" s="173"/>
      <c r="J72" s="64"/>
      <c r="K72" s="64"/>
      <c r="L72" s="62"/>
    </row>
    <row r="73" spans="2:12">
      <c r="B73" s="29"/>
      <c r="C73" s="66" t="s">
        <v>134</v>
      </c>
      <c r="D73" s="174"/>
      <c r="E73" s="174"/>
      <c r="F73" s="174"/>
      <c r="G73" s="174"/>
      <c r="H73" s="174"/>
      <c r="J73" s="174"/>
      <c r="K73" s="174"/>
      <c r="L73" s="175"/>
    </row>
    <row r="74" spans="2:12" s="1" customFormat="1" ht="14.5" customHeight="1">
      <c r="B74" s="42"/>
      <c r="C74" s="64"/>
      <c r="D74" s="64"/>
      <c r="E74" s="408" t="s">
        <v>135</v>
      </c>
      <c r="F74" s="402"/>
      <c r="G74" s="402"/>
      <c r="H74" s="402"/>
      <c r="I74" s="173"/>
      <c r="J74" s="64"/>
      <c r="K74" s="64"/>
      <c r="L74" s="62"/>
    </row>
    <row r="75" spans="2:12" s="1" customFormat="1" ht="14.4" customHeight="1">
      <c r="B75" s="42"/>
      <c r="C75" s="66" t="s">
        <v>136</v>
      </c>
      <c r="D75" s="64"/>
      <c r="E75" s="64"/>
      <c r="F75" s="64"/>
      <c r="G75" s="64"/>
      <c r="H75" s="64"/>
      <c r="I75" s="173"/>
      <c r="J75" s="64"/>
      <c r="K75" s="64"/>
      <c r="L75" s="62"/>
    </row>
    <row r="76" spans="2:12" s="1" customFormat="1" ht="15" customHeight="1">
      <c r="B76" s="42"/>
      <c r="C76" s="64"/>
      <c r="D76" s="64"/>
      <c r="E76" s="374" t="str">
        <f>E11</f>
        <v>A9 - vedlejší rozpočtové náklady</v>
      </c>
      <c r="F76" s="402"/>
      <c r="G76" s="402"/>
      <c r="H76" s="402"/>
      <c r="I76" s="173"/>
      <c r="J76" s="64"/>
      <c r="K76" s="64"/>
      <c r="L76" s="62"/>
    </row>
    <row r="77" spans="2:12" s="1" customFormat="1" ht="7" customHeight="1">
      <c r="B77" s="42"/>
      <c r="C77" s="64"/>
      <c r="D77" s="64"/>
      <c r="E77" s="64"/>
      <c r="F77" s="64"/>
      <c r="G77" s="64"/>
      <c r="H77" s="64"/>
      <c r="I77" s="173"/>
      <c r="J77" s="64"/>
      <c r="K77" s="64"/>
      <c r="L77" s="62"/>
    </row>
    <row r="78" spans="2:12" s="1" customFormat="1" ht="18" customHeight="1">
      <c r="B78" s="42"/>
      <c r="C78" s="66" t="s">
        <v>25</v>
      </c>
      <c r="D78" s="64"/>
      <c r="E78" s="64"/>
      <c r="F78" s="176" t="str">
        <f>F14</f>
        <v xml:space="preserve">Malšovice  </v>
      </c>
      <c r="G78" s="64"/>
      <c r="H78" s="64"/>
      <c r="I78" s="177" t="s">
        <v>27</v>
      </c>
      <c r="J78" s="74" t="str">
        <f>IF(J14="","",J14)</f>
        <v>2. 3. 2018</v>
      </c>
      <c r="K78" s="64"/>
      <c r="L78" s="62"/>
    </row>
    <row r="79" spans="2:12" s="1" customFormat="1" ht="7" customHeight="1">
      <c r="B79" s="42"/>
      <c r="C79" s="64"/>
      <c r="D79" s="64"/>
      <c r="E79" s="64"/>
      <c r="F79" s="64"/>
      <c r="G79" s="64"/>
      <c r="H79" s="64"/>
      <c r="I79" s="173"/>
      <c r="J79" s="64"/>
      <c r="K79" s="64"/>
      <c r="L79" s="62"/>
    </row>
    <row r="80" spans="2:12" s="1" customFormat="1">
      <c r="B80" s="42"/>
      <c r="C80" s="66" t="s">
        <v>29</v>
      </c>
      <c r="D80" s="64"/>
      <c r="E80" s="64"/>
      <c r="F80" s="176" t="str">
        <f>E17</f>
        <v>Obec Malšovice</v>
      </c>
      <c r="G80" s="64"/>
      <c r="H80" s="64"/>
      <c r="I80" s="177" t="s">
        <v>35</v>
      </c>
      <c r="J80" s="176" t="str">
        <f>E23</f>
        <v>Ing. Demuth Jiří, Děčín</v>
      </c>
      <c r="K80" s="64"/>
      <c r="L80" s="62"/>
    </row>
    <row r="81" spans="2:65" s="1" customFormat="1" ht="14.4" customHeight="1">
      <c r="B81" s="42"/>
      <c r="C81" s="66" t="s">
        <v>33</v>
      </c>
      <c r="D81" s="64"/>
      <c r="E81" s="64"/>
      <c r="F81" s="176" t="str">
        <f>IF(E20="","",E20)</f>
        <v/>
      </c>
      <c r="G81" s="64"/>
      <c r="H81" s="64"/>
      <c r="I81" s="173"/>
      <c r="J81" s="64"/>
      <c r="K81" s="64"/>
      <c r="L81" s="62"/>
    </row>
    <row r="82" spans="2:65" s="1" customFormat="1" ht="10.25" customHeight="1">
      <c r="B82" s="42"/>
      <c r="C82" s="64"/>
      <c r="D82" s="64"/>
      <c r="E82" s="64"/>
      <c r="F82" s="64"/>
      <c r="G82" s="64"/>
      <c r="H82" s="64"/>
      <c r="I82" s="173"/>
      <c r="J82" s="64"/>
      <c r="K82" s="64"/>
      <c r="L82" s="62"/>
    </row>
    <row r="83" spans="2:65" s="10" customFormat="1" ht="29.25" customHeight="1">
      <c r="B83" s="178"/>
      <c r="C83" s="179" t="s">
        <v>181</v>
      </c>
      <c r="D83" s="180" t="s">
        <v>59</v>
      </c>
      <c r="E83" s="180" t="s">
        <v>55</v>
      </c>
      <c r="F83" s="180" t="s">
        <v>182</v>
      </c>
      <c r="G83" s="180" t="s">
        <v>183</v>
      </c>
      <c r="H83" s="180" t="s">
        <v>184</v>
      </c>
      <c r="I83" s="181" t="s">
        <v>185</v>
      </c>
      <c r="J83" s="180" t="s">
        <v>141</v>
      </c>
      <c r="K83" s="182" t="s">
        <v>186</v>
      </c>
      <c r="L83" s="183"/>
      <c r="M83" s="82" t="s">
        <v>187</v>
      </c>
      <c r="N83" s="83" t="s">
        <v>44</v>
      </c>
      <c r="O83" s="83" t="s">
        <v>188</v>
      </c>
      <c r="P83" s="83" t="s">
        <v>189</v>
      </c>
      <c r="Q83" s="83" t="s">
        <v>190</v>
      </c>
      <c r="R83" s="83" t="s">
        <v>191</v>
      </c>
      <c r="S83" s="83" t="s">
        <v>192</v>
      </c>
      <c r="T83" s="84" t="s">
        <v>193</v>
      </c>
    </row>
    <row r="84" spans="2:65" s="1" customFormat="1" ht="29.25" customHeight="1">
      <c r="B84" s="42"/>
      <c r="C84" s="88" t="s">
        <v>142</v>
      </c>
      <c r="D84" s="64"/>
      <c r="E84" s="64"/>
      <c r="F84" s="64"/>
      <c r="G84" s="64"/>
      <c r="H84" s="64"/>
      <c r="I84" s="173"/>
      <c r="J84" s="184">
        <f>BK84</f>
        <v>0</v>
      </c>
      <c r="K84" s="64"/>
      <c r="L84" s="62"/>
      <c r="M84" s="85"/>
      <c r="N84" s="86"/>
      <c r="O84" s="86"/>
      <c r="P84" s="185">
        <f>P85</f>
        <v>0</v>
      </c>
      <c r="Q84" s="86"/>
      <c r="R84" s="185">
        <f>R85</f>
        <v>0</v>
      </c>
      <c r="S84" s="86"/>
      <c r="T84" s="186">
        <f>T85</f>
        <v>0</v>
      </c>
      <c r="AT84" s="25" t="s">
        <v>73</v>
      </c>
      <c r="AU84" s="25" t="s">
        <v>143</v>
      </c>
      <c r="BK84" s="187">
        <f>BK85</f>
        <v>0</v>
      </c>
    </row>
    <row r="85" spans="2:65" s="11" customFormat="1" ht="37.4" customHeight="1">
      <c r="B85" s="188"/>
      <c r="C85" s="189"/>
      <c r="D85" s="190" t="s">
        <v>73</v>
      </c>
      <c r="E85" s="191" t="s">
        <v>4367</v>
      </c>
      <c r="F85" s="191" t="s">
        <v>4368</v>
      </c>
      <c r="G85" s="189"/>
      <c r="H85" s="189"/>
      <c r="I85" s="192"/>
      <c r="J85" s="193">
        <f>BK85</f>
        <v>0</v>
      </c>
      <c r="K85" s="189"/>
      <c r="L85" s="194"/>
      <c r="M85" s="195"/>
      <c r="N85" s="196"/>
      <c r="O85" s="196"/>
      <c r="P85" s="197">
        <f>P86</f>
        <v>0</v>
      </c>
      <c r="Q85" s="196"/>
      <c r="R85" s="197">
        <f>R86</f>
        <v>0</v>
      </c>
      <c r="S85" s="196"/>
      <c r="T85" s="198">
        <f>T86</f>
        <v>0</v>
      </c>
      <c r="AR85" s="199" t="s">
        <v>223</v>
      </c>
      <c r="AT85" s="200" t="s">
        <v>73</v>
      </c>
      <c r="AU85" s="200" t="s">
        <v>74</v>
      </c>
      <c r="AY85" s="199" t="s">
        <v>196</v>
      </c>
      <c r="BK85" s="201">
        <f>BK86</f>
        <v>0</v>
      </c>
    </row>
    <row r="86" spans="2:65" s="11" customFormat="1" ht="19.899999999999999" customHeight="1">
      <c r="B86" s="188"/>
      <c r="C86" s="189"/>
      <c r="D86" s="190" t="s">
        <v>73</v>
      </c>
      <c r="E86" s="202" t="s">
        <v>4369</v>
      </c>
      <c r="F86" s="202" t="s">
        <v>4370</v>
      </c>
      <c r="G86" s="189"/>
      <c r="H86" s="189"/>
      <c r="I86" s="192"/>
      <c r="J86" s="203">
        <f>BK86</f>
        <v>0</v>
      </c>
      <c r="K86" s="189"/>
      <c r="L86" s="194"/>
      <c r="M86" s="195"/>
      <c r="N86" s="196"/>
      <c r="O86" s="196"/>
      <c r="P86" s="197">
        <f>P87</f>
        <v>0</v>
      </c>
      <c r="Q86" s="196"/>
      <c r="R86" s="197">
        <f>R87</f>
        <v>0</v>
      </c>
      <c r="S86" s="196"/>
      <c r="T86" s="198">
        <f>T87</f>
        <v>0</v>
      </c>
      <c r="AR86" s="199" t="s">
        <v>223</v>
      </c>
      <c r="AT86" s="200" t="s">
        <v>73</v>
      </c>
      <c r="AU86" s="200" t="s">
        <v>81</v>
      </c>
      <c r="AY86" s="199" t="s">
        <v>196</v>
      </c>
      <c r="BK86" s="201">
        <f>BK87</f>
        <v>0</v>
      </c>
    </row>
    <row r="87" spans="2:65" s="1" customFormat="1" ht="14.5" customHeight="1">
      <c r="B87" s="42"/>
      <c r="C87" s="204" t="s">
        <v>81</v>
      </c>
      <c r="D87" s="204" t="s">
        <v>198</v>
      </c>
      <c r="E87" s="205" t="s">
        <v>4371</v>
      </c>
      <c r="F87" s="206" t="s">
        <v>4370</v>
      </c>
      <c r="G87" s="207" t="s">
        <v>1189</v>
      </c>
      <c r="H87" s="270"/>
      <c r="I87" s="209"/>
      <c r="J87" s="210">
        <f>ROUND(I87*H87,2)</f>
        <v>0</v>
      </c>
      <c r="K87" s="206" t="s">
        <v>202</v>
      </c>
      <c r="L87" s="62"/>
      <c r="M87" s="211" t="s">
        <v>24</v>
      </c>
      <c r="N87" s="274" t="s">
        <v>45</v>
      </c>
      <c r="O87" s="275"/>
      <c r="P87" s="276">
        <f>O87*H87</f>
        <v>0</v>
      </c>
      <c r="Q87" s="276">
        <v>0</v>
      </c>
      <c r="R87" s="276">
        <f>Q87*H87</f>
        <v>0</v>
      </c>
      <c r="S87" s="276">
        <v>0</v>
      </c>
      <c r="T87" s="277">
        <f>S87*H87</f>
        <v>0</v>
      </c>
      <c r="AR87" s="25" t="s">
        <v>4372</v>
      </c>
      <c r="AT87" s="25" t="s">
        <v>198</v>
      </c>
      <c r="AU87" s="25" t="s">
        <v>83</v>
      </c>
      <c r="AY87" s="25" t="s">
        <v>196</v>
      </c>
      <c r="BE87" s="215">
        <f>IF(N87="základní",J87,0)</f>
        <v>0</v>
      </c>
      <c r="BF87" s="215">
        <f>IF(N87="snížená",J87,0)</f>
        <v>0</v>
      </c>
      <c r="BG87" s="215">
        <f>IF(N87="zákl. přenesená",J87,0)</f>
        <v>0</v>
      </c>
      <c r="BH87" s="215">
        <f>IF(N87="sníž. přenesená",J87,0)</f>
        <v>0</v>
      </c>
      <c r="BI87" s="215">
        <f>IF(N87="nulová",J87,0)</f>
        <v>0</v>
      </c>
      <c r="BJ87" s="25" t="s">
        <v>81</v>
      </c>
      <c r="BK87" s="215">
        <f>ROUND(I87*H87,2)</f>
        <v>0</v>
      </c>
      <c r="BL87" s="25" t="s">
        <v>4372</v>
      </c>
      <c r="BM87" s="25" t="s">
        <v>4373</v>
      </c>
    </row>
    <row r="88" spans="2:65" s="1" customFormat="1" ht="7" customHeight="1">
      <c r="B88" s="57"/>
      <c r="C88" s="58"/>
      <c r="D88" s="58"/>
      <c r="E88" s="58"/>
      <c r="F88" s="58"/>
      <c r="G88" s="58"/>
      <c r="H88" s="58"/>
      <c r="I88" s="149"/>
      <c r="J88" s="58"/>
      <c r="K88" s="58"/>
      <c r="L88" s="62"/>
    </row>
  </sheetData>
  <sheetProtection algorithmName="SHA-512" hashValue="pxdlyzqF7tHyCpGjKKXXp0OjkToogHUoCiE0aSeIyKQOZbj1xoVJUvC7JFQyjpX9nQ1O7LUMRdGXfnU32rsgwA==" saltValue="+h29ilq8ZbpdYq31a7pgA84XjOSyle6NNTtUcS9nNE6zhPg0lynJyttnZDM+hYmUhpnoIh03mkDX8wHGapusOA==" spinCount="100000" sheet="1" objects="1" scenarios="1" formatColumns="0" formatRows="0" autoFilter="0"/>
  <autoFilter ref="C83:K87"/>
  <mergeCells count="13">
    <mergeCell ref="E76:H76"/>
    <mergeCell ref="G1:H1"/>
    <mergeCell ref="L2:V2"/>
    <mergeCell ref="E49:H49"/>
    <mergeCell ref="E51:H51"/>
    <mergeCell ref="J55:J56"/>
    <mergeCell ref="E72:H72"/>
    <mergeCell ref="E74:H74"/>
    <mergeCell ref="E7:H7"/>
    <mergeCell ref="E9:H9"/>
    <mergeCell ref="E11:H11"/>
    <mergeCell ref="E26:H26"/>
    <mergeCell ref="E47:H47"/>
  </mergeCells>
  <hyperlinks>
    <hyperlink ref="F1:G1" location="C2" display="1) Krycí list soupisu"/>
    <hyperlink ref="G1:H1" location="C58" display="2) Rekapitulace"/>
    <hyperlink ref="J1" location="C83" display="3) Soupis prací"/>
    <hyperlink ref="L1:V1" location="'Rekapitulace stavby'!C2" display="Rekapitulace stavby"/>
  </hyperlinks>
  <pageMargins left="0.59055118110236227" right="0.59055118110236227" top="0.59055118110236227" bottom="0.59055118110236227" header="0" footer="0"/>
  <pageSetup paperSize="9" fitToHeight="100" orientation="landscape" r:id="rId1"/>
  <headerFooter>
    <oddFooter>&amp;CStrana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57"/>
  <sheetViews>
    <sheetView showGridLines="0" workbookViewId="0">
      <pane ySplit="1" topLeftCell="A14" activePane="bottomLeft" state="frozen"/>
      <selection pane="bottomLeft" activeCell="E26" sqref="E26:H26"/>
    </sheetView>
  </sheetViews>
  <sheetFormatPr defaultRowHeight="12"/>
  <cols>
    <col min="1" max="1" width="6.25" customWidth="1"/>
    <col min="2" max="2" width="1.25" customWidth="1"/>
    <col min="3" max="3" width="3.125" customWidth="1"/>
    <col min="4" max="4" width="3.25" customWidth="1"/>
    <col min="5" max="5" width="12.875" customWidth="1"/>
    <col min="6" max="6" width="95.5" customWidth="1"/>
    <col min="7" max="7" width="8.5" customWidth="1"/>
    <col min="8" max="8" width="12" customWidth="1"/>
    <col min="9" max="9" width="11.25" style="121" customWidth="1"/>
    <col min="10" max="10" width="34.375" customWidth="1"/>
    <col min="11" max="11" width="16.87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118</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4374</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4375</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156" customHeight="1">
      <c r="B26" s="131"/>
      <c r="C26" s="132"/>
      <c r="D26" s="132"/>
      <c r="E26" s="395" t="s">
        <v>4376</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ROUNDUP(J107,2)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ROUNDUP(SUM(BE107:BE656), 2)</f>
        <v>0</v>
      </c>
      <c r="G32" s="43"/>
      <c r="H32" s="43"/>
      <c r="I32" s="141">
        <v>0.21</v>
      </c>
      <c r="J32" s="140">
        <f>ROUNDUP(ROUNDUP((SUM(BE107:BE656)), 2)*I32, 1)</f>
        <v>0</v>
      </c>
      <c r="K32" s="46"/>
    </row>
    <row r="33" spans="2:11" s="1" customFormat="1" ht="14.4" customHeight="1">
      <c r="B33" s="42"/>
      <c r="C33" s="43"/>
      <c r="D33" s="43"/>
      <c r="E33" s="50" t="s">
        <v>46</v>
      </c>
      <c r="F33" s="140">
        <f>ROUNDUP(SUM(BF107:BF656), 2)</f>
        <v>0</v>
      </c>
      <c r="G33" s="43"/>
      <c r="H33" s="43"/>
      <c r="I33" s="141">
        <v>0.15</v>
      </c>
      <c r="J33" s="140">
        <f>ROUNDUP(ROUNDUP((SUM(BF107:BF656)), 2)*I33, 1)</f>
        <v>0</v>
      </c>
      <c r="K33" s="46"/>
    </row>
    <row r="34" spans="2:11" s="1" customFormat="1" ht="14.4" hidden="1" customHeight="1">
      <c r="B34" s="42"/>
      <c r="C34" s="43"/>
      <c r="D34" s="43"/>
      <c r="E34" s="50" t="s">
        <v>47</v>
      </c>
      <c r="F34" s="140">
        <f>ROUNDUP(SUM(BG107:BG656), 2)</f>
        <v>0</v>
      </c>
      <c r="G34" s="43"/>
      <c r="H34" s="43"/>
      <c r="I34" s="141">
        <v>0.21</v>
      </c>
      <c r="J34" s="140">
        <v>0</v>
      </c>
      <c r="K34" s="46"/>
    </row>
    <row r="35" spans="2:11" s="1" customFormat="1" ht="14.4" hidden="1" customHeight="1">
      <c r="B35" s="42"/>
      <c r="C35" s="43"/>
      <c r="D35" s="43"/>
      <c r="E35" s="50" t="s">
        <v>48</v>
      </c>
      <c r="F35" s="140">
        <f>ROUNDUP(SUM(BH107:BH656), 2)</f>
        <v>0</v>
      </c>
      <c r="G35" s="43"/>
      <c r="H35" s="43"/>
      <c r="I35" s="141">
        <v>0.15</v>
      </c>
      <c r="J35" s="140">
        <v>0</v>
      </c>
      <c r="K35" s="46"/>
    </row>
    <row r="36" spans="2:11" s="1" customFormat="1" ht="14.4" hidden="1" customHeight="1">
      <c r="B36" s="42"/>
      <c r="C36" s="43"/>
      <c r="D36" s="43"/>
      <c r="E36" s="50" t="s">
        <v>49</v>
      </c>
      <c r="F36" s="140">
        <f>ROUNDUP(SUM(BI107:BI656),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4374</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B1 - knihovna + archiv - vnitřní úpravy a oprava komínu</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J107</f>
        <v>0</v>
      </c>
      <c r="K60" s="46"/>
      <c r="AU60" s="25" t="s">
        <v>143</v>
      </c>
    </row>
    <row r="61" spans="2:47" s="8" customFormat="1" ht="25" customHeight="1">
      <c r="B61" s="159"/>
      <c r="C61" s="160"/>
      <c r="D61" s="161" t="s">
        <v>144</v>
      </c>
      <c r="E61" s="162"/>
      <c r="F61" s="162"/>
      <c r="G61" s="162"/>
      <c r="H61" s="162"/>
      <c r="I61" s="163"/>
      <c r="J61" s="164">
        <f>J108</f>
        <v>0</v>
      </c>
      <c r="K61" s="165"/>
    </row>
    <row r="62" spans="2:47" s="9" customFormat="1" ht="19.899999999999999" customHeight="1">
      <c r="B62" s="166"/>
      <c r="C62" s="167"/>
      <c r="D62" s="168" t="s">
        <v>1877</v>
      </c>
      <c r="E62" s="169"/>
      <c r="F62" s="169"/>
      <c r="G62" s="169"/>
      <c r="H62" s="169"/>
      <c r="I62" s="170"/>
      <c r="J62" s="171">
        <f>J109</f>
        <v>0</v>
      </c>
      <c r="K62" s="172"/>
    </row>
    <row r="63" spans="2:47" s="9" customFormat="1" ht="14.9" customHeight="1">
      <c r="B63" s="166"/>
      <c r="C63" s="167"/>
      <c r="D63" s="168" t="s">
        <v>4377</v>
      </c>
      <c r="E63" s="169"/>
      <c r="F63" s="169"/>
      <c r="G63" s="169"/>
      <c r="H63" s="169"/>
      <c r="I63" s="170"/>
      <c r="J63" s="171">
        <f>J110</f>
        <v>0</v>
      </c>
      <c r="K63" s="172"/>
    </row>
    <row r="64" spans="2:47" s="9" customFormat="1" ht="14.9" customHeight="1">
      <c r="B64" s="166"/>
      <c r="C64" s="167"/>
      <c r="D64" s="168" t="s">
        <v>4378</v>
      </c>
      <c r="E64" s="169"/>
      <c r="F64" s="169"/>
      <c r="G64" s="169"/>
      <c r="H64" s="169"/>
      <c r="I64" s="170"/>
      <c r="J64" s="171">
        <f>J115</f>
        <v>0</v>
      </c>
      <c r="K64" s="172"/>
    </row>
    <row r="65" spans="2:11" s="9" customFormat="1" ht="19.899999999999999" customHeight="1">
      <c r="B65" s="166"/>
      <c r="C65" s="167"/>
      <c r="D65" s="168" t="s">
        <v>153</v>
      </c>
      <c r="E65" s="169"/>
      <c r="F65" s="169"/>
      <c r="G65" s="169"/>
      <c r="H65" s="169"/>
      <c r="I65" s="170"/>
      <c r="J65" s="171">
        <f>J163</f>
        <v>0</v>
      </c>
      <c r="K65" s="172"/>
    </row>
    <row r="66" spans="2:11" s="9" customFormat="1" ht="14.9" customHeight="1">
      <c r="B66" s="166"/>
      <c r="C66" s="167"/>
      <c r="D66" s="168" t="s">
        <v>4379</v>
      </c>
      <c r="E66" s="169"/>
      <c r="F66" s="169"/>
      <c r="G66" s="169"/>
      <c r="H66" s="169"/>
      <c r="I66" s="170"/>
      <c r="J66" s="171">
        <f>J164</f>
        <v>0</v>
      </c>
      <c r="K66" s="172"/>
    </row>
    <row r="67" spans="2:11" s="9" customFormat="1" ht="14.9" customHeight="1">
      <c r="B67" s="166"/>
      <c r="C67" s="167"/>
      <c r="D67" s="168" t="s">
        <v>4380</v>
      </c>
      <c r="E67" s="169"/>
      <c r="F67" s="169"/>
      <c r="G67" s="169"/>
      <c r="H67" s="169"/>
      <c r="I67" s="170"/>
      <c r="J67" s="171">
        <f>J197</f>
        <v>0</v>
      </c>
      <c r="K67" s="172"/>
    </row>
    <row r="68" spans="2:11" s="9" customFormat="1" ht="14.9" customHeight="1">
      <c r="B68" s="166"/>
      <c r="C68" s="167"/>
      <c r="D68" s="168" t="s">
        <v>158</v>
      </c>
      <c r="E68" s="169"/>
      <c r="F68" s="169"/>
      <c r="G68" s="169"/>
      <c r="H68" s="169"/>
      <c r="I68" s="170"/>
      <c r="J68" s="171">
        <f>J282</f>
        <v>0</v>
      </c>
      <c r="K68" s="172"/>
    </row>
    <row r="69" spans="2:11" s="9" customFormat="1" ht="14.9" customHeight="1">
      <c r="B69" s="166"/>
      <c r="C69" s="167"/>
      <c r="D69" s="168" t="s">
        <v>1879</v>
      </c>
      <c r="E69" s="169"/>
      <c r="F69" s="169"/>
      <c r="G69" s="169"/>
      <c r="H69" s="169"/>
      <c r="I69" s="170"/>
      <c r="J69" s="171">
        <f>J305</f>
        <v>0</v>
      </c>
      <c r="K69" s="172"/>
    </row>
    <row r="70" spans="2:11" s="9" customFormat="1" ht="19.899999999999999" customHeight="1">
      <c r="B70" s="166"/>
      <c r="C70" s="167"/>
      <c r="D70" s="168" t="s">
        <v>4381</v>
      </c>
      <c r="E70" s="169"/>
      <c r="F70" s="169"/>
      <c r="G70" s="169"/>
      <c r="H70" s="169"/>
      <c r="I70" s="170"/>
      <c r="J70" s="171">
        <f>J312</f>
        <v>0</v>
      </c>
      <c r="K70" s="172"/>
    </row>
    <row r="71" spans="2:11" s="9" customFormat="1" ht="14.9" customHeight="1">
      <c r="B71" s="166"/>
      <c r="C71" s="167"/>
      <c r="D71" s="168" t="s">
        <v>160</v>
      </c>
      <c r="E71" s="169"/>
      <c r="F71" s="169"/>
      <c r="G71" s="169"/>
      <c r="H71" s="169"/>
      <c r="I71" s="170"/>
      <c r="J71" s="171">
        <f>J313</f>
        <v>0</v>
      </c>
      <c r="K71" s="172"/>
    </row>
    <row r="72" spans="2:11" s="9" customFormat="1" ht="14.9" customHeight="1">
      <c r="B72" s="166"/>
      <c r="C72" s="167"/>
      <c r="D72" s="168" t="s">
        <v>161</v>
      </c>
      <c r="E72" s="169"/>
      <c r="F72" s="169"/>
      <c r="G72" s="169"/>
      <c r="H72" s="169"/>
      <c r="I72" s="170"/>
      <c r="J72" s="171">
        <f>J319</f>
        <v>0</v>
      </c>
      <c r="K72" s="172"/>
    </row>
    <row r="73" spans="2:11" s="9" customFormat="1" ht="14.9" customHeight="1">
      <c r="B73" s="166"/>
      <c r="C73" s="167"/>
      <c r="D73" s="168" t="s">
        <v>162</v>
      </c>
      <c r="E73" s="169"/>
      <c r="F73" s="169"/>
      <c r="G73" s="169"/>
      <c r="H73" s="169"/>
      <c r="I73" s="170"/>
      <c r="J73" s="171">
        <f>J324</f>
        <v>0</v>
      </c>
      <c r="K73" s="172"/>
    </row>
    <row r="74" spans="2:11" s="9" customFormat="1" ht="19.899999999999999" customHeight="1">
      <c r="B74" s="166"/>
      <c r="C74" s="167"/>
      <c r="D74" s="168" t="s">
        <v>164</v>
      </c>
      <c r="E74" s="169"/>
      <c r="F74" s="169"/>
      <c r="G74" s="169"/>
      <c r="H74" s="169"/>
      <c r="I74" s="170"/>
      <c r="J74" s="171">
        <f>J405</f>
        <v>0</v>
      </c>
      <c r="K74" s="172"/>
    </row>
    <row r="75" spans="2:11" s="9" customFormat="1" ht="19.899999999999999" customHeight="1">
      <c r="B75" s="166"/>
      <c r="C75" s="167"/>
      <c r="D75" s="168" t="s">
        <v>165</v>
      </c>
      <c r="E75" s="169"/>
      <c r="F75" s="169"/>
      <c r="G75" s="169"/>
      <c r="H75" s="169"/>
      <c r="I75" s="170"/>
      <c r="J75" s="171">
        <f>J418</f>
        <v>0</v>
      </c>
      <c r="K75" s="172"/>
    </row>
    <row r="76" spans="2:11" s="8" customFormat="1" ht="25" customHeight="1">
      <c r="B76" s="159"/>
      <c r="C76" s="160"/>
      <c r="D76" s="161" t="s">
        <v>166</v>
      </c>
      <c r="E76" s="162"/>
      <c r="F76" s="162"/>
      <c r="G76" s="162"/>
      <c r="H76" s="162"/>
      <c r="I76" s="163"/>
      <c r="J76" s="164">
        <f>J420</f>
        <v>0</v>
      </c>
      <c r="K76" s="165"/>
    </row>
    <row r="77" spans="2:11" s="9" customFormat="1" ht="19.899999999999999" customHeight="1">
      <c r="B77" s="166"/>
      <c r="C77" s="167"/>
      <c r="D77" s="168" t="s">
        <v>167</v>
      </c>
      <c r="E77" s="169"/>
      <c r="F77" s="169"/>
      <c r="G77" s="169"/>
      <c r="H77" s="169"/>
      <c r="I77" s="170"/>
      <c r="J77" s="171">
        <f>J421</f>
        <v>0</v>
      </c>
      <c r="K77" s="172"/>
    </row>
    <row r="78" spans="2:11" s="9" customFormat="1" ht="19.899999999999999" customHeight="1">
      <c r="B78" s="166"/>
      <c r="C78" s="167"/>
      <c r="D78" s="168" t="s">
        <v>168</v>
      </c>
      <c r="E78" s="169"/>
      <c r="F78" s="169"/>
      <c r="G78" s="169"/>
      <c r="H78" s="169"/>
      <c r="I78" s="170"/>
      <c r="J78" s="171">
        <f>J447</f>
        <v>0</v>
      </c>
      <c r="K78" s="172"/>
    </row>
    <row r="79" spans="2:11" s="9" customFormat="1" ht="19.899999999999999" customHeight="1">
      <c r="B79" s="166"/>
      <c r="C79" s="167"/>
      <c r="D79" s="168" t="s">
        <v>171</v>
      </c>
      <c r="E79" s="169"/>
      <c r="F79" s="169"/>
      <c r="G79" s="169"/>
      <c r="H79" s="169"/>
      <c r="I79" s="170"/>
      <c r="J79" s="171">
        <f>J469</f>
        <v>0</v>
      </c>
      <c r="K79" s="172"/>
    </row>
    <row r="80" spans="2:11" s="9" customFormat="1" ht="19.899999999999999" customHeight="1">
      <c r="B80" s="166"/>
      <c r="C80" s="167"/>
      <c r="D80" s="168" t="s">
        <v>172</v>
      </c>
      <c r="E80" s="169"/>
      <c r="F80" s="169"/>
      <c r="G80" s="169"/>
      <c r="H80" s="169"/>
      <c r="I80" s="170"/>
      <c r="J80" s="171">
        <f>J482</f>
        <v>0</v>
      </c>
      <c r="K80" s="172"/>
    </row>
    <row r="81" spans="2:12" s="9" customFormat="1" ht="19.899999999999999" customHeight="1">
      <c r="B81" s="166"/>
      <c r="C81" s="167"/>
      <c r="D81" s="168" t="s">
        <v>173</v>
      </c>
      <c r="E81" s="169"/>
      <c r="F81" s="169"/>
      <c r="G81" s="169"/>
      <c r="H81" s="169"/>
      <c r="I81" s="170"/>
      <c r="J81" s="171">
        <f>J498</f>
        <v>0</v>
      </c>
      <c r="K81" s="172"/>
    </row>
    <row r="82" spans="2:12" s="9" customFormat="1" ht="19.899999999999999" customHeight="1">
      <c r="B82" s="166"/>
      <c r="C82" s="167"/>
      <c r="D82" s="168" t="s">
        <v>175</v>
      </c>
      <c r="E82" s="169"/>
      <c r="F82" s="169"/>
      <c r="G82" s="169"/>
      <c r="H82" s="169"/>
      <c r="I82" s="170"/>
      <c r="J82" s="171">
        <f>J531</f>
        <v>0</v>
      </c>
      <c r="K82" s="172"/>
    </row>
    <row r="83" spans="2:12" s="9" customFormat="1" ht="19.899999999999999" customHeight="1">
      <c r="B83" s="166"/>
      <c r="C83" s="167"/>
      <c r="D83" s="168" t="s">
        <v>4382</v>
      </c>
      <c r="E83" s="169"/>
      <c r="F83" s="169"/>
      <c r="G83" s="169"/>
      <c r="H83" s="169"/>
      <c r="I83" s="170"/>
      <c r="J83" s="171">
        <f>J553</f>
        <v>0</v>
      </c>
      <c r="K83" s="172"/>
    </row>
    <row r="84" spans="2:12" s="9" customFormat="1" ht="19.899999999999999" customHeight="1">
      <c r="B84" s="166"/>
      <c r="C84" s="167"/>
      <c r="D84" s="168" t="s">
        <v>178</v>
      </c>
      <c r="E84" s="169"/>
      <c r="F84" s="169"/>
      <c r="G84" s="169"/>
      <c r="H84" s="169"/>
      <c r="I84" s="170"/>
      <c r="J84" s="171">
        <f>J565</f>
        <v>0</v>
      </c>
      <c r="K84" s="172"/>
    </row>
    <row r="85" spans="2:12" s="9" customFormat="1" ht="19.899999999999999" customHeight="1">
      <c r="B85" s="166"/>
      <c r="C85" s="167"/>
      <c r="D85" s="168" t="s">
        <v>4383</v>
      </c>
      <c r="E85" s="169"/>
      <c r="F85" s="169"/>
      <c r="G85" s="169"/>
      <c r="H85" s="169"/>
      <c r="I85" s="170"/>
      <c r="J85" s="171">
        <f>J622</f>
        <v>0</v>
      </c>
      <c r="K85" s="172"/>
    </row>
    <row r="86" spans="2:12" s="1" customFormat="1" ht="21.75" customHeight="1">
      <c r="B86" s="42"/>
      <c r="C86" s="43"/>
      <c r="D86" s="43"/>
      <c r="E86" s="43"/>
      <c r="F86" s="43"/>
      <c r="G86" s="43"/>
      <c r="H86" s="43"/>
      <c r="I86" s="128"/>
      <c r="J86" s="43"/>
      <c r="K86" s="46"/>
    </row>
    <row r="87" spans="2:12" s="1" customFormat="1" ht="7" customHeight="1">
      <c r="B87" s="57"/>
      <c r="C87" s="58"/>
      <c r="D87" s="58"/>
      <c r="E87" s="58"/>
      <c r="F87" s="58"/>
      <c r="G87" s="58"/>
      <c r="H87" s="58"/>
      <c r="I87" s="149"/>
      <c r="J87" s="58"/>
      <c r="K87" s="59"/>
    </row>
    <row r="91" spans="2:12" s="1" customFormat="1" ht="7" customHeight="1">
      <c r="B91" s="60"/>
      <c r="C91" s="61"/>
      <c r="D91" s="61"/>
      <c r="E91" s="61"/>
      <c r="F91" s="61"/>
      <c r="G91" s="61"/>
      <c r="H91" s="61"/>
      <c r="I91" s="152"/>
      <c r="J91" s="61"/>
      <c r="K91" s="61"/>
      <c r="L91" s="62"/>
    </row>
    <row r="92" spans="2:12" s="1" customFormat="1" ht="37" customHeight="1">
      <c r="B92" s="42"/>
      <c r="C92" s="63" t="s">
        <v>180</v>
      </c>
      <c r="D92" s="64"/>
      <c r="E92" s="64"/>
      <c r="F92" s="64"/>
      <c r="G92" s="64"/>
      <c r="H92" s="64"/>
      <c r="I92" s="173"/>
      <c r="J92" s="64"/>
      <c r="K92" s="64"/>
      <c r="L92" s="62"/>
    </row>
    <row r="93" spans="2:12" s="1" customFormat="1" ht="7" customHeight="1">
      <c r="B93" s="42"/>
      <c r="C93" s="64"/>
      <c r="D93" s="64"/>
      <c r="E93" s="64"/>
      <c r="F93" s="64"/>
      <c r="G93" s="64"/>
      <c r="H93" s="64"/>
      <c r="I93" s="173"/>
      <c r="J93" s="64"/>
      <c r="K93" s="64"/>
      <c r="L93" s="62"/>
    </row>
    <row r="94" spans="2:12" s="1" customFormat="1" ht="14.4" customHeight="1">
      <c r="B94" s="42"/>
      <c r="C94" s="66" t="s">
        <v>18</v>
      </c>
      <c r="D94" s="64"/>
      <c r="E94" s="64"/>
      <c r="F94" s="64"/>
      <c r="G94" s="64"/>
      <c r="H94" s="64"/>
      <c r="I94" s="173"/>
      <c r="J94" s="64"/>
      <c r="K94" s="64"/>
      <c r="L94" s="62"/>
    </row>
    <row r="95" spans="2:12" s="1" customFormat="1" ht="14.5" customHeight="1">
      <c r="B95" s="42"/>
      <c r="C95" s="64"/>
      <c r="D95" s="64"/>
      <c r="E95" s="408" t="str">
        <f>E7</f>
        <v>Malšovice 6 a 17/6 - stavební úpravy</v>
      </c>
      <c r="F95" s="409"/>
      <c r="G95" s="409"/>
      <c r="H95" s="409"/>
      <c r="I95" s="173"/>
      <c r="J95" s="64"/>
      <c r="K95" s="64"/>
      <c r="L95" s="62"/>
    </row>
    <row r="96" spans="2:12">
      <c r="B96" s="29"/>
      <c r="C96" s="66" t="s">
        <v>134</v>
      </c>
      <c r="D96" s="174"/>
      <c r="E96" s="174"/>
      <c r="F96" s="174"/>
      <c r="G96" s="174"/>
      <c r="H96" s="174"/>
      <c r="J96" s="174"/>
      <c r="K96" s="174"/>
      <c r="L96" s="175"/>
    </row>
    <row r="97" spans="2:65" s="1" customFormat="1" ht="14.5" customHeight="1">
      <c r="B97" s="42"/>
      <c r="C97" s="64"/>
      <c r="D97" s="64"/>
      <c r="E97" s="408" t="s">
        <v>4374</v>
      </c>
      <c r="F97" s="402"/>
      <c r="G97" s="402"/>
      <c r="H97" s="402"/>
      <c r="I97" s="173"/>
      <c r="J97" s="64"/>
      <c r="K97" s="64"/>
      <c r="L97" s="62"/>
    </row>
    <row r="98" spans="2:65" s="1" customFormat="1" ht="14.4" customHeight="1">
      <c r="B98" s="42"/>
      <c r="C98" s="66" t="s">
        <v>136</v>
      </c>
      <c r="D98" s="64"/>
      <c r="E98" s="64"/>
      <c r="F98" s="64"/>
      <c r="G98" s="64"/>
      <c r="H98" s="64"/>
      <c r="I98" s="173"/>
      <c r="J98" s="64"/>
      <c r="K98" s="64"/>
      <c r="L98" s="62"/>
    </row>
    <row r="99" spans="2:65" s="1" customFormat="1" ht="15" customHeight="1">
      <c r="B99" s="42"/>
      <c r="C99" s="64"/>
      <c r="D99" s="64"/>
      <c r="E99" s="374" t="str">
        <f>E11</f>
        <v>B1 - knihovna + archiv - vnitřní úpravy a oprava komínu</v>
      </c>
      <c r="F99" s="402"/>
      <c r="G99" s="402"/>
      <c r="H99" s="402"/>
      <c r="I99" s="173"/>
      <c r="J99" s="64"/>
      <c r="K99" s="64"/>
      <c r="L99" s="62"/>
    </row>
    <row r="100" spans="2:65" s="1" customFormat="1" ht="7" customHeight="1">
      <c r="B100" s="42"/>
      <c r="C100" s="64"/>
      <c r="D100" s="64"/>
      <c r="E100" s="64"/>
      <c r="F100" s="64"/>
      <c r="G100" s="64"/>
      <c r="H100" s="64"/>
      <c r="I100" s="173"/>
      <c r="J100" s="64"/>
      <c r="K100" s="64"/>
      <c r="L100" s="62"/>
    </row>
    <row r="101" spans="2:65" s="1" customFormat="1" ht="18" customHeight="1">
      <c r="B101" s="42"/>
      <c r="C101" s="66" t="s">
        <v>25</v>
      </c>
      <c r="D101" s="64"/>
      <c r="E101" s="64"/>
      <c r="F101" s="176" t="str">
        <f>F14</f>
        <v xml:space="preserve">Malšovice  </v>
      </c>
      <c r="G101" s="64"/>
      <c r="H101" s="64"/>
      <c r="I101" s="177" t="s">
        <v>27</v>
      </c>
      <c r="J101" s="74" t="str">
        <f>IF(J14="","",J14)</f>
        <v>2. 3. 2018</v>
      </c>
      <c r="K101" s="64"/>
      <c r="L101" s="62"/>
    </row>
    <row r="102" spans="2:65" s="1" customFormat="1" ht="7" customHeight="1">
      <c r="B102" s="42"/>
      <c r="C102" s="64"/>
      <c r="D102" s="64"/>
      <c r="E102" s="64"/>
      <c r="F102" s="64"/>
      <c r="G102" s="64"/>
      <c r="H102" s="64"/>
      <c r="I102" s="173"/>
      <c r="J102" s="64"/>
      <c r="K102" s="64"/>
      <c r="L102" s="62"/>
    </row>
    <row r="103" spans="2:65" s="1" customFormat="1">
      <c r="B103" s="42"/>
      <c r="C103" s="66" t="s">
        <v>29</v>
      </c>
      <c r="D103" s="64"/>
      <c r="E103" s="64"/>
      <c r="F103" s="176" t="str">
        <f>E17</f>
        <v>Obec Malšovice</v>
      </c>
      <c r="G103" s="64"/>
      <c r="H103" s="64"/>
      <c r="I103" s="177" t="s">
        <v>35</v>
      </c>
      <c r="J103" s="176" t="str">
        <f>E23</f>
        <v>Ing. Demuth Jiří, Děčín</v>
      </c>
      <c r="K103" s="64"/>
      <c r="L103" s="62"/>
    </row>
    <row r="104" spans="2:65" s="1" customFormat="1" ht="14.4" customHeight="1">
      <c r="B104" s="42"/>
      <c r="C104" s="66" t="s">
        <v>33</v>
      </c>
      <c r="D104" s="64"/>
      <c r="E104" s="64"/>
      <c r="F104" s="176" t="str">
        <f>IF(E20="","",E20)</f>
        <v/>
      </c>
      <c r="G104" s="64"/>
      <c r="H104" s="64"/>
      <c r="I104" s="173"/>
      <c r="J104" s="64"/>
      <c r="K104" s="64"/>
      <c r="L104" s="62"/>
    </row>
    <row r="105" spans="2:65" s="1" customFormat="1" ht="10.25" customHeight="1">
      <c r="B105" s="42"/>
      <c r="C105" s="64"/>
      <c r="D105" s="64"/>
      <c r="E105" s="64"/>
      <c r="F105" s="64"/>
      <c r="G105" s="64"/>
      <c r="H105" s="64"/>
      <c r="I105" s="173"/>
      <c r="J105" s="64"/>
      <c r="K105" s="64"/>
      <c r="L105" s="62"/>
    </row>
    <row r="106" spans="2:65" s="10" customFormat="1" ht="29.25" customHeight="1">
      <c r="B106" s="178"/>
      <c r="C106" s="179" t="s">
        <v>181</v>
      </c>
      <c r="D106" s="180" t="s">
        <v>59</v>
      </c>
      <c r="E106" s="180" t="s">
        <v>55</v>
      </c>
      <c r="F106" s="180" t="s">
        <v>182</v>
      </c>
      <c r="G106" s="180" t="s">
        <v>183</v>
      </c>
      <c r="H106" s="180" t="s">
        <v>184</v>
      </c>
      <c r="I106" s="181" t="s">
        <v>185</v>
      </c>
      <c r="J106" s="180" t="s">
        <v>141</v>
      </c>
      <c r="K106" s="182" t="s">
        <v>186</v>
      </c>
      <c r="L106" s="183"/>
      <c r="M106" s="82" t="s">
        <v>187</v>
      </c>
      <c r="N106" s="83" t="s">
        <v>44</v>
      </c>
      <c r="O106" s="83" t="s">
        <v>188</v>
      </c>
      <c r="P106" s="83" t="s">
        <v>189</v>
      </c>
      <c r="Q106" s="83" t="s">
        <v>190</v>
      </c>
      <c r="R106" s="83" t="s">
        <v>191</v>
      </c>
      <c r="S106" s="83" t="s">
        <v>192</v>
      </c>
      <c r="T106" s="84" t="s">
        <v>193</v>
      </c>
    </row>
    <row r="107" spans="2:65" s="1" customFormat="1" ht="29.25" customHeight="1">
      <c r="B107" s="42"/>
      <c r="C107" s="88" t="s">
        <v>142</v>
      </c>
      <c r="D107" s="64"/>
      <c r="E107" s="64"/>
      <c r="F107" s="64"/>
      <c r="G107" s="64"/>
      <c r="H107" s="64"/>
      <c r="I107" s="173"/>
      <c r="J107" s="184">
        <f>BK107</f>
        <v>0</v>
      </c>
      <c r="K107" s="64"/>
      <c r="L107" s="62"/>
      <c r="M107" s="85"/>
      <c r="N107" s="86"/>
      <c r="O107" s="86"/>
      <c r="P107" s="185">
        <f>P108+P420</f>
        <v>0</v>
      </c>
      <c r="Q107" s="86"/>
      <c r="R107" s="185">
        <f>R108+R420</f>
        <v>32.231554479648295</v>
      </c>
      <c r="S107" s="86"/>
      <c r="T107" s="186">
        <f>T108+T420</f>
        <v>23.939450349999998</v>
      </c>
      <c r="AT107" s="25" t="s">
        <v>73</v>
      </c>
      <c r="AU107" s="25" t="s">
        <v>143</v>
      </c>
      <c r="BK107" s="187">
        <f>BK108+BK420</f>
        <v>0</v>
      </c>
    </row>
    <row r="108" spans="2:65" s="11" customFormat="1" ht="37.4" customHeight="1">
      <c r="B108" s="188"/>
      <c r="C108" s="189"/>
      <c r="D108" s="190" t="s">
        <v>73</v>
      </c>
      <c r="E108" s="191" t="s">
        <v>194</v>
      </c>
      <c r="F108" s="191" t="s">
        <v>195</v>
      </c>
      <c r="G108" s="189"/>
      <c r="H108" s="189"/>
      <c r="I108" s="192"/>
      <c r="J108" s="193">
        <f>BK108</f>
        <v>0</v>
      </c>
      <c r="K108" s="189"/>
      <c r="L108" s="194"/>
      <c r="M108" s="195"/>
      <c r="N108" s="196"/>
      <c r="O108" s="196"/>
      <c r="P108" s="197">
        <f>P109+P163+P312+P405+P418</f>
        <v>0</v>
      </c>
      <c r="Q108" s="196"/>
      <c r="R108" s="197">
        <f>R109+R163+R312+R405+R418</f>
        <v>25.669302483058299</v>
      </c>
      <c r="S108" s="196"/>
      <c r="T108" s="198">
        <f>T109+T163+T312+T405+T418</f>
        <v>23.939450349999998</v>
      </c>
      <c r="AR108" s="199" t="s">
        <v>81</v>
      </c>
      <c r="AT108" s="200" t="s">
        <v>73</v>
      </c>
      <c r="AU108" s="200" t="s">
        <v>74</v>
      </c>
      <c r="AY108" s="199" t="s">
        <v>196</v>
      </c>
      <c r="BK108" s="201">
        <f>BK109+BK163+BK312+BK405+BK418</f>
        <v>0</v>
      </c>
    </row>
    <row r="109" spans="2:65" s="11" customFormat="1" ht="19.899999999999999" customHeight="1">
      <c r="B109" s="188"/>
      <c r="C109" s="189"/>
      <c r="D109" s="190" t="s">
        <v>73</v>
      </c>
      <c r="E109" s="202" t="s">
        <v>211</v>
      </c>
      <c r="F109" s="202" t="s">
        <v>1881</v>
      </c>
      <c r="G109" s="189"/>
      <c r="H109" s="189"/>
      <c r="I109" s="192"/>
      <c r="J109" s="203">
        <f>BK109</f>
        <v>0</v>
      </c>
      <c r="K109" s="189"/>
      <c r="L109" s="194"/>
      <c r="M109" s="195"/>
      <c r="N109" s="196"/>
      <c r="O109" s="196"/>
      <c r="P109" s="197">
        <f>P110+P115</f>
        <v>0</v>
      </c>
      <c r="Q109" s="196"/>
      <c r="R109" s="197">
        <f>R110+R115</f>
        <v>6.2631590016800001</v>
      </c>
      <c r="S109" s="196"/>
      <c r="T109" s="198">
        <f>T110+T115</f>
        <v>0</v>
      </c>
      <c r="AR109" s="199" t="s">
        <v>81</v>
      </c>
      <c r="AT109" s="200" t="s">
        <v>73</v>
      </c>
      <c r="AU109" s="200" t="s">
        <v>81</v>
      </c>
      <c r="AY109" s="199" t="s">
        <v>196</v>
      </c>
      <c r="BK109" s="201">
        <f>BK110+BK115</f>
        <v>0</v>
      </c>
    </row>
    <row r="110" spans="2:65" s="11" customFormat="1" ht="14.9" customHeight="1">
      <c r="B110" s="188"/>
      <c r="C110" s="189"/>
      <c r="D110" s="190" t="s">
        <v>73</v>
      </c>
      <c r="E110" s="202" t="s">
        <v>1821</v>
      </c>
      <c r="F110" s="202" t="s">
        <v>4384</v>
      </c>
      <c r="G110" s="189"/>
      <c r="H110" s="189"/>
      <c r="I110" s="192"/>
      <c r="J110" s="203">
        <f>BK110</f>
        <v>0</v>
      </c>
      <c r="K110" s="189"/>
      <c r="L110" s="194"/>
      <c r="M110" s="195"/>
      <c r="N110" s="196"/>
      <c r="O110" s="196"/>
      <c r="P110" s="197">
        <f>SUM(P111:P114)</f>
        <v>0</v>
      </c>
      <c r="Q110" s="196"/>
      <c r="R110" s="197">
        <f>SUM(R111:R114)</f>
        <v>0.87003901167999997</v>
      </c>
      <c r="S110" s="196"/>
      <c r="T110" s="198">
        <f>SUM(T111:T114)</f>
        <v>0</v>
      </c>
      <c r="AR110" s="199" t="s">
        <v>81</v>
      </c>
      <c r="AT110" s="200" t="s">
        <v>73</v>
      </c>
      <c r="AU110" s="200" t="s">
        <v>83</v>
      </c>
      <c r="AY110" s="199" t="s">
        <v>196</v>
      </c>
      <c r="BK110" s="201">
        <f>SUM(BK111:BK114)</f>
        <v>0</v>
      </c>
    </row>
    <row r="111" spans="2:65" s="1" customFormat="1" ht="57.5" customHeight="1">
      <c r="B111" s="42"/>
      <c r="C111" s="204" t="s">
        <v>81</v>
      </c>
      <c r="D111" s="204" t="s">
        <v>198</v>
      </c>
      <c r="E111" s="205" t="s">
        <v>4385</v>
      </c>
      <c r="F111" s="206" t="s">
        <v>4386</v>
      </c>
      <c r="G111" s="207" t="s">
        <v>201</v>
      </c>
      <c r="H111" s="208">
        <v>0.36</v>
      </c>
      <c r="I111" s="209"/>
      <c r="J111" s="210">
        <f>ROUND(I111*H111,2)</f>
        <v>0</v>
      </c>
      <c r="K111" s="206" t="s">
        <v>202</v>
      </c>
      <c r="L111" s="62"/>
      <c r="M111" s="211" t="s">
        <v>24</v>
      </c>
      <c r="N111" s="212" t="s">
        <v>45</v>
      </c>
      <c r="O111" s="43"/>
      <c r="P111" s="213">
        <f>O111*H111</f>
        <v>0</v>
      </c>
      <c r="Q111" s="213">
        <v>2.1286</v>
      </c>
      <c r="R111" s="213">
        <f>Q111*H111</f>
        <v>0.76629599999999998</v>
      </c>
      <c r="S111" s="213">
        <v>0</v>
      </c>
      <c r="T111" s="214">
        <f>S111*H111</f>
        <v>0</v>
      </c>
      <c r="AR111" s="25" t="s">
        <v>203</v>
      </c>
      <c r="AT111" s="25" t="s">
        <v>198</v>
      </c>
      <c r="AU111" s="25" t="s">
        <v>211</v>
      </c>
      <c r="AY111" s="25" t="s">
        <v>196</v>
      </c>
      <c r="BE111" s="215">
        <f>IF(N111="základní",J111,0)</f>
        <v>0</v>
      </c>
      <c r="BF111" s="215">
        <f>IF(N111="snížená",J111,0)</f>
        <v>0</v>
      </c>
      <c r="BG111" s="215">
        <f>IF(N111="zákl. přenesená",J111,0)</f>
        <v>0</v>
      </c>
      <c r="BH111" s="215">
        <f>IF(N111="sníž. přenesená",J111,0)</f>
        <v>0</v>
      </c>
      <c r="BI111" s="215">
        <f>IF(N111="nulová",J111,0)</f>
        <v>0</v>
      </c>
      <c r="BJ111" s="25" t="s">
        <v>81</v>
      </c>
      <c r="BK111" s="215">
        <f>ROUND(I111*H111,2)</f>
        <v>0</v>
      </c>
      <c r="BL111" s="25" t="s">
        <v>203</v>
      </c>
      <c r="BM111" s="25" t="s">
        <v>4387</v>
      </c>
    </row>
    <row r="112" spans="2:65" s="12" customFormat="1">
      <c r="B112" s="216"/>
      <c r="C112" s="217"/>
      <c r="D112" s="218" t="s">
        <v>205</v>
      </c>
      <c r="E112" s="219" t="s">
        <v>24</v>
      </c>
      <c r="F112" s="220" t="s">
        <v>4388</v>
      </c>
      <c r="G112" s="217"/>
      <c r="H112" s="221">
        <v>0.36</v>
      </c>
      <c r="I112" s="222"/>
      <c r="J112" s="217"/>
      <c r="K112" s="217"/>
      <c r="L112" s="223"/>
      <c r="M112" s="224"/>
      <c r="N112" s="225"/>
      <c r="O112" s="225"/>
      <c r="P112" s="225"/>
      <c r="Q112" s="225"/>
      <c r="R112" s="225"/>
      <c r="S112" s="225"/>
      <c r="T112" s="226"/>
      <c r="AT112" s="227" t="s">
        <v>205</v>
      </c>
      <c r="AU112" s="227" t="s">
        <v>211</v>
      </c>
      <c r="AV112" s="12" t="s">
        <v>83</v>
      </c>
      <c r="AW112" s="12" t="s">
        <v>37</v>
      </c>
      <c r="AX112" s="12" t="s">
        <v>81</v>
      </c>
      <c r="AY112" s="227" t="s">
        <v>196</v>
      </c>
    </row>
    <row r="113" spans="2:65" s="1" customFormat="1" ht="69" customHeight="1">
      <c r="B113" s="42"/>
      <c r="C113" s="204" t="s">
        <v>83</v>
      </c>
      <c r="D113" s="204" t="s">
        <v>198</v>
      </c>
      <c r="E113" s="205" t="s">
        <v>4389</v>
      </c>
      <c r="F113" s="206" t="s">
        <v>4390</v>
      </c>
      <c r="G113" s="207" t="s">
        <v>267</v>
      </c>
      <c r="H113" s="208">
        <v>0.49</v>
      </c>
      <c r="I113" s="209"/>
      <c r="J113" s="210">
        <f>ROUND(I113*H113,2)</f>
        <v>0</v>
      </c>
      <c r="K113" s="206" t="s">
        <v>202</v>
      </c>
      <c r="L113" s="62"/>
      <c r="M113" s="211" t="s">
        <v>24</v>
      </c>
      <c r="N113" s="212" t="s">
        <v>45</v>
      </c>
      <c r="O113" s="43"/>
      <c r="P113" s="213">
        <f>O113*H113</f>
        <v>0</v>
      </c>
      <c r="Q113" s="213">
        <v>0.21172043199999999</v>
      </c>
      <c r="R113" s="213">
        <f>Q113*H113</f>
        <v>0.10374301168</v>
      </c>
      <c r="S113" s="213">
        <v>0</v>
      </c>
      <c r="T113" s="214">
        <f>S113*H113</f>
        <v>0</v>
      </c>
      <c r="AR113" s="25" t="s">
        <v>203</v>
      </c>
      <c r="AT113" s="25" t="s">
        <v>198</v>
      </c>
      <c r="AU113" s="25" t="s">
        <v>211</v>
      </c>
      <c r="AY113" s="25" t="s">
        <v>196</v>
      </c>
      <c r="BE113" s="215">
        <f>IF(N113="základní",J113,0)</f>
        <v>0</v>
      </c>
      <c r="BF113" s="215">
        <f>IF(N113="snížená",J113,0)</f>
        <v>0</v>
      </c>
      <c r="BG113" s="215">
        <f>IF(N113="zákl. přenesená",J113,0)</f>
        <v>0</v>
      </c>
      <c r="BH113" s="215">
        <f>IF(N113="sníž. přenesená",J113,0)</f>
        <v>0</v>
      </c>
      <c r="BI113" s="215">
        <f>IF(N113="nulová",J113,0)</f>
        <v>0</v>
      </c>
      <c r="BJ113" s="25" t="s">
        <v>81</v>
      </c>
      <c r="BK113" s="215">
        <f>ROUND(I113*H113,2)</f>
        <v>0</v>
      </c>
      <c r="BL113" s="25" t="s">
        <v>203</v>
      </c>
      <c r="BM113" s="25" t="s">
        <v>4391</v>
      </c>
    </row>
    <row r="114" spans="2:65" s="12" customFormat="1">
      <c r="B114" s="216"/>
      <c r="C114" s="217"/>
      <c r="D114" s="218" t="s">
        <v>205</v>
      </c>
      <c r="E114" s="219" t="s">
        <v>24</v>
      </c>
      <c r="F114" s="220" t="s">
        <v>4392</v>
      </c>
      <c r="G114" s="217"/>
      <c r="H114" s="221">
        <v>0.49</v>
      </c>
      <c r="I114" s="222"/>
      <c r="J114" s="217"/>
      <c r="K114" s="217"/>
      <c r="L114" s="223"/>
      <c r="M114" s="224"/>
      <c r="N114" s="225"/>
      <c r="O114" s="225"/>
      <c r="P114" s="225"/>
      <c r="Q114" s="225"/>
      <c r="R114" s="225"/>
      <c r="S114" s="225"/>
      <c r="T114" s="226"/>
      <c r="AT114" s="227" t="s">
        <v>205</v>
      </c>
      <c r="AU114" s="227" t="s">
        <v>211</v>
      </c>
      <c r="AV114" s="12" t="s">
        <v>83</v>
      </c>
      <c r="AW114" s="12" t="s">
        <v>37</v>
      </c>
      <c r="AX114" s="12" t="s">
        <v>81</v>
      </c>
      <c r="AY114" s="227" t="s">
        <v>196</v>
      </c>
    </row>
    <row r="115" spans="2:65" s="11" customFormat="1" ht="22.25" customHeight="1">
      <c r="B115" s="188"/>
      <c r="C115" s="189"/>
      <c r="D115" s="190" t="s">
        <v>73</v>
      </c>
      <c r="E115" s="202" t="s">
        <v>228</v>
      </c>
      <c r="F115" s="202" t="s">
        <v>229</v>
      </c>
      <c r="G115" s="189"/>
      <c r="H115" s="189"/>
      <c r="I115" s="192"/>
      <c r="J115" s="203">
        <f>BK115</f>
        <v>0</v>
      </c>
      <c r="K115" s="189"/>
      <c r="L115" s="194"/>
      <c r="M115" s="195"/>
      <c r="N115" s="196"/>
      <c r="O115" s="196"/>
      <c r="P115" s="197">
        <f>SUM(P116:P162)</f>
        <v>0</v>
      </c>
      <c r="Q115" s="196"/>
      <c r="R115" s="197">
        <f>SUM(R116:R162)</f>
        <v>5.3931199899999998</v>
      </c>
      <c r="S115" s="196"/>
      <c r="T115" s="198">
        <f>SUM(T116:T162)</f>
        <v>0</v>
      </c>
      <c r="AR115" s="199" t="s">
        <v>81</v>
      </c>
      <c r="AT115" s="200" t="s">
        <v>73</v>
      </c>
      <c r="AU115" s="200" t="s">
        <v>83</v>
      </c>
      <c r="AY115" s="199" t="s">
        <v>196</v>
      </c>
      <c r="BK115" s="201">
        <f>SUM(BK116:BK162)</f>
        <v>0</v>
      </c>
    </row>
    <row r="116" spans="2:65" s="1" customFormat="1" ht="23" customHeight="1">
      <c r="B116" s="42"/>
      <c r="C116" s="204" t="s">
        <v>211</v>
      </c>
      <c r="D116" s="204" t="s">
        <v>198</v>
      </c>
      <c r="E116" s="205" t="s">
        <v>231</v>
      </c>
      <c r="F116" s="206" t="s">
        <v>232</v>
      </c>
      <c r="G116" s="207" t="s">
        <v>214</v>
      </c>
      <c r="H116" s="208">
        <v>4.7E-2</v>
      </c>
      <c r="I116" s="209"/>
      <c r="J116" s="210">
        <f>ROUND(I116*H116,2)</f>
        <v>0</v>
      </c>
      <c r="K116" s="206" t="s">
        <v>202</v>
      </c>
      <c r="L116" s="62"/>
      <c r="M116" s="211" t="s">
        <v>24</v>
      </c>
      <c r="N116" s="212" t="s">
        <v>45</v>
      </c>
      <c r="O116" s="43"/>
      <c r="P116" s="213">
        <f>O116*H116</f>
        <v>0</v>
      </c>
      <c r="Q116" s="213">
        <v>1.0900000000000001</v>
      </c>
      <c r="R116" s="213">
        <f>Q116*H116</f>
        <v>5.1230000000000005E-2</v>
      </c>
      <c r="S116" s="213">
        <v>0</v>
      </c>
      <c r="T116" s="214">
        <f>S116*H116</f>
        <v>0</v>
      </c>
      <c r="AR116" s="25" t="s">
        <v>203</v>
      </c>
      <c r="AT116" s="25" t="s">
        <v>198</v>
      </c>
      <c r="AU116" s="25" t="s">
        <v>211</v>
      </c>
      <c r="AY116" s="25" t="s">
        <v>196</v>
      </c>
      <c r="BE116" s="215">
        <f>IF(N116="základní",J116,0)</f>
        <v>0</v>
      </c>
      <c r="BF116" s="215">
        <f>IF(N116="snížená",J116,0)</f>
        <v>0</v>
      </c>
      <c r="BG116" s="215">
        <f>IF(N116="zákl. přenesená",J116,0)</f>
        <v>0</v>
      </c>
      <c r="BH116" s="215">
        <f>IF(N116="sníž. přenesená",J116,0)</f>
        <v>0</v>
      </c>
      <c r="BI116" s="215">
        <f>IF(N116="nulová",J116,0)</f>
        <v>0</v>
      </c>
      <c r="BJ116" s="25" t="s">
        <v>81</v>
      </c>
      <c r="BK116" s="215">
        <f>ROUND(I116*H116,2)</f>
        <v>0</v>
      </c>
      <c r="BL116" s="25" t="s">
        <v>203</v>
      </c>
      <c r="BM116" s="25" t="s">
        <v>4393</v>
      </c>
    </row>
    <row r="117" spans="2:65" s="12" customFormat="1">
      <c r="B117" s="216"/>
      <c r="C117" s="217"/>
      <c r="D117" s="218" t="s">
        <v>205</v>
      </c>
      <c r="E117" s="219" t="s">
        <v>24</v>
      </c>
      <c r="F117" s="220" t="s">
        <v>4394</v>
      </c>
      <c r="G117" s="217"/>
      <c r="H117" s="221">
        <v>1.0999999999999999E-2</v>
      </c>
      <c r="I117" s="222"/>
      <c r="J117" s="217"/>
      <c r="K117" s="217"/>
      <c r="L117" s="223"/>
      <c r="M117" s="224"/>
      <c r="N117" s="225"/>
      <c r="O117" s="225"/>
      <c r="P117" s="225"/>
      <c r="Q117" s="225"/>
      <c r="R117" s="225"/>
      <c r="S117" s="225"/>
      <c r="T117" s="226"/>
      <c r="AT117" s="227" t="s">
        <v>205</v>
      </c>
      <c r="AU117" s="227" t="s">
        <v>211</v>
      </c>
      <c r="AV117" s="12" t="s">
        <v>83</v>
      </c>
      <c r="AW117" s="12" t="s">
        <v>37</v>
      </c>
      <c r="AX117" s="12" t="s">
        <v>74</v>
      </c>
      <c r="AY117" s="227" t="s">
        <v>196</v>
      </c>
    </row>
    <row r="118" spans="2:65" s="12" customFormat="1">
      <c r="B118" s="216"/>
      <c r="C118" s="217"/>
      <c r="D118" s="218" t="s">
        <v>205</v>
      </c>
      <c r="E118" s="219" t="s">
        <v>24</v>
      </c>
      <c r="F118" s="220" t="s">
        <v>4395</v>
      </c>
      <c r="G118" s="217"/>
      <c r="H118" s="221">
        <v>3.5999999999999997E-2</v>
      </c>
      <c r="I118" s="222"/>
      <c r="J118" s="217"/>
      <c r="K118" s="217"/>
      <c r="L118" s="223"/>
      <c r="M118" s="224"/>
      <c r="N118" s="225"/>
      <c r="O118" s="225"/>
      <c r="P118" s="225"/>
      <c r="Q118" s="225"/>
      <c r="R118" s="225"/>
      <c r="S118" s="225"/>
      <c r="T118" s="226"/>
      <c r="AT118" s="227" t="s">
        <v>205</v>
      </c>
      <c r="AU118" s="227" t="s">
        <v>211</v>
      </c>
      <c r="AV118" s="12" t="s">
        <v>83</v>
      </c>
      <c r="AW118" s="12" t="s">
        <v>37</v>
      </c>
      <c r="AX118" s="12" t="s">
        <v>74</v>
      </c>
      <c r="AY118" s="227" t="s">
        <v>196</v>
      </c>
    </row>
    <row r="119" spans="2:65" s="14" customFormat="1">
      <c r="B119" s="239"/>
      <c r="C119" s="240"/>
      <c r="D119" s="218" t="s">
        <v>205</v>
      </c>
      <c r="E119" s="241" t="s">
        <v>24</v>
      </c>
      <c r="F119" s="242" t="s">
        <v>238</v>
      </c>
      <c r="G119" s="240"/>
      <c r="H119" s="243">
        <v>4.7E-2</v>
      </c>
      <c r="I119" s="244"/>
      <c r="J119" s="240"/>
      <c r="K119" s="240"/>
      <c r="L119" s="245"/>
      <c r="M119" s="246"/>
      <c r="N119" s="247"/>
      <c r="O119" s="247"/>
      <c r="P119" s="247"/>
      <c r="Q119" s="247"/>
      <c r="R119" s="247"/>
      <c r="S119" s="247"/>
      <c r="T119" s="248"/>
      <c r="AT119" s="249" t="s">
        <v>205</v>
      </c>
      <c r="AU119" s="249" t="s">
        <v>211</v>
      </c>
      <c r="AV119" s="14" t="s">
        <v>203</v>
      </c>
      <c r="AW119" s="14" t="s">
        <v>37</v>
      </c>
      <c r="AX119" s="14" t="s">
        <v>81</v>
      </c>
      <c r="AY119" s="249" t="s">
        <v>196</v>
      </c>
    </row>
    <row r="120" spans="2:65" s="1" customFormat="1" ht="23" customHeight="1">
      <c r="B120" s="42"/>
      <c r="C120" s="204" t="s">
        <v>203</v>
      </c>
      <c r="D120" s="204" t="s">
        <v>198</v>
      </c>
      <c r="E120" s="205" t="s">
        <v>257</v>
      </c>
      <c r="F120" s="206" t="s">
        <v>258</v>
      </c>
      <c r="G120" s="207" t="s">
        <v>201</v>
      </c>
      <c r="H120" s="208">
        <v>8.8999999999999996E-2</v>
      </c>
      <c r="I120" s="209"/>
      <c r="J120" s="210">
        <f>ROUND(I120*H120,2)</f>
        <v>0</v>
      </c>
      <c r="K120" s="206" t="s">
        <v>202</v>
      </c>
      <c r="L120" s="62"/>
      <c r="M120" s="211" t="s">
        <v>24</v>
      </c>
      <c r="N120" s="212" t="s">
        <v>45</v>
      </c>
      <c r="O120" s="43"/>
      <c r="P120" s="213">
        <f>O120*H120</f>
        <v>0</v>
      </c>
      <c r="Q120" s="213">
        <v>1.94302</v>
      </c>
      <c r="R120" s="213">
        <f>Q120*H120</f>
        <v>0.17292877999999998</v>
      </c>
      <c r="S120" s="213">
        <v>0</v>
      </c>
      <c r="T120" s="214">
        <f>S120*H120</f>
        <v>0</v>
      </c>
      <c r="AR120" s="25" t="s">
        <v>203</v>
      </c>
      <c r="AT120" s="25" t="s">
        <v>198</v>
      </c>
      <c r="AU120" s="25" t="s">
        <v>211</v>
      </c>
      <c r="AY120" s="25" t="s">
        <v>196</v>
      </c>
      <c r="BE120" s="215">
        <f>IF(N120="základní",J120,0)</f>
        <v>0</v>
      </c>
      <c r="BF120" s="215">
        <f>IF(N120="snížená",J120,0)</f>
        <v>0</v>
      </c>
      <c r="BG120" s="215">
        <f>IF(N120="zákl. přenesená",J120,0)</f>
        <v>0</v>
      </c>
      <c r="BH120" s="215">
        <f>IF(N120="sníž. přenesená",J120,0)</f>
        <v>0</v>
      </c>
      <c r="BI120" s="215">
        <f>IF(N120="nulová",J120,0)</f>
        <v>0</v>
      </c>
      <c r="BJ120" s="25" t="s">
        <v>81</v>
      </c>
      <c r="BK120" s="215">
        <f>ROUND(I120*H120,2)</f>
        <v>0</v>
      </c>
      <c r="BL120" s="25" t="s">
        <v>203</v>
      </c>
      <c r="BM120" s="25" t="s">
        <v>4396</v>
      </c>
    </row>
    <row r="121" spans="2:65" s="12" customFormat="1">
      <c r="B121" s="216"/>
      <c r="C121" s="217"/>
      <c r="D121" s="218" t="s">
        <v>205</v>
      </c>
      <c r="E121" s="219" t="s">
        <v>24</v>
      </c>
      <c r="F121" s="220" t="s">
        <v>4397</v>
      </c>
      <c r="G121" s="217"/>
      <c r="H121" s="221">
        <v>2.4E-2</v>
      </c>
      <c r="I121" s="222"/>
      <c r="J121" s="217"/>
      <c r="K121" s="217"/>
      <c r="L121" s="223"/>
      <c r="M121" s="224"/>
      <c r="N121" s="225"/>
      <c r="O121" s="225"/>
      <c r="P121" s="225"/>
      <c r="Q121" s="225"/>
      <c r="R121" s="225"/>
      <c r="S121" s="225"/>
      <c r="T121" s="226"/>
      <c r="AT121" s="227" t="s">
        <v>205</v>
      </c>
      <c r="AU121" s="227" t="s">
        <v>211</v>
      </c>
      <c r="AV121" s="12" t="s">
        <v>83</v>
      </c>
      <c r="AW121" s="12" t="s">
        <v>37</v>
      </c>
      <c r="AX121" s="12" t="s">
        <v>74</v>
      </c>
      <c r="AY121" s="227" t="s">
        <v>196</v>
      </c>
    </row>
    <row r="122" spans="2:65" s="12" customFormat="1">
      <c r="B122" s="216"/>
      <c r="C122" s="217"/>
      <c r="D122" s="218" t="s">
        <v>205</v>
      </c>
      <c r="E122" s="219" t="s">
        <v>24</v>
      </c>
      <c r="F122" s="220" t="s">
        <v>4398</v>
      </c>
      <c r="G122" s="217"/>
      <c r="H122" s="221">
        <v>6.5000000000000002E-2</v>
      </c>
      <c r="I122" s="222"/>
      <c r="J122" s="217"/>
      <c r="K122" s="217"/>
      <c r="L122" s="223"/>
      <c r="M122" s="224"/>
      <c r="N122" s="225"/>
      <c r="O122" s="225"/>
      <c r="P122" s="225"/>
      <c r="Q122" s="225"/>
      <c r="R122" s="225"/>
      <c r="S122" s="225"/>
      <c r="T122" s="226"/>
      <c r="AT122" s="227" t="s">
        <v>205</v>
      </c>
      <c r="AU122" s="227" t="s">
        <v>211</v>
      </c>
      <c r="AV122" s="12" t="s">
        <v>83</v>
      </c>
      <c r="AW122" s="12" t="s">
        <v>37</v>
      </c>
      <c r="AX122" s="12" t="s">
        <v>74</v>
      </c>
      <c r="AY122" s="227" t="s">
        <v>196</v>
      </c>
    </row>
    <row r="123" spans="2:65" s="14" customFormat="1">
      <c r="B123" s="239"/>
      <c r="C123" s="240"/>
      <c r="D123" s="218" t="s">
        <v>205</v>
      </c>
      <c r="E123" s="241" t="s">
        <v>24</v>
      </c>
      <c r="F123" s="242" t="s">
        <v>238</v>
      </c>
      <c r="G123" s="240"/>
      <c r="H123" s="243">
        <v>8.8999999999999996E-2</v>
      </c>
      <c r="I123" s="244"/>
      <c r="J123" s="240"/>
      <c r="K123" s="240"/>
      <c r="L123" s="245"/>
      <c r="M123" s="246"/>
      <c r="N123" s="247"/>
      <c r="O123" s="247"/>
      <c r="P123" s="247"/>
      <c r="Q123" s="247"/>
      <c r="R123" s="247"/>
      <c r="S123" s="247"/>
      <c r="T123" s="248"/>
      <c r="AT123" s="249" t="s">
        <v>205</v>
      </c>
      <c r="AU123" s="249" t="s">
        <v>211</v>
      </c>
      <c r="AV123" s="14" t="s">
        <v>203</v>
      </c>
      <c r="AW123" s="14" t="s">
        <v>37</v>
      </c>
      <c r="AX123" s="14" t="s">
        <v>81</v>
      </c>
      <c r="AY123" s="249" t="s">
        <v>196</v>
      </c>
    </row>
    <row r="124" spans="2:65" s="1" customFormat="1" ht="34.5" customHeight="1">
      <c r="B124" s="42"/>
      <c r="C124" s="204" t="s">
        <v>223</v>
      </c>
      <c r="D124" s="204" t="s">
        <v>198</v>
      </c>
      <c r="E124" s="205" t="s">
        <v>4399</v>
      </c>
      <c r="F124" s="206" t="s">
        <v>4400</v>
      </c>
      <c r="G124" s="207" t="s">
        <v>248</v>
      </c>
      <c r="H124" s="208">
        <v>2</v>
      </c>
      <c r="I124" s="209"/>
      <c r="J124" s="210">
        <f>ROUND(I124*H124,2)</f>
        <v>0</v>
      </c>
      <c r="K124" s="206" t="s">
        <v>202</v>
      </c>
      <c r="L124" s="62"/>
      <c r="M124" s="211" t="s">
        <v>24</v>
      </c>
      <c r="N124" s="212" t="s">
        <v>45</v>
      </c>
      <c r="O124" s="43"/>
      <c r="P124" s="213">
        <f>O124*H124</f>
        <v>0</v>
      </c>
      <c r="Q124" s="213">
        <v>4.6944E-2</v>
      </c>
      <c r="R124" s="213">
        <f>Q124*H124</f>
        <v>9.3887999999999999E-2</v>
      </c>
      <c r="S124" s="213">
        <v>0</v>
      </c>
      <c r="T124" s="214">
        <f>S124*H124</f>
        <v>0</v>
      </c>
      <c r="AR124" s="25" t="s">
        <v>203</v>
      </c>
      <c r="AT124" s="25" t="s">
        <v>198</v>
      </c>
      <c r="AU124" s="25" t="s">
        <v>211</v>
      </c>
      <c r="AY124" s="25" t="s">
        <v>196</v>
      </c>
      <c r="BE124" s="215">
        <f>IF(N124="základní",J124,0)</f>
        <v>0</v>
      </c>
      <c r="BF124" s="215">
        <f>IF(N124="snížená",J124,0)</f>
        <v>0</v>
      </c>
      <c r="BG124" s="215">
        <f>IF(N124="zákl. přenesená",J124,0)</f>
        <v>0</v>
      </c>
      <c r="BH124" s="215">
        <f>IF(N124="sníž. přenesená",J124,0)</f>
        <v>0</v>
      </c>
      <c r="BI124" s="215">
        <f>IF(N124="nulová",J124,0)</f>
        <v>0</v>
      </c>
      <c r="BJ124" s="25" t="s">
        <v>81</v>
      </c>
      <c r="BK124" s="215">
        <f>ROUND(I124*H124,2)</f>
        <v>0</v>
      </c>
      <c r="BL124" s="25" t="s">
        <v>203</v>
      </c>
      <c r="BM124" s="25" t="s">
        <v>4401</v>
      </c>
    </row>
    <row r="125" spans="2:65" s="12" customFormat="1">
      <c r="B125" s="216"/>
      <c r="C125" s="217"/>
      <c r="D125" s="218" t="s">
        <v>205</v>
      </c>
      <c r="E125" s="219" t="s">
        <v>24</v>
      </c>
      <c r="F125" s="220" t="s">
        <v>4402</v>
      </c>
      <c r="G125" s="217"/>
      <c r="H125" s="221">
        <v>2</v>
      </c>
      <c r="I125" s="222"/>
      <c r="J125" s="217"/>
      <c r="K125" s="217"/>
      <c r="L125" s="223"/>
      <c r="M125" s="224"/>
      <c r="N125" s="225"/>
      <c r="O125" s="225"/>
      <c r="P125" s="225"/>
      <c r="Q125" s="225"/>
      <c r="R125" s="225"/>
      <c r="S125" s="225"/>
      <c r="T125" s="226"/>
      <c r="AT125" s="227" t="s">
        <v>205</v>
      </c>
      <c r="AU125" s="227" t="s">
        <v>211</v>
      </c>
      <c r="AV125" s="12" t="s">
        <v>83</v>
      </c>
      <c r="AW125" s="12" t="s">
        <v>37</v>
      </c>
      <c r="AX125" s="12" t="s">
        <v>81</v>
      </c>
      <c r="AY125" s="227" t="s">
        <v>196</v>
      </c>
    </row>
    <row r="126" spans="2:65" s="1" customFormat="1" ht="34.5" customHeight="1">
      <c r="B126" s="42"/>
      <c r="C126" s="204" t="s">
        <v>230</v>
      </c>
      <c r="D126" s="204" t="s">
        <v>198</v>
      </c>
      <c r="E126" s="205" t="s">
        <v>4403</v>
      </c>
      <c r="F126" s="206" t="s">
        <v>4404</v>
      </c>
      <c r="G126" s="207" t="s">
        <v>267</v>
      </c>
      <c r="H126" s="208">
        <v>1.1200000000000001</v>
      </c>
      <c r="I126" s="209"/>
      <c r="J126" s="210">
        <f>ROUND(I126*H126,2)</f>
        <v>0</v>
      </c>
      <c r="K126" s="206" t="s">
        <v>202</v>
      </c>
      <c r="L126" s="62"/>
      <c r="M126" s="211" t="s">
        <v>24</v>
      </c>
      <c r="N126" s="212" t="s">
        <v>45</v>
      </c>
      <c r="O126" s="43"/>
      <c r="P126" s="213">
        <f>O126*H126</f>
        <v>0</v>
      </c>
      <c r="Q126" s="213">
        <v>0.25364999999999999</v>
      </c>
      <c r="R126" s="213">
        <f>Q126*H126</f>
        <v>0.28408800000000001</v>
      </c>
      <c r="S126" s="213">
        <v>0</v>
      </c>
      <c r="T126" s="214">
        <f>S126*H126</f>
        <v>0</v>
      </c>
      <c r="AR126" s="25" t="s">
        <v>203</v>
      </c>
      <c r="AT126" s="25" t="s">
        <v>198</v>
      </c>
      <c r="AU126" s="25" t="s">
        <v>211</v>
      </c>
      <c r="AY126" s="25" t="s">
        <v>196</v>
      </c>
      <c r="BE126" s="215">
        <f>IF(N126="základní",J126,0)</f>
        <v>0</v>
      </c>
      <c r="BF126" s="215">
        <f>IF(N126="snížená",J126,0)</f>
        <v>0</v>
      </c>
      <c r="BG126" s="215">
        <f>IF(N126="zákl. přenesená",J126,0)</f>
        <v>0</v>
      </c>
      <c r="BH126" s="215">
        <f>IF(N126="sníž. přenesená",J126,0)</f>
        <v>0</v>
      </c>
      <c r="BI126" s="215">
        <f>IF(N126="nulová",J126,0)</f>
        <v>0</v>
      </c>
      <c r="BJ126" s="25" t="s">
        <v>81</v>
      </c>
      <c r="BK126" s="215">
        <f>ROUND(I126*H126,2)</f>
        <v>0</v>
      </c>
      <c r="BL126" s="25" t="s">
        <v>203</v>
      </c>
      <c r="BM126" s="25" t="s">
        <v>4405</v>
      </c>
    </row>
    <row r="127" spans="2:65" s="12" customFormat="1">
      <c r="B127" s="216"/>
      <c r="C127" s="217"/>
      <c r="D127" s="218" t="s">
        <v>205</v>
      </c>
      <c r="E127" s="219" t="s">
        <v>24</v>
      </c>
      <c r="F127" s="220" t="s">
        <v>4406</v>
      </c>
      <c r="G127" s="217"/>
      <c r="H127" s="221">
        <v>1.1200000000000001</v>
      </c>
      <c r="I127" s="222"/>
      <c r="J127" s="217"/>
      <c r="K127" s="217"/>
      <c r="L127" s="223"/>
      <c r="M127" s="224"/>
      <c r="N127" s="225"/>
      <c r="O127" s="225"/>
      <c r="P127" s="225"/>
      <c r="Q127" s="225"/>
      <c r="R127" s="225"/>
      <c r="S127" s="225"/>
      <c r="T127" s="226"/>
      <c r="AT127" s="227" t="s">
        <v>205</v>
      </c>
      <c r="AU127" s="227" t="s">
        <v>211</v>
      </c>
      <c r="AV127" s="12" t="s">
        <v>83</v>
      </c>
      <c r="AW127" s="12" t="s">
        <v>37</v>
      </c>
      <c r="AX127" s="12" t="s">
        <v>81</v>
      </c>
      <c r="AY127" s="227" t="s">
        <v>196</v>
      </c>
    </row>
    <row r="128" spans="2:65" s="1" customFormat="1" ht="46" customHeight="1">
      <c r="B128" s="42"/>
      <c r="C128" s="204" t="s">
        <v>239</v>
      </c>
      <c r="D128" s="204" t="s">
        <v>198</v>
      </c>
      <c r="E128" s="205" t="s">
        <v>286</v>
      </c>
      <c r="F128" s="206" t="s">
        <v>287</v>
      </c>
      <c r="G128" s="207" t="s">
        <v>267</v>
      </c>
      <c r="H128" s="208">
        <v>1.41</v>
      </c>
      <c r="I128" s="209"/>
      <c r="J128" s="210">
        <f>ROUND(I128*H128,2)</f>
        <v>0</v>
      </c>
      <c r="K128" s="206" t="s">
        <v>202</v>
      </c>
      <c r="L128" s="62"/>
      <c r="M128" s="211" t="s">
        <v>24</v>
      </c>
      <c r="N128" s="212" t="s">
        <v>45</v>
      </c>
      <c r="O128" s="43"/>
      <c r="P128" s="213">
        <f>O128*H128</f>
        <v>0</v>
      </c>
      <c r="Q128" s="213">
        <v>0.10891000000000001</v>
      </c>
      <c r="R128" s="213">
        <f>Q128*H128</f>
        <v>0.15356310000000001</v>
      </c>
      <c r="S128" s="213">
        <v>0</v>
      </c>
      <c r="T128" s="214">
        <f>S128*H128</f>
        <v>0</v>
      </c>
      <c r="AR128" s="25" t="s">
        <v>203</v>
      </c>
      <c r="AT128" s="25" t="s">
        <v>198</v>
      </c>
      <c r="AU128" s="25" t="s">
        <v>211</v>
      </c>
      <c r="AY128" s="25" t="s">
        <v>196</v>
      </c>
      <c r="BE128" s="215">
        <f>IF(N128="základní",J128,0)</f>
        <v>0</v>
      </c>
      <c r="BF128" s="215">
        <f>IF(N128="snížená",J128,0)</f>
        <v>0</v>
      </c>
      <c r="BG128" s="215">
        <f>IF(N128="zákl. přenesená",J128,0)</f>
        <v>0</v>
      </c>
      <c r="BH128" s="215">
        <f>IF(N128="sníž. přenesená",J128,0)</f>
        <v>0</v>
      </c>
      <c r="BI128" s="215">
        <f>IF(N128="nulová",J128,0)</f>
        <v>0</v>
      </c>
      <c r="BJ128" s="25" t="s">
        <v>81</v>
      </c>
      <c r="BK128" s="215">
        <f>ROUND(I128*H128,2)</f>
        <v>0</v>
      </c>
      <c r="BL128" s="25" t="s">
        <v>203</v>
      </c>
      <c r="BM128" s="25" t="s">
        <v>4407</v>
      </c>
    </row>
    <row r="129" spans="2:65" s="12" customFormat="1">
      <c r="B129" s="216"/>
      <c r="C129" s="217"/>
      <c r="D129" s="218" t="s">
        <v>205</v>
      </c>
      <c r="E129" s="219" t="s">
        <v>24</v>
      </c>
      <c r="F129" s="220" t="s">
        <v>4408</v>
      </c>
      <c r="G129" s="217"/>
      <c r="H129" s="221">
        <v>3.3</v>
      </c>
      <c r="I129" s="222"/>
      <c r="J129" s="217"/>
      <c r="K129" s="217"/>
      <c r="L129" s="223"/>
      <c r="M129" s="224"/>
      <c r="N129" s="225"/>
      <c r="O129" s="225"/>
      <c r="P129" s="225"/>
      <c r="Q129" s="225"/>
      <c r="R129" s="225"/>
      <c r="S129" s="225"/>
      <c r="T129" s="226"/>
      <c r="AT129" s="227" t="s">
        <v>205</v>
      </c>
      <c r="AU129" s="227" t="s">
        <v>211</v>
      </c>
      <c r="AV129" s="12" t="s">
        <v>83</v>
      </c>
      <c r="AW129" s="12" t="s">
        <v>37</v>
      </c>
      <c r="AX129" s="12" t="s">
        <v>74</v>
      </c>
      <c r="AY129" s="227" t="s">
        <v>196</v>
      </c>
    </row>
    <row r="130" spans="2:65" s="12" customFormat="1">
      <c r="B130" s="216"/>
      <c r="C130" s="217"/>
      <c r="D130" s="218" t="s">
        <v>205</v>
      </c>
      <c r="E130" s="219" t="s">
        <v>24</v>
      </c>
      <c r="F130" s="220" t="s">
        <v>4409</v>
      </c>
      <c r="G130" s="217"/>
      <c r="H130" s="221">
        <v>-1.89</v>
      </c>
      <c r="I130" s="222"/>
      <c r="J130" s="217"/>
      <c r="K130" s="217"/>
      <c r="L130" s="223"/>
      <c r="M130" s="224"/>
      <c r="N130" s="225"/>
      <c r="O130" s="225"/>
      <c r="P130" s="225"/>
      <c r="Q130" s="225"/>
      <c r="R130" s="225"/>
      <c r="S130" s="225"/>
      <c r="T130" s="226"/>
      <c r="AT130" s="227" t="s">
        <v>205</v>
      </c>
      <c r="AU130" s="227" t="s">
        <v>211</v>
      </c>
      <c r="AV130" s="12" t="s">
        <v>83</v>
      </c>
      <c r="AW130" s="12" t="s">
        <v>37</v>
      </c>
      <c r="AX130" s="12" t="s">
        <v>74</v>
      </c>
      <c r="AY130" s="227" t="s">
        <v>196</v>
      </c>
    </row>
    <row r="131" spans="2:65" s="13" customFormat="1">
      <c r="B131" s="228"/>
      <c r="C131" s="229"/>
      <c r="D131" s="218" t="s">
        <v>205</v>
      </c>
      <c r="E131" s="230" t="s">
        <v>24</v>
      </c>
      <c r="F131" s="231" t="s">
        <v>4410</v>
      </c>
      <c r="G131" s="229"/>
      <c r="H131" s="232">
        <v>1.41</v>
      </c>
      <c r="I131" s="233"/>
      <c r="J131" s="229"/>
      <c r="K131" s="229"/>
      <c r="L131" s="234"/>
      <c r="M131" s="235"/>
      <c r="N131" s="236"/>
      <c r="O131" s="236"/>
      <c r="P131" s="236"/>
      <c r="Q131" s="236"/>
      <c r="R131" s="236"/>
      <c r="S131" s="236"/>
      <c r="T131" s="237"/>
      <c r="AT131" s="238" t="s">
        <v>205</v>
      </c>
      <c r="AU131" s="238" t="s">
        <v>211</v>
      </c>
      <c r="AV131" s="13" t="s">
        <v>211</v>
      </c>
      <c r="AW131" s="13" t="s">
        <v>37</v>
      </c>
      <c r="AX131" s="13" t="s">
        <v>74</v>
      </c>
      <c r="AY131" s="238" t="s">
        <v>196</v>
      </c>
    </row>
    <row r="132" spans="2:65" s="14" customFormat="1">
      <c r="B132" s="239"/>
      <c r="C132" s="240"/>
      <c r="D132" s="218" t="s">
        <v>205</v>
      </c>
      <c r="E132" s="241" t="s">
        <v>24</v>
      </c>
      <c r="F132" s="242" t="s">
        <v>238</v>
      </c>
      <c r="G132" s="240"/>
      <c r="H132" s="243">
        <v>1.41</v>
      </c>
      <c r="I132" s="244"/>
      <c r="J132" s="240"/>
      <c r="K132" s="240"/>
      <c r="L132" s="245"/>
      <c r="M132" s="246"/>
      <c r="N132" s="247"/>
      <c r="O132" s="247"/>
      <c r="P132" s="247"/>
      <c r="Q132" s="247"/>
      <c r="R132" s="247"/>
      <c r="S132" s="247"/>
      <c r="T132" s="248"/>
      <c r="AT132" s="249" t="s">
        <v>205</v>
      </c>
      <c r="AU132" s="249" t="s">
        <v>211</v>
      </c>
      <c r="AV132" s="14" t="s">
        <v>203</v>
      </c>
      <c r="AW132" s="14" t="s">
        <v>37</v>
      </c>
      <c r="AX132" s="14" t="s">
        <v>81</v>
      </c>
      <c r="AY132" s="249" t="s">
        <v>196</v>
      </c>
    </row>
    <row r="133" spans="2:65" s="1" customFormat="1" ht="34.5" customHeight="1">
      <c r="B133" s="42"/>
      <c r="C133" s="204" t="s">
        <v>245</v>
      </c>
      <c r="D133" s="204" t="s">
        <v>198</v>
      </c>
      <c r="E133" s="205" t="s">
        <v>4411</v>
      </c>
      <c r="F133" s="206" t="s">
        <v>4412</v>
      </c>
      <c r="G133" s="207" t="s">
        <v>201</v>
      </c>
      <c r="H133" s="208">
        <v>0.184</v>
      </c>
      <c r="I133" s="209"/>
      <c r="J133" s="210">
        <f>ROUND(I133*H133,2)</f>
        <v>0</v>
      </c>
      <c r="K133" s="206" t="s">
        <v>202</v>
      </c>
      <c r="L133" s="62"/>
      <c r="M133" s="211" t="s">
        <v>24</v>
      </c>
      <c r="N133" s="212" t="s">
        <v>45</v>
      </c>
      <c r="O133" s="43"/>
      <c r="P133" s="213">
        <f>O133*H133</f>
        <v>0</v>
      </c>
      <c r="Q133" s="213">
        <v>1.8774999999999999</v>
      </c>
      <c r="R133" s="213">
        <f>Q133*H133</f>
        <v>0.34545999999999999</v>
      </c>
      <c r="S133" s="213">
        <v>0</v>
      </c>
      <c r="T133" s="214">
        <f>S133*H133</f>
        <v>0</v>
      </c>
      <c r="AR133" s="25" t="s">
        <v>203</v>
      </c>
      <c r="AT133" s="25" t="s">
        <v>198</v>
      </c>
      <c r="AU133" s="25" t="s">
        <v>211</v>
      </c>
      <c r="AY133" s="25" t="s">
        <v>196</v>
      </c>
      <c r="BE133" s="215">
        <f>IF(N133="základní",J133,0)</f>
        <v>0</v>
      </c>
      <c r="BF133" s="215">
        <f>IF(N133="snížená",J133,0)</f>
        <v>0</v>
      </c>
      <c r="BG133" s="215">
        <f>IF(N133="zákl. přenesená",J133,0)</f>
        <v>0</v>
      </c>
      <c r="BH133" s="215">
        <f>IF(N133="sníž. přenesená",J133,0)</f>
        <v>0</v>
      </c>
      <c r="BI133" s="215">
        <f>IF(N133="nulová",J133,0)</f>
        <v>0</v>
      </c>
      <c r="BJ133" s="25" t="s">
        <v>81</v>
      </c>
      <c r="BK133" s="215">
        <f>ROUND(I133*H133,2)</f>
        <v>0</v>
      </c>
      <c r="BL133" s="25" t="s">
        <v>203</v>
      </c>
      <c r="BM133" s="25" t="s">
        <v>4413</v>
      </c>
    </row>
    <row r="134" spans="2:65" s="12" customFormat="1">
      <c r="B134" s="216"/>
      <c r="C134" s="217"/>
      <c r="D134" s="218" t="s">
        <v>205</v>
      </c>
      <c r="E134" s="219" t="s">
        <v>24</v>
      </c>
      <c r="F134" s="220" t="s">
        <v>4414</v>
      </c>
      <c r="G134" s="217"/>
      <c r="H134" s="221">
        <v>0.184</v>
      </c>
      <c r="I134" s="222"/>
      <c r="J134" s="217"/>
      <c r="K134" s="217"/>
      <c r="L134" s="223"/>
      <c r="M134" s="224"/>
      <c r="N134" s="225"/>
      <c r="O134" s="225"/>
      <c r="P134" s="225"/>
      <c r="Q134" s="225"/>
      <c r="R134" s="225"/>
      <c r="S134" s="225"/>
      <c r="T134" s="226"/>
      <c r="AT134" s="227" t="s">
        <v>205</v>
      </c>
      <c r="AU134" s="227" t="s">
        <v>211</v>
      </c>
      <c r="AV134" s="12" t="s">
        <v>83</v>
      </c>
      <c r="AW134" s="12" t="s">
        <v>37</v>
      </c>
      <c r="AX134" s="12" t="s">
        <v>81</v>
      </c>
      <c r="AY134" s="227" t="s">
        <v>196</v>
      </c>
    </row>
    <row r="135" spans="2:65" s="1" customFormat="1" ht="34.5" customHeight="1">
      <c r="B135" s="42"/>
      <c r="C135" s="204" t="s">
        <v>251</v>
      </c>
      <c r="D135" s="204" t="s">
        <v>198</v>
      </c>
      <c r="E135" s="205" t="s">
        <v>4415</v>
      </c>
      <c r="F135" s="206" t="s">
        <v>4416</v>
      </c>
      <c r="G135" s="207" t="s">
        <v>248</v>
      </c>
      <c r="H135" s="208">
        <v>10</v>
      </c>
      <c r="I135" s="209"/>
      <c r="J135" s="210">
        <f>ROUND(I135*H135,2)</f>
        <v>0</v>
      </c>
      <c r="K135" s="206" t="s">
        <v>202</v>
      </c>
      <c r="L135" s="62"/>
      <c r="M135" s="211" t="s">
        <v>24</v>
      </c>
      <c r="N135" s="212" t="s">
        <v>45</v>
      </c>
      <c r="O135" s="43"/>
      <c r="P135" s="213">
        <f>O135*H135</f>
        <v>0</v>
      </c>
      <c r="Q135" s="213">
        <v>1.8929999999999999E-2</v>
      </c>
      <c r="R135" s="213">
        <f>Q135*H135</f>
        <v>0.1893</v>
      </c>
      <c r="S135" s="213">
        <v>0</v>
      </c>
      <c r="T135" s="214">
        <f>S135*H135</f>
        <v>0</v>
      </c>
      <c r="AR135" s="25" t="s">
        <v>203</v>
      </c>
      <c r="AT135" s="25" t="s">
        <v>198</v>
      </c>
      <c r="AU135" s="25" t="s">
        <v>211</v>
      </c>
      <c r="AY135" s="25" t="s">
        <v>196</v>
      </c>
      <c r="BE135" s="215">
        <f>IF(N135="základní",J135,0)</f>
        <v>0</v>
      </c>
      <c r="BF135" s="215">
        <f>IF(N135="snížená",J135,0)</f>
        <v>0</v>
      </c>
      <c r="BG135" s="215">
        <f>IF(N135="zákl. přenesená",J135,0)</f>
        <v>0</v>
      </c>
      <c r="BH135" s="215">
        <f>IF(N135="sníž. přenesená",J135,0)</f>
        <v>0</v>
      </c>
      <c r="BI135" s="215">
        <f>IF(N135="nulová",J135,0)</f>
        <v>0</v>
      </c>
      <c r="BJ135" s="25" t="s">
        <v>81</v>
      </c>
      <c r="BK135" s="215">
        <f>ROUND(I135*H135,2)</f>
        <v>0</v>
      </c>
      <c r="BL135" s="25" t="s">
        <v>203</v>
      </c>
      <c r="BM135" s="25" t="s">
        <v>4417</v>
      </c>
    </row>
    <row r="136" spans="2:65" s="12" customFormat="1">
      <c r="B136" s="216"/>
      <c r="C136" s="217"/>
      <c r="D136" s="218" t="s">
        <v>205</v>
      </c>
      <c r="E136" s="219" t="s">
        <v>24</v>
      </c>
      <c r="F136" s="220" t="s">
        <v>4418</v>
      </c>
      <c r="G136" s="217"/>
      <c r="H136" s="221">
        <v>10</v>
      </c>
      <c r="I136" s="222"/>
      <c r="J136" s="217"/>
      <c r="K136" s="217"/>
      <c r="L136" s="223"/>
      <c r="M136" s="224"/>
      <c r="N136" s="225"/>
      <c r="O136" s="225"/>
      <c r="P136" s="225"/>
      <c r="Q136" s="225"/>
      <c r="R136" s="225"/>
      <c r="S136" s="225"/>
      <c r="T136" s="226"/>
      <c r="AT136" s="227" t="s">
        <v>205</v>
      </c>
      <c r="AU136" s="227" t="s">
        <v>211</v>
      </c>
      <c r="AV136" s="12" t="s">
        <v>83</v>
      </c>
      <c r="AW136" s="12" t="s">
        <v>37</v>
      </c>
      <c r="AX136" s="12" t="s">
        <v>81</v>
      </c>
      <c r="AY136" s="227" t="s">
        <v>196</v>
      </c>
    </row>
    <row r="137" spans="2:65" s="1" customFormat="1" ht="34.5" customHeight="1">
      <c r="B137" s="42"/>
      <c r="C137" s="204" t="s">
        <v>256</v>
      </c>
      <c r="D137" s="204" t="s">
        <v>198</v>
      </c>
      <c r="E137" s="205" t="s">
        <v>4419</v>
      </c>
      <c r="F137" s="206" t="s">
        <v>4420</v>
      </c>
      <c r="G137" s="207" t="s">
        <v>248</v>
      </c>
      <c r="H137" s="208">
        <v>5</v>
      </c>
      <c r="I137" s="209"/>
      <c r="J137" s="210">
        <f>ROUND(I137*H137,2)</f>
        <v>0</v>
      </c>
      <c r="K137" s="206" t="s">
        <v>202</v>
      </c>
      <c r="L137" s="62"/>
      <c r="M137" s="211" t="s">
        <v>24</v>
      </c>
      <c r="N137" s="212" t="s">
        <v>45</v>
      </c>
      <c r="O137" s="43"/>
      <c r="P137" s="213">
        <f>O137*H137</f>
        <v>0</v>
      </c>
      <c r="Q137" s="213">
        <v>2.5239999999999999E-2</v>
      </c>
      <c r="R137" s="213">
        <f>Q137*H137</f>
        <v>0.12619999999999998</v>
      </c>
      <c r="S137" s="213">
        <v>0</v>
      </c>
      <c r="T137" s="214">
        <f>S137*H137</f>
        <v>0</v>
      </c>
      <c r="AR137" s="25" t="s">
        <v>203</v>
      </c>
      <c r="AT137" s="25" t="s">
        <v>198</v>
      </c>
      <c r="AU137" s="25" t="s">
        <v>211</v>
      </c>
      <c r="AY137" s="25" t="s">
        <v>196</v>
      </c>
      <c r="BE137" s="215">
        <f>IF(N137="základní",J137,0)</f>
        <v>0</v>
      </c>
      <c r="BF137" s="215">
        <f>IF(N137="snížená",J137,0)</f>
        <v>0</v>
      </c>
      <c r="BG137" s="215">
        <f>IF(N137="zákl. přenesená",J137,0)</f>
        <v>0</v>
      </c>
      <c r="BH137" s="215">
        <f>IF(N137="sníž. přenesená",J137,0)</f>
        <v>0</v>
      </c>
      <c r="BI137" s="215">
        <f>IF(N137="nulová",J137,0)</f>
        <v>0</v>
      </c>
      <c r="BJ137" s="25" t="s">
        <v>81</v>
      </c>
      <c r="BK137" s="215">
        <f>ROUND(I137*H137,2)</f>
        <v>0</v>
      </c>
      <c r="BL137" s="25" t="s">
        <v>203</v>
      </c>
      <c r="BM137" s="25" t="s">
        <v>4421</v>
      </c>
    </row>
    <row r="138" spans="2:65" s="12" customFormat="1">
      <c r="B138" s="216"/>
      <c r="C138" s="217"/>
      <c r="D138" s="218" t="s">
        <v>205</v>
      </c>
      <c r="E138" s="219" t="s">
        <v>24</v>
      </c>
      <c r="F138" s="220" t="s">
        <v>4422</v>
      </c>
      <c r="G138" s="217"/>
      <c r="H138" s="221">
        <v>5</v>
      </c>
      <c r="I138" s="222"/>
      <c r="J138" s="217"/>
      <c r="K138" s="217"/>
      <c r="L138" s="223"/>
      <c r="M138" s="224"/>
      <c r="N138" s="225"/>
      <c r="O138" s="225"/>
      <c r="P138" s="225"/>
      <c r="Q138" s="225"/>
      <c r="R138" s="225"/>
      <c r="S138" s="225"/>
      <c r="T138" s="226"/>
      <c r="AT138" s="227" t="s">
        <v>205</v>
      </c>
      <c r="AU138" s="227" t="s">
        <v>211</v>
      </c>
      <c r="AV138" s="12" t="s">
        <v>83</v>
      </c>
      <c r="AW138" s="12" t="s">
        <v>37</v>
      </c>
      <c r="AX138" s="12" t="s">
        <v>81</v>
      </c>
      <c r="AY138" s="227" t="s">
        <v>196</v>
      </c>
    </row>
    <row r="139" spans="2:65" s="1" customFormat="1" ht="46" customHeight="1">
      <c r="B139" s="42"/>
      <c r="C139" s="204" t="s">
        <v>264</v>
      </c>
      <c r="D139" s="204" t="s">
        <v>198</v>
      </c>
      <c r="E139" s="205" t="s">
        <v>4423</v>
      </c>
      <c r="F139" s="206" t="s">
        <v>4424</v>
      </c>
      <c r="G139" s="207" t="s">
        <v>267</v>
      </c>
      <c r="H139" s="208">
        <v>2.1</v>
      </c>
      <c r="I139" s="209"/>
      <c r="J139" s="210">
        <f>ROUND(I139*H139,2)</f>
        <v>0</v>
      </c>
      <c r="K139" s="206" t="s">
        <v>202</v>
      </c>
      <c r="L139" s="62"/>
      <c r="M139" s="211" t="s">
        <v>24</v>
      </c>
      <c r="N139" s="212" t="s">
        <v>45</v>
      </c>
      <c r="O139" s="43"/>
      <c r="P139" s="213">
        <f>O139*H139</f>
        <v>0</v>
      </c>
      <c r="Q139" s="213">
        <v>0.14854000000000001</v>
      </c>
      <c r="R139" s="213">
        <f>Q139*H139</f>
        <v>0.31193400000000004</v>
      </c>
      <c r="S139" s="213">
        <v>0</v>
      </c>
      <c r="T139" s="214">
        <f>S139*H139</f>
        <v>0</v>
      </c>
      <c r="AR139" s="25" t="s">
        <v>203</v>
      </c>
      <c r="AT139" s="25" t="s">
        <v>198</v>
      </c>
      <c r="AU139" s="25" t="s">
        <v>211</v>
      </c>
      <c r="AY139" s="25" t="s">
        <v>196</v>
      </c>
      <c r="BE139" s="215">
        <f>IF(N139="základní",J139,0)</f>
        <v>0</v>
      </c>
      <c r="BF139" s="215">
        <f>IF(N139="snížená",J139,0)</f>
        <v>0</v>
      </c>
      <c r="BG139" s="215">
        <f>IF(N139="zákl. přenesená",J139,0)</f>
        <v>0</v>
      </c>
      <c r="BH139" s="215">
        <f>IF(N139="sníž. přenesená",J139,0)</f>
        <v>0</v>
      </c>
      <c r="BI139" s="215">
        <f>IF(N139="nulová",J139,0)</f>
        <v>0</v>
      </c>
      <c r="BJ139" s="25" t="s">
        <v>81</v>
      </c>
      <c r="BK139" s="215">
        <f>ROUND(I139*H139,2)</f>
        <v>0</v>
      </c>
      <c r="BL139" s="25" t="s">
        <v>203</v>
      </c>
      <c r="BM139" s="25" t="s">
        <v>4425</v>
      </c>
    </row>
    <row r="140" spans="2:65" s="12" customFormat="1">
      <c r="B140" s="216"/>
      <c r="C140" s="217"/>
      <c r="D140" s="218" t="s">
        <v>205</v>
      </c>
      <c r="E140" s="219" t="s">
        <v>24</v>
      </c>
      <c r="F140" s="220" t="s">
        <v>4426</v>
      </c>
      <c r="G140" s="217"/>
      <c r="H140" s="221">
        <v>2.1</v>
      </c>
      <c r="I140" s="222"/>
      <c r="J140" s="217"/>
      <c r="K140" s="217"/>
      <c r="L140" s="223"/>
      <c r="M140" s="224"/>
      <c r="N140" s="225"/>
      <c r="O140" s="225"/>
      <c r="P140" s="225"/>
      <c r="Q140" s="225"/>
      <c r="R140" s="225"/>
      <c r="S140" s="225"/>
      <c r="T140" s="226"/>
      <c r="AT140" s="227" t="s">
        <v>205</v>
      </c>
      <c r="AU140" s="227" t="s">
        <v>211</v>
      </c>
      <c r="AV140" s="12" t="s">
        <v>83</v>
      </c>
      <c r="AW140" s="12" t="s">
        <v>37</v>
      </c>
      <c r="AX140" s="12" t="s">
        <v>81</v>
      </c>
      <c r="AY140" s="227" t="s">
        <v>196</v>
      </c>
    </row>
    <row r="141" spans="2:65" s="1" customFormat="1" ht="34.5" customHeight="1">
      <c r="B141" s="42"/>
      <c r="C141" s="204" t="s">
        <v>272</v>
      </c>
      <c r="D141" s="204" t="s">
        <v>198</v>
      </c>
      <c r="E141" s="205" t="s">
        <v>2323</v>
      </c>
      <c r="F141" s="206" t="s">
        <v>2324</v>
      </c>
      <c r="G141" s="207" t="s">
        <v>267</v>
      </c>
      <c r="H141" s="208">
        <v>17.725999999999999</v>
      </c>
      <c r="I141" s="209"/>
      <c r="J141" s="210">
        <f>ROUND(I141*H141,2)</f>
        <v>0</v>
      </c>
      <c r="K141" s="206" t="s">
        <v>202</v>
      </c>
      <c r="L141" s="62"/>
      <c r="M141" s="211" t="s">
        <v>24</v>
      </c>
      <c r="N141" s="212" t="s">
        <v>45</v>
      </c>
      <c r="O141" s="43"/>
      <c r="P141" s="213">
        <f>O141*H141</f>
        <v>0</v>
      </c>
      <c r="Q141" s="213">
        <v>0.10745</v>
      </c>
      <c r="R141" s="213">
        <f>Q141*H141</f>
        <v>1.9046586999999999</v>
      </c>
      <c r="S141" s="213">
        <v>0</v>
      </c>
      <c r="T141" s="214">
        <f>S141*H141</f>
        <v>0</v>
      </c>
      <c r="AR141" s="25" t="s">
        <v>203</v>
      </c>
      <c r="AT141" s="25" t="s">
        <v>198</v>
      </c>
      <c r="AU141" s="25" t="s">
        <v>211</v>
      </c>
      <c r="AY141" s="25" t="s">
        <v>196</v>
      </c>
      <c r="BE141" s="215">
        <f>IF(N141="základní",J141,0)</f>
        <v>0</v>
      </c>
      <c r="BF141" s="215">
        <f>IF(N141="snížená",J141,0)</f>
        <v>0</v>
      </c>
      <c r="BG141" s="215">
        <f>IF(N141="zákl. přenesená",J141,0)</f>
        <v>0</v>
      </c>
      <c r="BH141" s="215">
        <f>IF(N141="sníž. přenesená",J141,0)</f>
        <v>0</v>
      </c>
      <c r="BI141" s="215">
        <f>IF(N141="nulová",J141,0)</f>
        <v>0</v>
      </c>
      <c r="BJ141" s="25" t="s">
        <v>81</v>
      </c>
      <c r="BK141" s="215">
        <f>ROUND(I141*H141,2)</f>
        <v>0</v>
      </c>
      <c r="BL141" s="25" t="s">
        <v>203</v>
      </c>
      <c r="BM141" s="25" t="s">
        <v>4427</v>
      </c>
    </row>
    <row r="142" spans="2:65" s="12" customFormat="1">
      <c r="B142" s="216"/>
      <c r="C142" s="217"/>
      <c r="D142" s="218" t="s">
        <v>205</v>
      </c>
      <c r="E142" s="219" t="s">
        <v>24</v>
      </c>
      <c r="F142" s="220" t="s">
        <v>4428</v>
      </c>
      <c r="G142" s="217"/>
      <c r="H142" s="221">
        <v>20.606000000000002</v>
      </c>
      <c r="I142" s="222"/>
      <c r="J142" s="217"/>
      <c r="K142" s="217"/>
      <c r="L142" s="223"/>
      <c r="M142" s="224"/>
      <c r="N142" s="225"/>
      <c r="O142" s="225"/>
      <c r="P142" s="225"/>
      <c r="Q142" s="225"/>
      <c r="R142" s="225"/>
      <c r="S142" s="225"/>
      <c r="T142" s="226"/>
      <c r="AT142" s="227" t="s">
        <v>205</v>
      </c>
      <c r="AU142" s="227" t="s">
        <v>211</v>
      </c>
      <c r="AV142" s="12" t="s">
        <v>83</v>
      </c>
      <c r="AW142" s="12" t="s">
        <v>37</v>
      </c>
      <c r="AX142" s="12" t="s">
        <v>74</v>
      </c>
      <c r="AY142" s="227" t="s">
        <v>196</v>
      </c>
    </row>
    <row r="143" spans="2:65" s="12" customFormat="1">
      <c r="B143" s="216"/>
      <c r="C143" s="217"/>
      <c r="D143" s="218" t="s">
        <v>205</v>
      </c>
      <c r="E143" s="219" t="s">
        <v>24</v>
      </c>
      <c r="F143" s="220" t="s">
        <v>4429</v>
      </c>
      <c r="G143" s="217"/>
      <c r="H143" s="221">
        <v>-2.88</v>
      </c>
      <c r="I143" s="222"/>
      <c r="J143" s="217"/>
      <c r="K143" s="217"/>
      <c r="L143" s="223"/>
      <c r="M143" s="224"/>
      <c r="N143" s="225"/>
      <c r="O143" s="225"/>
      <c r="P143" s="225"/>
      <c r="Q143" s="225"/>
      <c r="R143" s="225"/>
      <c r="S143" s="225"/>
      <c r="T143" s="226"/>
      <c r="AT143" s="227" t="s">
        <v>205</v>
      </c>
      <c r="AU143" s="227" t="s">
        <v>211</v>
      </c>
      <c r="AV143" s="12" t="s">
        <v>83</v>
      </c>
      <c r="AW143" s="12" t="s">
        <v>37</v>
      </c>
      <c r="AX143" s="12" t="s">
        <v>74</v>
      </c>
      <c r="AY143" s="227" t="s">
        <v>196</v>
      </c>
    </row>
    <row r="144" spans="2:65" s="14" customFormat="1">
      <c r="B144" s="239"/>
      <c r="C144" s="240"/>
      <c r="D144" s="218" t="s">
        <v>205</v>
      </c>
      <c r="E144" s="241" t="s">
        <v>24</v>
      </c>
      <c r="F144" s="242" t="s">
        <v>4430</v>
      </c>
      <c r="G144" s="240"/>
      <c r="H144" s="243">
        <v>17.725999999999999</v>
      </c>
      <c r="I144" s="244"/>
      <c r="J144" s="240"/>
      <c r="K144" s="240"/>
      <c r="L144" s="245"/>
      <c r="M144" s="246"/>
      <c r="N144" s="247"/>
      <c r="O144" s="247"/>
      <c r="P144" s="247"/>
      <c r="Q144" s="247"/>
      <c r="R144" s="247"/>
      <c r="S144" s="247"/>
      <c r="T144" s="248"/>
      <c r="AT144" s="249" t="s">
        <v>205</v>
      </c>
      <c r="AU144" s="249" t="s">
        <v>211</v>
      </c>
      <c r="AV144" s="14" t="s">
        <v>203</v>
      </c>
      <c r="AW144" s="14" t="s">
        <v>37</v>
      </c>
      <c r="AX144" s="14" t="s">
        <v>81</v>
      </c>
      <c r="AY144" s="249" t="s">
        <v>196</v>
      </c>
    </row>
    <row r="145" spans="2:65" s="1" customFormat="1" ht="34.5" customHeight="1">
      <c r="B145" s="42"/>
      <c r="C145" s="204" t="s">
        <v>277</v>
      </c>
      <c r="D145" s="204" t="s">
        <v>198</v>
      </c>
      <c r="E145" s="205" t="s">
        <v>4431</v>
      </c>
      <c r="F145" s="206" t="s">
        <v>4432</v>
      </c>
      <c r="G145" s="207" t="s">
        <v>267</v>
      </c>
      <c r="H145" s="208">
        <v>3.133</v>
      </c>
      <c r="I145" s="209"/>
      <c r="J145" s="210">
        <f>ROUND(I145*H145,2)</f>
        <v>0</v>
      </c>
      <c r="K145" s="206" t="s">
        <v>202</v>
      </c>
      <c r="L145" s="62"/>
      <c r="M145" s="211" t="s">
        <v>24</v>
      </c>
      <c r="N145" s="212" t="s">
        <v>45</v>
      </c>
      <c r="O145" s="43"/>
      <c r="P145" s="213">
        <f>O145*H145</f>
        <v>0</v>
      </c>
      <c r="Q145" s="213">
        <v>8.9760000000000006E-2</v>
      </c>
      <c r="R145" s="213">
        <f>Q145*H145</f>
        <v>0.28121808000000004</v>
      </c>
      <c r="S145" s="213">
        <v>0</v>
      </c>
      <c r="T145" s="214">
        <f>S145*H145</f>
        <v>0</v>
      </c>
      <c r="AR145" s="25" t="s">
        <v>203</v>
      </c>
      <c r="AT145" s="25" t="s">
        <v>198</v>
      </c>
      <c r="AU145" s="25" t="s">
        <v>211</v>
      </c>
      <c r="AY145" s="25" t="s">
        <v>196</v>
      </c>
      <c r="BE145" s="215">
        <f>IF(N145="základní",J145,0)</f>
        <v>0</v>
      </c>
      <c r="BF145" s="215">
        <f>IF(N145="snížená",J145,0)</f>
        <v>0</v>
      </c>
      <c r="BG145" s="215">
        <f>IF(N145="zákl. přenesená",J145,0)</f>
        <v>0</v>
      </c>
      <c r="BH145" s="215">
        <f>IF(N145="sníž. přenesená",J145,0)</f>
        <v>0</v>
      </c>
      <c r="BI145" s="215">
        <f>IF(N145="nulová",J145,0)</f>
        <v>0</v>
      </c>
      <c r="BJ145" s="25" t="s">
        <v>81</v>
      </c>
      <c r="BK145" s="215">
        <f>ROUND(I145*H145,2)</f>
        <v>0</v>
      </c>
      <c r="BL145" s="25" t="s">
        <v>203</v>
      </c>
      <c r="BM145" s="25" t="s">
        <v>4433</v>
      </c>
    </row>
    <row r="146" spans="2:65" s="12" customFormat="1">
      <c r="B146" s="216"/>
      <c r="C146" s="217"/>
      <c r="D146" s="218" t="s">
        <v>205</v>
      </c>
      <c r="E146" s="219" t="s">
        <v>24</v>
      </c>
      <c r="F146" s="220" t="s">
        <v>4434</v>
      </c>
      <c r="G146" s="217"/>
      <c r="H146" s="221">
        <v>4.5730000000000004</v>
      </c>
      <c r="I146" s="222"/>
      <c r="J146" s="217"/>
      <c r="K146" s="217"/>
      <c r="L146" s="223"/>
      <c r="M146" s="224"/>
      <c r="N146" s="225"/>
      <c r="O146" s="225"/>
      <c r="P146" s="225"/>
      <c r="Q146" s="225"/>
      <c r="R146" s="225"/>
      <c r="S146" s="225"/>
      <c r="T146" s="226"/>
      <c r="AT146" s="227" t="s">
        <v>205</v>
      </c>
      <c r="AU146" s="227" t="s">
        <v>211</v>
      </c>
      <c r="AV146" s="12" t="s">
        <v>83</v>
      </c>
      <c r="AW146" s="12" t="s">
        <v>37</v>
      </c>
      <c r="AX146" s="12" t="s">
        <v>74</v>
      </c>
      <c r="AY146" s="227" t="s">
        <v>196</v>
      </c>
    </row>
    <row r="147" spans="2:65" s="12" customFormat="1">
      <c r="B147" s="216"/>
      <c r="C147" s="217"/>
      <c r="D147" s="218" t="s">
        <v>205</v>
      </c>
      <c r="E147" s="219" t="s">
        <v>24</v>
      </c>
      <c r="F147" s="220" t="s">
        <v>4435</v>
      </c>
      <c r="G147" s="217"/>
      <c r="H147" s="221">
        <v>-1.44</v>
      </c>
      <c r="I147" s="222"/>
      <c r="J147" s="217"/>
      <c r="K147" s="217"/>
      <c r="L147" s="223"/>
      <c r="M147" s="224"/>
      <c r="N147" s="225"/>
      <c r="O147" s="225"/>
      <c r="P147" s="225"/>
      <c r="Q147" s="225"/>
      <c r="R147" s="225"/>
      <c r="S147" s="225"/>
      <c r="T147" s="226"/>
      <c r="AT147" s="227" t="s">
        <v>205</v>
      </c>
      <c r="AU147" s="227" t="s">
        <v>211</v>
      </c>
      <c r="AV147" s="12" t="s">
        <v>83</v>
      </c>
      <c r="AW147" s="12" t="s">
        <v>37</v>
      </c>
      <c r="AX147" s="12" t="s">
        <v>74</v>
      </c>
      <c r="AY147" s="227" t="s">
        <v>196</v>
      </c>
    </row>
    <row r="148" spans="2:65" s="14" customFormat="1">
      <c r="B148" s="239"/>
      <c r="C148" s="240"/>
      <c r="D148" s="218" t="s">
        <v>205</v>
      </c>
      <c r="E148" s="241" t="s">
        <v>24</v>
      </c>
      <c r="F148" s="242" t="s">
        <v>4436</v>
      </c>
      <c r="G148" s="240"/>
      <c r="H148" s="243">
        <v>3.133</v>
      </c>
      <c r="I148" s="244"/>
      <c r="J148" s="240"/>
      <c r="K148" s="240"/>
      <c r="L148" s="245"/>
      <c r="M148" s="246"/>
      <c r="N148" s="247"/>
      <c r="O148" s="247"/>
      <c r="P148" s="247"/>
      <c r="Q148" s="247"/>
      <c r="R148" s="247"/>
      <c r="S148" s="247"/>
      <c r="T148" s="248"/>
      <c r="AT148" s="249" t="s">
        <v>205</v>
      </c>
      <c r="AU148" s="249" t="s">
        <v>211</v>
      </c>
      <c r="AV148" s="14" t="s">
        <v>203</v>
      </c>
      <c r="AW148" s="14" t="s">
        <v>37</v>
      </c>
      <c r="AX148" s="14" t="s">
        <v>81</v>
      </c>
      <c r="AY148" s="249" t="s">
        <v>196</v>
      </c>
    </row>
    <row r="149" spans="2:65" s="1" customFormat="1" ht="34.5" customHeight="1">
      <c r="B149" s="42"/>
      <c r="C149" s="204" t="s">
        <v>282</v>
      </c>
      <c r="D149" s="204" t="s">
        <v>198</v>
      </c>
      <c r="E149" s="205" t="s">
        <v>304</v>
      </c>
      <c r="F149" s="206" t="s">
        <v>305</v>
      </c>
      <c r="G149" s="207" t="s">
        <v>267</v>
      </c>
      <c r="H149" s="208">
        <v>18.637</v>
      </c>
      <c r="I149" s="209"/>
      <c r="J149" s="210">
        <f>ROUND(I149*H149,2)</f>
        <v>0</v>
      </c>
      <c r="K149" s="206" t="s">
        <v>202</v>
      </c>
      <c r="L149" s="62"/>
      <c r="M149" s="211" t="s">
        <v>24</v>
      </c>
      <c r="N149" s="212" t="s">
        <v>45</v>
      </c>
      <c r="O149" s="43"/>
      <c r="P149" s="213">
        <f>O149*H149</f>
        <v>0</v>
      </c>
      <c r="Q149" s="213">
        <v>6.9169999999999995E-2</v>
      </c>
      <c r="R149" s="213">
        <f>Q149*H149</f>
        <v>1.28912129</v>
      </c>
      <c r="S149" s="213">
        <v>0</v>
      </c>
      <c r="T149" s="214">
        <f>S149*H149</f>
        <v>0</v>
      </c>
      <c r="AR149" s="25" t="s">
        <v>203</v>
      </c>
      <c r="AT149" s="25" t="s">
        <v>198</v>
      </c>
      <c r="AU149" s="25" t="s">
        <v>211</v>
      </c>
      <c r="AY149" s="25" t="s">
        <v>196</v>
      </c>
      <c r="BE149" s="215">
        <f>IF(N149="základní",J149,0)</f>
        <v>0</v>
      </c>
      <c r="BF149" s="215">
        <f>IF(N149="snížená",J149,0)</f>
        <v>0</v>
      </c>
      <c r="BG149" s="215">
        <f>IF(N149="zákl. přenesená",J149,0)</f>
        <v>0</v>
      </c>
      <c r="BH149" s="215">
        <f>IF(N149="sníž. přenesená",J149,0)</f>
        <v>0</v>
      </c>
      <c r="BI149" s="215">
        <f>IF(N149="nulová",J149,0)</f>
        <v>0</v>
      </c>
      <c r="BJ149" s="25" t="s">
        <v>81</v>
      </c>
      <c r="BK149" s="215">
        <f>ROUND(I149*H149,2)</f>
        <v>0</v>
      </c>
      <c r="BL149" s="25" t="s">
        <v>203</v>
      </c>
      <c r="BM149" s="25" t="s">
        <v>4437</v>
      </c>
    </row>
    <row r="150" spans="2:65" s="12" customFormat="1">
      <c r="B150" s="216"/>
      <c r="C150" s="217"/>
      <c r="D150" s="218" t="s">
        <v>205</v>
      </c>
      <c r="E150" s="219" t="s">
        <v>24</v>
      </c>
      <c r="F150" s="220" t="s">
        <v>4438</v>
      </c>
      <c r="G150" s="217"/>
      <c r="H150" s="221">
        <v>22.774000000000001</v>
      </c>
      <c r="I150" s="222"/>
      <c r="J150" s="217"/>
      <c r="K150" s="217"/>
      <c r="L150" s="223"/>
      <c r="M150" s="224"/>
      <c r="N150" s="225"/>
      <c r="O150" s="225"/>
      <c r="P150" s="225"/>
      <c r="Q150" s="225"/>
      <c r="R150" s="225"/>
      <c r="S150" s="225"/>
      <c r="T150" s="226"/>
      <c r="AT150" s="227" t="s">
        <v>205</v>
      </c>
      <c r="AU150" s="227" t="s">
        <v>211</v>
      </c>
      <c r="AV150" s="12" t="s">
        <v>83</v>
      </c>
      <c r="AW150" s="12" t="s">
        <v>37</v>
      </c>
      <c r="AX150" s="12" t="s">
        <v>74</v>
      </c>
      <c r="AY150" s="227" t="s">
        <v>196</v>
      </c>
    </row>
    <row r="151" spans="2:65" s="12" customFormat="1">
      <c r="B151" s="216"/>
      <c r="C151" s="217"/>
      <c r="D151" s="218" t="s">
        <v>205</v>
      </c>
      <c r="E151" s="219" t="s">
        <v>24</v>
      </c>
      <c r="F151" s="220" t="s">
        <v>4439</v>
      </c>
      <c r="G151" s="217"/>
      <c r="H151" s="221">
        <v>-4.1369999999999996</v>
      </c>
      <c r="I151" s="222"/>
      <c r="J151" s="217"/>
      <c r="K151" s="217"/>
      <c r="L151" s="223"/>
      <c r="M151" s="224"/>
      <c r="N151" s="225"/>
      <c r="O151" s="225"/>
      <c r="P151" s="225"/>
      <c r="Q151" s="225"/>
      <c r="R151" s="225"/>
      <c r="S151" s="225"/>
      <c r="T151" s="226"/>
      <c r="AT151" s="227" t="s">
        <v>205</v>
      </c>
      <c r="AU151" s="227" t="s">
        <v>211</v>
      </c>
      <c r="AV151" s="12" t="s">
        <v>83</v>
      </c>
      <c r="AW151" s="12" t="s">
        <v>37</v>
      </c>
      <c r="AX151" s="12" t="s">
        <v>74</v>
      </c>
      <c r="AY151" s="227" t="s">
        <v>196</v>
      </c>
    </row>
    <row r="152" spans="2:65" s="14" customFormat="1">
      <c r="B152" s="239"/>
      <c r="C152" s="240"/>
      <c r="D152" s="218" t="s">
        <v>205</v>
      </c>
      <c r="E152" s="241" t="s">
        <v>24</v>
      </c>
      <c r="F152" s="242" t="s">
        <v>683</v>
      </c>
      <c r="G152" s="240"/>
      <c r="H152" s="243">
        <v>18.637</v>
      </c>
      <c r="I152" s="244"/>
      <c r="J152" s="240"/>
      <c r="K152" s="240"/>
      <c r="L152" s="245"/>
      <c r="M152" s="246"/>
      <c r="N152" s="247"/>
      <c r="O152" s="247"/>
      <c r="P152" s="247"/>
      <c r="Q152" s="247"/>
      <c r="R152" s="247"/>
      <c r="S152" s="247"/>
      <c r="T152" s="248"/>
      <c r="AT152" s="249" t="s">
        <v>205</v>
      </c>
      <c r="AU152" s="249" t="s">
        <v>211</v>
      </c>
      <c r="AV152" s="14" t="s">
        <v>203</v>
      </c>
      <c r="AW152" s="14" t="s">
        <v>37</v>
      </c>
      <c r="AX152" s="14" t="s">
        <v>81</v>
      </c>
      <c r="AY152" s="249" t="s">
        <v>196</v>
      </c>
    </row>
    <row r="153" spans="2:65" s="1" customFormat="1" ht="23" customHeight="1">
      <c r="B153" s="42"/>
      <c r="C153" s="204" t="s">
        <v>10</v>
      </c>
      <c r="D153" s="204" t="s">
        <v>198</v>
      </c>
      <c r="E153" s="205" t="s">
        <v>318</v>
      </c>
      <c r="F153" s="206" t="s">
        <v>319</v>
      </c>
      <c r="G153" s="207" t="s">
        <v>320</v>
      </c>
      <c r="H153" s="208">
        <v>42.55</v>
      </c>
      <c r="I153" s="209"/>
      <c r="J153" s="210">
        <f>ROUND(I153*H153,2)</f>
        <v>0</v>
      </c>
      <c r="K153" s="206" t="s">
        <v>202</v>
      </c>
      <c r="L153" s="62"/>
      <c r="M153" s="211" t="s">
        <v>24</v>
      </c>
      <c r="N153" s="212" t="s">
        <v>45</v>
      </c>
      <c r="O153" s="43"/>
      <c r="P153" s="213">
        <f>O153*H153</f>
        <v>0</v>
      </c>
      <c r="Q153" s="213">
        <v>1.208E-4</v>
      </c>
      <c r="R153" s="213">
        <f>Q153*H153</f>
        <v>5.1400399999999994E-3</v>
      </c>
      <c r="S153" s="213">
        <v>0</v>
      </c>
      <c r="T153" s="214">
        <f>S153*H153</f>
        <v>0</v>
      </c>
      <c r="AR153" s="25" t="s">
        <v>203</v>
      </c>
      <c r="AT153" s="25" t="s">
        <v>198</v>
      </c>
      <c r="AU153" s="25" t="s">
        <v>211</v>
      </c>
      <c r="AY153" s="25" t="s">
        <v>196</v>
      </c>
      <c r="BE153" s="215">
        <f>IF(N153="základní",J153,0)</f>
        <v>0</v>
      </c>
      <c r="BF153" s="215">
        <f>IF(N153="snížená",J153,0)</f>
        <v>0</v>
      </c>
      <c r="BG153" s="215">
        <f>IF(N153="zákl. přenesená",J153,0)</f>
        <v>0</v>
      </c>
      <c r="BH153" s="215">
        <f>IF(N153="sníž. přenesená",J153,0)</f>
        <v>0</v>
      </c>
      <c r="BI153" s="215">
        <f>IF(N153="nulová",J153,0)</f>
        <v>0</v>
      </c>
      <c r="BJ153" s="25" t="s">
        <v>81</v>
      </c>
      <c r="BK153" s="215">
        <f>ROUND(I153*H153,2)</f>
        <v>0</v>
      </c>
      <c r="BL153" s="25" t="s">
        <v>203</v>
      </c>
      <c r="BM153" s="25" t="s">
        <v>4440</v>
      </c>
    </row>
    <row r="154" spans="2:65" s="12" customFormat="1">
      <c r="B154" s="216"/>
      <c r="C154" s="217"/>
      <c r="D154" s="218" t="s">
        <v>205</v>
      </c>
      <c r="E154" s="219" t="s">
        <v>24</v>
      </c>
      <c r="F154" s="220" t="s">
        <v>4441</v>
      </c>
      <c r="G154" s="217"/>
      <c r="H154" s="221">
        <v>42.55</v>
      </c>
      <c r="I154" s="222"/>
      <c r="J154" s="217"/>
      <c r="K154" s="217"/>
      <c r="L154" s="223"/>
      <c r="M154" s="224"/>
      <c r="N154" s="225"/>
      <c r="O154" s="225"/>
      <c r="P154" s="225"/>
      <c r="Q154" s="225"/>
      <c r="R154" s="225"/>
      <c r="S154" s="225"/>
      <c r="T154" s="226"/>
      <c r="AT154" s="227" t="s">
        <v>205</v>
      </c>
      <c r="AU154" s="227" t="s">
        <v>211</v>
      </c>
      <c r="AV154" s="12" t="s">
        <v>83</v>
      </c>
      <c r="AW154" s="12" t="s">
        <v>37</v>
      </c>
      <c r="AX154" s="12" t="s">
        <v>81</v>
      </c>
      <c r="AY154" s="227" t="s">
        <v>196</v>
      </c>
    </row>
    <row r="155" spans="2:65" s="1" customFormat="1" ht="46" customHeight="1">
      <c r="B155" s="42"/>
      <c r="C155" s="204" t="s">
        <v>290</v>
      </c>
      <c r="D155" s="204" t="s">
        <v>198</v>
      </c>
      <c r="E155" s="205" t="s">
        <v>324</v>
      </c>
      <c r="F155" s="206" t="s">
        <v>325</v>
      </c>
      <c r="G155" s="207" t="s">
        <v>248</v>
      </c>
      <c r="H155" s="208">
        <v>3</v>
      </c>
      <c r="I155" s="209"/>
      <c r="J155" s="210">
        <f>ROUND(I155*H155,2)</f>
        <v>0</v>
      </c>
      <c r="K155" s="206" t="s">
        <v>202</v>
      </c>
      <c r="L155" s="62"/>
      <c r="M155" s="211" t="s">
        <v>24</v>
      </c>
      <c r="N155" s="212" t="s">
        <v>45</v>
      </c>
      <c r="O155" s="43"/>
      <c r="P155" s="213">
        <f>O155*H155</f>
        <v>0</v>
      </c>
      <c r="Q155" s="213">
        <v>2.606E-2</v>
      </c>
      <c r="R155" s="213">
        <f>Q155*H155</f>
        <v>7.8179999999999999E-2</v>
      </c>
      <c r="S155" s="213">
        <v>0</v>
      </c>
      <c r="T155" s="214">
        <f>S155*H155</f>
        <v>0</v>
      </c>
      <c r="AR155" s="25" t="s">
        <v>203</v>
      </c>
      <c r="AT155" s="25" t="s">
        <v>198</v>
      </c>
      <c r="AU155" s="25" t="s">
        <v>211</v>
      </c>
      <c r="AY155" s="25" t="s">
        <v>196</v>
      </c>
      <c r="BE155" s="215">
        <f>IF(N155="základní",J155,0)</f>
        <v>0</v>
      </c>
      <c r="BF155" s="215">
        <f>IF(N155="snížená",J155,0)</f>
        <v>0</v>
      </c>
      <c r="BG155" s="215">
        <f>IF(N155="zákl. přenesená",J155,0)</f>
        <v>0</v>
      </c>
      <c r="BH155" s="215">
        <f>IF(N155="sníž. přenesená",J155,0)</f>
        <v>0</v>
      </c>
      <c r="BI155" s="215">
        <f>IF(N155="nulová",J155,0)</f>
        <v>0</v>
      </c>
      <c r="BJ155" s="25" t="s">
        <v>81</v>
      </c>
      <c r="BK155" s="215">
        <f>ROUND(I155*H155,2)</f>
        <v>0</v>
      </c>
      <c r="BL155" s="25" t="s">
        <v>203</v>
      </c>
      <c r="BM155" s="25" t="s">
        <v>4442</v>
      </c>
    </row>
    <row r="156" spans="2:65" s="12" customFormat="1">
      <c r="B156" s="216"/>
      <c r="C156" s="217"/>
      <c r="D156" s="218" t="s">
        <v>205</v>
      </c>
      <c r="E156" s="219" t="s">
        <v>24</v>
      </c>
      <c r="F156" s="220" t="s">
        <v>4443</v>
      </c>
      <c r="G156" s="217"/>
      <c r="H156" s="221">
        <v>3</v>
      </c>
      <c r="I156" s="222"/>
      <c r="J156" s="217"/>
      <c r="K156" s="217"/>
      <c r="L156" s="223"/>
      <c r="M156" s="224"/>
      <c r="N156" s="225"/>
      <c r="O156" s="225"/>
      <c r="P156" s="225"/>
      <c r="Q156" s="225"/>
      <c r="R156" s="225"/>
      <c r="S156" s="225"/>
      <c r="T156" s="226"/>
      <c r="AT156" s="227" t="s">
        <v>205</v>
      </c>
      <c r="AU156" s="227" t="s">
        <v>211</v>
      </c>
      <c r="AV156" s="12" t="s">
        <v>83</v>
      </c>
      <c r="AW156" s="12" t="s">
        <v>37</v>
      </c>
      <c r="AX156" s="12" t="s">
        <v>81</v>
      </c>
      <c r="AY156" s="227" t="s">
        <v>196</v>
      </c>
    </row>
    <row r="157" spans="2:65" s="1" customFormat="1" ht="46" customHeight="1">
      <c r="B157" s="42"/>
      <c r="C157" s="204" t="s">
        <v>296</v>
      </c>
      <c r="D157" s="204" t="s">
        <v>198</v>
      </c>
      <c r="E157" s="205" t="s">
        <v>4444</v>
      </c>
      <c r="F157" s="206" t="s">
        <v>4445</v>
      </c>
      <c r="G157" s="207" t="s">
        <v>248</v>
      </c>
      <c r="H157" s="208">
        <v>1</v>
      </c>
      <c r="I157" s="209"/>
      <c r="J157" s="210">
        <f>ROUND(I157*H157,2)</f>
        <v>0</v>
      </c>
      <c r="K157" s="206" t="s">
        <v>202</v>
      </c>
      <c r="L157" s="62"/>
      <c r="M157" s="211" t="s">
        <v>24</v>
      </c>
      <c r="N157" s="212" t="s">
        <v>45</v>
      </c>
      <c r="O157" s="43"/>
      <c r="P157" s="213">
        <f>O157*H157</f>
        <v>0</v>
      </c>
      <c r="Q157" s="213">
        <v>3.909E-2</v>
      </c>
      <c r="R157" s="213">
        <f>Q157*H157</f>
        <v>3.909E-2</v>
      </c>
      <c r="S157" s="213">
        <v>0</v>
      </c>
      <c r="T157" s="214">
        <f>S157*H157</f>
        <v>0</v>
      </c>
      <c r="AR157" s="25" t="s">
        <v>203</v>
      </c>
      <c r="AT157" s="25" t="s">
        <v>198</v>
      </c>
      <c r="AU157" s="25" t="s">
        <v>211</v>
      </c>
      <c r="AY157" s="25" t="s">
        <v>196</v>
      </c>
      <c r="BE157" s="215">
        <f>IF(N157="základní",J157,0)</f>
        <v>0</v>
      </c>
      <c r="BF157" s="215">
        <f>IF(N157="snížená",J157,0)</f>
        <v>0</v>
      </c>
      <c r="BG157" s="215">
        <f>IF(N157="zákl. přenesená",J157,0)</f>
        <v>0</v>
      </c>
      <c r="BH157" s="215">
        <f>IF(N157="sníž. přenesená",J157,0)</f>
        <v>0</v>
      </c>
      <c r="BI157" s="215">
        <f>IF(N157="nulová",J157,0)</f>
        <v>0</v>
      </c>
      <c r="BJ157" s="25" t="s">
        <v>81</v>
      </c>
      <c r="BK157" s="215">
        <f>ROUND(I157*H157,2)</f>
        <v>0</v>
      </c>
      <c r="BL157" s="25" t="s">
        <v>203</v>
      </c>
      <c r="BM157" s="25" t="s">
        <v>4446</v>
      </c>
    </row>
    <row r="158" spans="2:65" s="12" customFormat="1">
      <c r="B158" s="216"/>
      <c r="C158" s="217"/>
      <c r="D158" s="218" t="s">
        <v>205</v>
      </c>
      <c r="E158" s="219" t="s">
        <v>24</v>
      </c>
      <c r="F158" s="220" t="s">
        <v>4447</v>
      </c>
      <c r="G158" s="217"/>
      <c r="H158" s="221">
        <v>1</v>
      </c>
      <c r="I158" s="222"/>
      <c r="J158" s="217"/>
      <c r="K158" s="217"/>
      <c r="L158" s="223"/>
      <c r="M158" s="224"/>
      <c r="N158" s="225"/>
      <c r="O158" s="225"/>
      <c r="P158" s="225"/>
      <c r="Q158" s="225"/>
      <c r="R158" s="225"/>
      <c r="S158" s="225"/>
      <c r="T158" s="226"/>
      <c r="AT158" s="227" t="s">
        <v>205</v>
      </c>
      <c r="AU158" s="227" t="s">
        <v>211</v>
      </c>
      <c r="AV158" s="12" t="s">
        <v>83</v>
      </c>
      <c r="AW158" s="12" t="s">
        <v>37</v>
      </c>
      <c r="AX158" s="12" t="s">
        <v>81</v>
      </c>
      <c r="AY158" s="227" t="s">
        <v>196</v>
      </c>
    </row>
    <row r="159" spans="2:65" s="1" customFormat="1" ht="57.5" customHeight="1">
      <c r="B159" s="42"/>
      <c r="C159" s="204" t="s">
        <v>303</v>
      </c>
      <c r="D159" s="204" t="s">
        <v>198</v>
      </c>
      <c r="E159" s="205" t="s">
        <v>4448</v>
      </c>
      <c r="F159" s="206" t="s">
        <v>4449</v>
      </c>
      <c r="G159" s="207" t="s">
        <v>248</v>
      </c>
      <c r="H159" s="208">
        <v>1</v>
      </c>
      <c r="I159" s="209"/>
      <c r="J159" s="210">
        <f>ROUND(I159*H159,2)</f>
        <v>0</v>
      </c>
      <c r="K159" s="206" t="s">
        <v>202</v>
      </c>
      <c r="L159" s="62"/>
      <c r="M159" s="211" t="s">
        <v>24</v>
      </c>
      <c r="N159" s="212" t="s">
        <v>45</v>
      </c>
      <c r="O159" s="43"/>
      <c r="P159" s="213">
        <f>O159*H159</f>
        <v>0</v>
      </c>
      <c r="Q159" s="213">
        <v>1.9619999999999999E-2</v>
      </c>
      <c r="R159" s="213">
        <f>Q159*H159</f>
        <v>1.9619999999999999E-2</v>
      </c>
      <c r="S159" s="213">
        <v>0</v>
      </c>
      <c r="T159" s="214">
        <f>S159*H159</f>
        <v>0</v>
      </c>
      <c r="AR159" s="25" t="s">
        <v>203</v>
      </c>
      <c r="AT159" s="25" t="s">
        <v>198</v>
      </c>
      <c r="AU159" s="25" t="s">
        <v>211</v>
      </c>
      <c r="AY159" s="25" t="s">
        <v>196</v>
      </c>
      <c r="BE159" s="215">
        <f>IF(N159="základní",J159,0)</f>
        <v>0</v>
      </c>
      <c r="BF159" s="215">
        <f>IF(N159="snížená",J159,0)</f>
        <v>0</v>
      </c>
      <c r="BG159" s="215">
        <f>IF(N159="zákl. přenesená",J159,0)</f>
        <v>0</v>
      </c>
      <c r="BH159" s="215">
        <f>IF(N159="sníž. přenesená",J159,0)</f>
        <v>0</v>
      </c>
      <c r="BI159" s="215">
        <f>IF(N159="nulová",J159,0)</f>
        <v>0</v>
      </c>
      <c r="BJ159" s="25" t="s">
        <v>81</v>
      </c>
      <c r="BK159" s="215">
        <f>ROUND(I159*H159,2)</f>
        <v>0</v>
      </c>
      <c r="BL159" s="25" t="s">
        <v>203</v>
      </c>
      <c r="BM159" s="25" t="s">
        <v>4450</v>
      </c>
    </row>
    <row r="160" spans="2:65" s="12" customFormat="1">
      <c r="B160" s="216"/>
      <c r="C160" s="217"/>
      <c r="D160" s="218" t="s">
        <v>205</v>
      </c>
      <c r="E160" s="219" t="s">
        <v>24</v>
      </c>
      <c r="F160" s="220" t="s">
        <v>4451</v>
      </c>
      <c r="G160" s="217"/>
      <c r="H160" s="221">
        <v>1</v>
      </c>
      <c r="I160" s="222"/>
      <c r="J160" s="217"/>
      <c r="K160" s="217"/>
      <c r="L160" s="223"/>
      <c r="M160" s="224"/>
      <c r="N160" s="225"/>
      <c r="O160" s="225"/>
      <c r="P160" s="225"/>
      <c r="Q160" s="225"/>
      <c r="R160" s="225"/>
      <c r="S160" s="225"/>
      <c r="T160" s="226"/>
      <c r="AT160" s="227" t="s">
        <v>205</v>
      </c>
      <c r="AU160" s="227" t="s">
        <v>211</v>
      </c>
      <c r="AV160" s="12" t="s">
        <v>83</v>
      </c>
      <c r="AW160" s="12" t="s">
        <v>37</v>
      </c>
      <c r="AX160" s="12" t="s">
        <v>81</v>
      </c>
      <c r="AY160" s="227" t="s">
        <v>196</v>
      </c>
    </row>
    <row r="161" spans="2:65" s="1" customFormat="1" ht="57.5" customHeight="1">
      <c r="B161" s="42"/>
      <c r="C161" s="204" t="s">
        <v>312</v>
      </c>
      <c r="D161" s="204" t="s">
        <v>198</v>
      </c>
      <c r="E161" s="205" t="s">
        <v>4452</v>
      </c>
      <c r="F161" s="206" t="s">
        <v>4453</v>
      </c>
      <c r="G161" s="207" t="s">
        <v>248</v>
      </c>
      <c r="H161" s="208">
        <v>2</v>
      </c>
      <c r="I161" s="209"/>
      <c r="J161" s="210">
        <f>ROUND(I161*H161,2)</f>
        <v>0</v>
      </c>
      <c r="K161" s="206" t="s">
        <v>202</v>
      </c>
      <c r="L161" s="62"/>
      <c r="M161" s="211" t="s">
        <v>24</v>
      </c>
      <c r="N161" s="212" t="s">
        <v>45</v>
      </c>
      <c r="O161" s="43"/>
      <c r="P161" s="213">
        <f>O161*H161</f>
        <v>0</v>
      </c>
      <c r="Q161" s="213">
        <v>2.375E-2</v>
      </c>
      <c r="R161" s="213">
        <f>Q161*H161</f>
        <v>4.7500000000000001E-2</v>
      </c>
      <c r="S161" s="213">
        <v>0</v>
      </c>
      <c r="T161" s="214">
        <f>S161*H161</f>
        <v>0</v>
      </c>
      <c r="AR161" s="25" t="s">
        <v>203</v>
      </c>
      <c r="AT161" s="25" t="s">
        <v>198</v>
      </c>
      <c r="AU161" s="25" t="s">
        <v>211</v>
      </c>
      <c r="AY161" s="25" t="s">
        <v>196</v>
      </c>
      <c r="BE161" s="215">
        <f>IF(N161="základní",J161,0)</f>
        <v>0</v>
      </c>
      <c r="BF161" s="215">
        <f>IF(N161="snížená",J161,0)</f>
        <v>0</v>
      </c>
      <c r="BG161" s="215">
        <f>IF(N161="zákl. přenesená",J161,0)</f>
        <v>0</v>
      </c>
      <c r="BH161" s="215">
        <f>IF(N161="sníž. přenesená",J161,0)</f>
        <v>0</v>
      </c>
      <c r="BI161" s="215">
        <f>IF(N161="nulová",J161,0)</f>
        <v>0</v>
      </c>
      <c r="BJ161" s="25" t="s">
        <v>81</v>
      </c>
      <c r="BK161" s="215">
        <f>ROUND(I161*H161,2)</f>
        <v>0</v>
      </c>
      <c r="BL161" s="25" t="s">
        <v>203</v>
      </c>
      <c r="BM161" s="25" t="s">
        <v>4454</v>
      </c>
    </row>
    <row r="162" spans="2:65" s="12" customFormat="1">
      <c r="B162" s="216"/>
      <c r="C162" s="217"/>
      <c r="D162" s="218" t="s">
        <v>205</v>
      </c>
      <c r="E162" s="219" t="s">
        <v>24</v>
      </c>
      <c r="F162" s="220" t="s">
        <v>4455</v>
      </c>
      <c r="G162" s="217"/>
      <c r="H162" s="221">
        <v>2</v>
      </c>
      <c r="I162" s="222"/>
      <c r="J162" s="217"/>
      <c r="K162" s="217"/>
      <c r="L162" s="223"/>
      <c r="M162" s="224"/>
      <c r="N162" s="225"/>
      <c r="O162" s="225"/>
      <c r="P162" s="225"/>
      <c r="Q162" s="225"/>
      <c r="R162" s="225"/>
      <c r="S162" s="225"/>
      <c r="T162" s="226"/>
      <c r="AT162" s="227" t="s">
        <v>205</v>
      </c>
      <c r="AU162" s="227" t="s">
        <v>211</v>
      </c>
      <c r="AV162" s="12" t="s">
        <v>83</v>
      </c>
      <c r="AW162" s="12" t="s">
        <v>37</v>
      </c>
      <c r="AX162" s="12" t="s">
        <v>81</v>
      </c>
      <c r="AY162" s="227" t="s">
        <v>196</v>
      </c>
    </row>
    <row r="163" spans="2:65" s="11" customFormat="1" ht="29.9" customHeight="1">
      <c r="B163" s="188"/>
      <c r="C163" s="189"/>
      <c r="D163" s="190" t="s">
        <v>73</v>
      </c>
      <c r="E163" s="202" t="s">
        <v>230</v>
      </c>
      <c r="F163" s="202" t="s">
        <v>602</v>
      </c>
      <c r="G163" s="189"/>
      <c r="H163" s="189"/>
      <c r="I163" s="192"/>
      <c r="J163" s="203">
        <f>BK163</f>
        <v>0</v>
      </c>
      <c r="K163" s="189"/>
      <c r="L163" s="194"/>
      <c r="M163" s="195"/>
      <c r="N163" s="196"/>
      <c r="O163" s="196"/>
      <c r="P163" s="197">
        <f>P164+P197+P282+P305</f>
        <v>0</v>
      </c>
      <c r="Q163" s="196"/>
      <c r="R163" s="197">
        <f>R164+R197+R282+R305</f>
        <v>19.3919730813783</v>
      </c>
      <c r="S163" s="196"/>
      <c r="T163" s="198">
        <f>T164+T197+T282+T305</f>
        <v>0</v>
      </c>
      <c r="AR163" s="199" t="s">
        <v>81</v>
      </c>
      <c r="AT163" s="200" t="s">
        <v>73</v>
      </c>
      <c r="AU163" s="200" t="s">
        <v>81</v>
      </c>
      <c r="AY163" s="199" t="s">
        <v>196</v>
      </c>
      <c r="BK163" s="201">
        <f>BK164+BK197+BK282+BK305</f>
        <v>0</v>
      </c>
    </row>
    <row r="164" spans="2:65" s="11" customFormat="1" ht="14.9" customHeight="1">
      <c r="B164" s="188"/>
      <c r="C164" s="189"/>
      <c r="D164" s="190" t="s">
        <v>73</v>
      </c>
      <c r="E164" s="202" t="s">
        <v>509</v>
      </c>
      <c r="F164" s="202" t="s">
        <v>4456</v>
      </c>
      <c r="G164" s="189"/>
      <c r="H164" s="189"/>
      <c r="I164" s="192"/>
      <c r="J164" s="203">
        <f>BK164</f>
        <v>0</v>
      </c>
      <c r="K164" s="189"/>
      <c r="L164" s="194"/>
      <c r="M164" s="195"/>
      <c r="N164" s="196"/>
      <c r="O164" s="196"/>
      <c r="P164" s="197">
        <f>SUM(P165:P196)</f>
        <v>0</v>
      </c>
      <c r="Q164" s="196"/>
      <c r="R164" s="197">
        <f>SUM(R165:R196)</f>
        <v>1.494324</v>
      </c>
      <c r="S164" s="196"/>
      <c r="T164" s="198">
        <f>SUM(T165:T196)</f>
        <v>0</v>
      </c>
      <c r="AR164" s="199" t="s">
        <v>81</v>
      </c>
      <c r="AT164" s="200" t="s">
        <v>73</v>
      </c>
      <c r="AU164" s="200" t="s">
        <v>83</v>
      </c>
      <c r="AY164" s="199" t="s">
        <v>196</v>
      </c>
      <c r="BK164" s="201">
        <f>SUM(BK165:BK196)</f>
        <v>0</v>
      </c>
    </row>
    <row r="165" spans="2:65" s="1" customFormat="1" ht="23" customHeight="1">
      <c r="B165" s="42"/>
      <c r="C165" s="204" t="s">
        <v>317</v>
      </c>
      <c r="D165" s="204" t="s">
        <v>198</v>
      </c>
      <c r="E165" s="205" t="s">
        <v>2335</v>
      </c>
      <c r="F165" s="206" t="s">
        <v>2336</v>
      </c>
      <c r="G165" s="207" t="s">
        <v>267</v>
      </c>
      <c r="H165" s="208">
        <v>48.204000000000001</v>
      </c>
      <c r="I165" s="209"/>
      <c r="J165" s="210">
        <f>ROUND(I165*H165,2)</f>
        <v>0</v>
      </c>
      <c r="K165" s="206" t="s">
        <v>202</v>
      </c>
      <c r="L165" s="62"/>
      <c r="M165" s="211" t="s">
        <v>24</v>
      </c>
      <c r="N165" s="212" t="s">
        <v>45</v>
      </c>
      <c r="O165" s="43"/>
      <c r="P165" s="213">
        <f>O165*H165</f>
        <v>0</v>
      </c>
      <c r="Q165" s="213">
        <v>0</v>
      </c>
      <c r="R165" s="213">
        <f>Q165*H165</f>
        <v>0</v>
      </c>
      <c r="S165" s="213">
        <v>0</v>
      </c>
      <c r="T165" s="214">
        <f>S165*H165</f>
        <v>0</v>
      </c>
      <c r="AR165" s="25" t="s">
        <v>203</v>
      </c>
      <c r="AT165" s="25" t="s">
        <v>198</v>
      </c>
      <c r="AU165" s="25" t="s">
        <v>211</v>
      </c>
      <c r="AY165" s="25" t="s">
        <v>196</v>
      </c>
      <c r="BE165" s="215">
        <f>IF(N165="základní",J165,0)</f>
        <v>0</v>
      </c>
      <c r="BF165" s="215">
        <f>IF(N165="snížená",J165,0)</f>
        <v>0</v>
      </c>
      <c r="BG165" s="215">
        <f>IF(N165="zákl. přenesená",J165,0)</f>
        <v>0</v>
      </c>
      <c r="BH165" s="215">
        <f>IF(N165="sníž. přenesená",J165,0)</f>
        <v>0</v>
      </c>
      <c r="BI165" s="215">
        <f>IF(N165="nulová",J165,0)</f>
        <v>0</v>
      </c>
      <c r="BJ165" s="25" t="s">
        <v>81</v>
      </c>
      <c r="BK165" s="215">
        <f>ROUND(I165*H165,2)</f>
        <v>0</v>
      </c>
      <c r="BL165" s="25" t="s">
        <v>203</v>
      </c>
      <c r="BM165" s="25" t="s">
        <v>4457</v>
      </c>
    </row>
    <row r="166" spans="2:65" s="15" customFormat="1">
      <c r="B166" s="260"/>
      <c r="C166" s="261"/>
      <c r="D166" s="218" t="s">
        <v>205</v>
      </c>
      <c r="E166" s="262" t="s">
        <v>24</v>
      </c>
      <c r="F166" s="263" t="s">
        <v>608</v>
      </c>
      <c r="G166" s="261"/>
      <c r="H166" s="262" t="s">
        <v>24</v>
      </c>
      <c r="I166" s="264"/>
      <c r="J166" s="261"/>
      <c r="K166" s="261"/>
      <c r="L166" s="265"/>
      <c r="M166" s="266"/>
      <c r="N166" s="267"/>
      <c r="O166" s="267"/>
      <c r="P166" s="267"/>
      <c r="Q166" s="267"/>
      <c r="R166" s="267"/>
      <c r="S166" s="267"/>
      <c r="T166" s="268"/>
      <c r="AT166" s="269" t="s">
        <v>205</v>
      </c>
      <c r="AU166" s="269" t="s">
        <v>211</v>
      </c>
      <c r="AV166" s="15" t="s">
        <v>81</v>
      </c>
      <c r="AW166" s="15" t="s">
        <v>37</v>
      </c>
      <c r="AX166" s="15" t="s">
        <v>74</v>
      </c>
      <c r="AY166" s="269" t="s">
        <v>196</v>
      </c>
    </row>
    <row r="167" spans="2:65" s="12" customFormat="1">
      <c r="B167" s="216"/>
      <c r="C167" s="217"/>
      <c r="D167" s="218" t="s">
        <v>205</v>
      </c>
      <c r="E167" s="219" t="s">
        <v>24</v>
      </c>
      <c r="F167" s="220" t="s">
        <v>24</v>
      </c>
      <c r="G167" s="217"/>
      <c r="H167" s="221">
        <v>0</v>
      </c>
      <c r="I167" s="222"/>
      <c r="J167" s="217"/>
      <c r="K167" s="217"/>
      <c r="L167" s="223"/>
      <c r="M167" s="224"/>
      <c r="N167" s="225"/>
      <c r="O167" s="225"/>
      <c r="P167" s="225"/>
      <c r="Q167" s="225"/>
      <c r="R167" s="225"/>
      <c r="S167" s="225"/>
      <c r="T167" s="226"/>
      <c r="AT167" s="227" t="s">
        <v>205</v>
      </c>
      <c r="AU167" s="227" t="s">
        <v>211</v>
      </c>
      <c r="AV167" s="12" t="s">
        <v>83</v>
      </c>
      <c r="AW167" s="12" t="s">
        <v>37</v>
      </c>
      <c r="AX167" s="12" t="s">
        <v>74</v>
      </c>
      <c r="AY167" s="227" t="s">
        <v>196</v>
      </c>
    </row>
    <row r="168" spans="2:65" s="12" customFormat="1">
      <c r="B168" s="216"/>
      <c r="C168" s="217"/>
      <c r="D168" s="218" t="s">
        <v>205</v>
      </c>
      <c r="E168" s="219" t="s">
        <v>24</v>
      </c>
      <c r="F168" s="220" t="s">
        <v>4458</v>
      </c>
      <c r="G168" s="217"/>
      <c r="H168" s="221">
        <v>33.468000000000004</v>
      </c>
      <c r="I168" s="222"/>
      <c r="J168" s="217"/>
      <c r="K168" s="217"/>
      <c r="L168" s="223"/>
      <c r="M168" s="224"/>
      <c r="N168" s="225"/>
      <c r="O168" s="225"/>
      <c r="P168" s="225"/>
      <c r="Q168" s="225"/>
      <c r="R168" s="225"/>
      <c r="S168" s="225"/>
      <c r="T168" s="226"/>
      <c r="AT168" s="227" t="s">
        <v>205</v>
      </c>
      <c r="AU168" s="227" t="s">
        <v>211</v>
      </c>
      <c r="AV168" s="12" t="s">
        <v>83</v>
      </c>
      <c r="AW168" s="12" t="s">
        <v>37</v>
      </c>
      <c r="AX168" s="12" t="s">
        <v>74</v>
      </c>
      <c r="AY168" s="227" t="s">
        <v>196</v>
      </c>
    </row>
    <row r="169" spans="2:65" s="12" customFormat="1">
      <c r="B169" s="216"/>
      <c r="C169" s="217"/>
      <c r="D169" s="218" t="s">
        <v>205</v>
      </c>
      <c r="E169" s="219" t="s">
        <v>24</v>
      </c>
      <c r="F169" s="220" t="s">
        <v>4459</v>
      </c>
      <c r="G169" s="217"/>
      <c r="H169" s="221">
        <v>27.071999999999999</v>
      </c>
      <c r="I169" s="222"/>
      <c r="J169" s="217"/>
      <c r="K169" s="217"/>
      <c r="L169" s="223"/>
      <c r="M169" s="224"/>
      <c r="N169" s="225"/>
      <c r="O169" s="225"/>
      <c r="P169" s="225"/>
      <c r="Q169" s="225"/>
      <c r="R169" s="225"/>
      <c r="S169" s="225"/>
      <c r="T169" s="226"/>
      <c r="AT169" s="227" t="s">
        <v>205</v>
      </c>
      <c r="AU169" s="227" t="s">
        <v>211</v>
      </c>
      <c r="AV169" s="12" t="s">
        <v>83</v>
      </c>
      <c r="AW169" s="12" t="s">
        <v>37</v>
      </c>
      <c r="AX169" s="12" t="s">
        <v>74</v>
      </c>
      <c r="AY169" s="227" t="s">
        <v>196</v>
      </c>
    </row>
    <row r="170" spans="2:65" s="12" customFormat="1">
      <c r="B170" s="216"/>
      <c r="C170" s="217"/>
      <c r="D170" s="218" t="s">
        <v>205</v>
      </c>
      <c r="E170" s="219" t="s">
        <v>24</v>
      </c>
      <c r="F170" s="220" t="s">
        <v>4460</v>
      </c>
      <c r="G170" s="217"/>
      <c r="H170" s="221">
        <v>-3.66</v>
      </c>
      <c r="I170" s="222"/>
      <c r="J170" s="217"/>
      <c r="K170" s="217"/>
      <c r="L170" s="223"/>
      <c r="M170" s="224"/>
      <c r="N170" s="225"/>
      <c r="O170" s="225"/>
      <c r="P170" s="225"/>
      <c r="Q170" s="225"/>
      <c r="R170" s="225"/>
      <c r="S170" s="225"/>
      <c r="T170" s="226"/>
      <c r="AT170" s="227" t="s">
        <v>205</v>
      </c>
      <c r="AU170" s="227" t="s">
        <v>211</v>
      </c>
      <c r="AV170" s="12" t="s">
        <v>83</v>
      </c>
      <c r="AW170" s="12" t="s">
        <v>37</v>
      </c>
      <c r="AX170" s="12" t="s">
        <v>74</v>
      </c>
      <c r="AY170" s="227" t="s">
        <v>196</v>
      </c>
    </row>
    <row r="171" spans="2:65" s="12" customFormat="1">
      <c r="B171" s="216"/>
      <c r="C171" s="217"/>
      <c r="D171" s="218" t="s">
        <v>205</v>
      </c>
      <c r="E171" s="219" t="s">
        <v>24</v>
      </c>
      <c r="F171" s="220" t="s">
        <v>4461</v>
      </c>
      <c r="G171" s="217"/>
      <c r="H171" s="221">
        <v>-8.6760000000000002</v>
      </c>
      <c r="I171" s="222"/>
      <c r="J171" s="217"/>
      <c r="K171" s="217"/>
      <c r="L171" s="223"/>
      <c r="M171" s="224"/>
      <c r="N171" s="225"/>
      <c r="O171" s="225"/>
      <c r="P171" s="225"/>
      <c r="Q171" s="225"/>
      <c r="R171" s="225"/>
      <c r="S171" s="225"/>
      <c r="T171" s="226"/>
      <c r="AT171" s="227" t="s">
        <v>205</v>
      </c>
      <c r="AU171" s="227" t="s">
        <v>211</v>
      </c>
      <c r="AV171" s="12" t="s">
        <v>83</v>
      </c>
      <c r="AW171" s="12" t="s">
        <v>37</v>
      </c>
      <c r="AX171" s="12" t="s">
        <v>74</v>
      </c>
      <c r="AY171" s="227" t="s">
        <v>196</v>
      </c>
    </row>
    <row r="172" spans="2:65" s="14" customFormat="1">
      <c r="B172" s="239"/>
      <c r="C172" s="240"/>
      <c r="D172" s="218" t="s">
        <v>205</v>
      </c>
      <c r="E172" s="241" t="s">
        <v>24</v>
      </c>
      <c r="F172" s="242" t="s">
        <v>683</v>
      </c>
      <c r="G172" s="240"/>
      <c r="H172" s="243">
        <v>48.204000000000001</v>
      </c>
      <c r="I172" s="244"/>
      <c r="J172" s="240"/>
      <c r="K172" s="240"/>
      <c r="L172" s="245"/>
      <c r="M172" s="246"/>
      <c r="N172" s="247"/>
      <c r="O172" s="247"/>
      <c r="P172" s="247"/>
      <c r="Q172" s="247"/>
      <c r="R172" s="247"/>
      <c r="S172" s="247"/>
      <c r="T172" s="248"/>
      <c r="AT172" s="249" t="s">
        <v>205</v>
      </c>
      <c r="AU172" s="249" t="s">
        <v>211</v>
      </c>
      <c r="AV172" s="14" t="s">
        <v>203</v>
      </c>
      <c r="AW172" s="14" t="s">
        <v>37</v>
      </c>
      <c r="AX172" s="14" t="s">
        <v>81</v>
      </c>
      <c r="AY172" s="249" t="s">
        <v>196</v>
      </c>
    </row>
    <row r="173" spans="2:65" s="1" customFormat="1" ht="34.5" customHeight="1">
      <c r="B173" s="42"/>
      <c r="C173" s="204" t="s">
        <v>9</v>
      </c>
      <c r="D173" s="204" t="s">
        <v>198</v>
      </c>
      <c r="E173" s="205" t="s">
        <v>629</v>
      </c>
      <c r="F173" s="206" t="s">
        <v>630</v>
      </c>
      <c r="G173" s="207" t="s">
        <v>267</v>
      </c>
      <c r="H173" s="208">
        <v>48.204000000000001</v>
      </c>
      <c r="I173" s="209"/>
      <c r="J173" s="210">
        <f>ROUND(I173*H173,2)</f>
        <v>0</v>
      </c>
      <c r="K173" s="206" t="s">
        <v>24</v>
      </c>
      <c r="L173" s="62"/>
      <c r="M173" s="211" t="s">
        <v>24</v>
      </c>
      <c r="N173" s="212" t="s">
        <v>45</v>
      </c>
      <c r="O173" s="43"/>
      <c r="P173" s="213">
        <f>O173*H173</f>
        <v>0</v>
      </c>
      <c r="Q173" s="213">
        <v>5.0000000000000001E-3</v>
      </c>
      <c r="R173" s="213">
        <f>Q173*H173</f>
        <v>0.24102000000000001</v>
      </c>
      <c r="S173" s="213">
        <v>0</v>
      </c>
      <c r="T173" s="214">
        <f>S173*H173</f>
        <v>0</v>
      </c>
      <c r="AR173" s="25" t="s">
        <v>203</v>
      </c>
      <c r="AT173" s="25" t="s">
        <v>198</v>
      </c>
      <c r="AU173" s="25" t="s">
        <v>211</v>
      </c>
      <c r="AY173" s="25" t="s">
        <v>196</v>
      </c>
      <c r="BE173" s="215">
        <f>IF(N173="základní",J173,0)</f>
        <v>0</v>
      </c>
      <c r="BF173" s="215">
        <f>IF(N173="snížená",J173,0)</f>
        <v>0</v>
      </c>
      <c r="BG173" s="215">
        <f>IF(N173="zákl. přenesená",J173,0)</f>
        <v>0</v>
      </c>
      <c r="BH173" s="215">
        <f>IF(N173="sníž. přenesená",J173,0)</f>
        <v>0</v>
      </c>
      <c r="BI173" s="215">
        <f>IF(N173="nulová",J173,0)</f>
        <v>0</v>
      </c>
      <c r="BJ173" s="25" t="s">
        <v>81</v>
      </c>
      <c r="BK173" s="215">
        <f>ROUND(I173*H173,2)</f>
        <v>0</v>
      </c>
      <c r="BL173" s="25" t="s">
        <v>203</v>
      </c>
      <c r="BM173" s="25" t="s">
        <v>4462</v>
      </c>
    </row>
    <row r="174" spans="2:65" s="15" customFormat="1">
      <c r="B174" s="260"/>
      <c r="C174" s="261"/>
      <c r="D174" s="218" t="s">
        <v>205</v>
      </c>
      <c r="E174" s="262" t="s">
        <v>24</v>
      </c>
      <c r="F174" s="263" t="s">
        <v>608</v>
      </c>
      <c r="G174" s="261"/>
      <c r="H174" s="262" t="s">
        <v>24</v>
      </c>
      <c r="I174" s="264"/>
      <c r="J174" s="261"/>
      <c r="K174" s="261"/>
      <c r="L174" s="265"/>
      <c r="M174" s="266"/>
      <c r="N174" s="267"/>
      <c r="O174" s="267"/>
      <c r="P174" s="267"/>
      <c r="Q174" s="267"/>
      <c r="R174" s="267"/>
      <c r="S174" s="267"/>
      <c r="T174" s="268"/>
      <c r="AT174" s="269" t="s">
        <v>205</v>
      </c>
      <c r="AU174" s="269" t="s">
        <v>211</v>
      </c>
      <c r="AV174" s="15" t="s">
        <v>81</v>
      </c>
      <c r="AW174" s="15" t="s">
        <v>37</v>
      </c>
      <c r="AX174" s="15" t="s">
        <v>74</v>
      </c>
      <c r="AY174" s="269" t="s">
        <v>196</v>
      </c>
    </row>
    <row r="175" spans="2:65" s="12" customFormat="1">
      <c r="B175" s="216"/>
      <c r="C175" s="217"/>
      <c r="D175" s="218" t="s">
        <v>205</v>
      </c>
      <c r="E175" s="219" t="s">
        <v>24</v>
      </c>
      <c r="F175" s="220" t="s">
        <v>24</v>
      </c>
      <c r="G175" s="217"/>
      <c r="H175" s="221">
        <v>0</v>
      </c>
      <c r="I175" s="222"/>
      <c r="J175" s="217"/>
      <c r="K175" s="217"/>
      <c r="L175" s="223"/>
      <c r="M175" s="224"/>
      <c r="N175" s="225"/>
      <c r="O175" s="225"/>
      <c r="P175" s="225"/>
      <c r="Q175" s="225"/>
      <c r="R175" s="225"/>
      <c r="S175" s="225"/>
      <c r="T175" s="226"/>
      <c r="AT175" s="227" t="s">
        <v>205</v>
      </c>
      <c r="AU175" s="227" t="s">
        <v>211</v>
      </c>
      <c r="AV175" s="12" t="s">
        <v>83</v>
      </c>
      <c r="AW175" s="12" t="s">
        <v>37</v>
      </c>
      <c r="AX175" s="12" t="s">
        <v>74</v>
      </c>
      <c r="AY175" s="227" t="s">
        <v>196</v>
      </c>
    </row>
    <row r="176" spans="2:65" s="12" customFormat="1">
      <c r="B176" s="216"/>
      <c r="C176" s="217"/>
      <c r="D176" s="218" t="s">
        <v>205</v>
      </c>
      <c r="E176" s="219" t="s">
        <v>24</v>
      </c>
      <c r="F176" s="220" t="s">
        <v>4458</v>
      </c>
      <c r="G176" s="217"/>
      <c r="H176" s="221">
        <v>33.468000000000004</v>
      </c>
      <c r="I176" s="222"/>
      <c r="J176" s="217"/>
      <c r="K176" s="217"/>
      <c r="L176" s="223"/>
      <c r="M176" s="224"/>
      <c r="N176" s="225"/>
      <c r="O176" s="225"/>
      <c r="P176" s="225"/>
      <c r="Q176" s="225"/>
      <c r="R176" s="225"/>
      <c r="S176" s="225"/>
      <c r="T176" s="226"/>
      <c r="AT176" s="227" t="s">
        <v>205</v>
      </c>
      <c r="AU176" s="227" t="s">
        <v>211</v>
      </c>
      <c r="AV176" s="12" t="s">
        <v>83</v>
      </c>
      <c r="AW176" s="12" t="s">
        <v>37</v>
      </c>
      <c r="AX176" s="12" t="s">
        <v>74</v>
      </c>
      <c r="AY176" s="227" t="s">
        <v>196</v>
      </c>
    </row>
    <row r="177" spans="2:65" s="12" customFormat="1">
      <c r="B177" s="216"/>
      <c r="C177" s="217"/>
      <c r="D177" s="218" t="s">
        <v>205</v>
      </c>
      <c r="E177" s="219" t="s">
        <v>24</v>
      </c>
      <c r="F177" s="220" t="s">
        <v>4459</v>
      </c>
      <c r="G177" s="217"/>
      <c r="H177" s="221">
        <v>27.071999999999999</v>
      </c>
      <c r="I177" s="222"/>
      <c r="J177" s="217"/>
      <c r="K177" s="217"/>
      <c r="L177" s="223"/>
      <c r="M177" s="224"/>
      <c r="N177" s="225"/>
      <c r="O177" s="225"/>
      <c r="P177" s="225"/>
      <c r="Q177" s="225"/>
      <c r="R177" s="225"/>
      <c r="S177" s="225"/>
      <c r="T177" s="226"/>
      <c r="AT177" s="227" t="s">
        <v>205</v>
      </c>
      <c r="AU177" s="227" t="s">
        <v>211</v>
      </c>
      <c r="AV177" s="12" t="s">
        <v>83</v>
      </c>
      <c r="AW177" s="12" t="s">
        <v>37</v>
      </c>
      <c r="AX177" s="12" t="s">
        <v>74</v>
      </c>
      <c r="AY177" s="227" t="s">
        <v>196</v>
      </c>
    </row>
    <row r="178" spans="2:65" s="12" customFormat="1">
      <c r="B178" s="216"/>
      <c r="C178" s="217"/>
      <c r="D178" s="218" t="s">
        <v>205</v>
      </c>
      <c r="E178" s="219" t="s">
        <v>24</v>
      </c>
      <c r="F178" s="220" t="s">
        <v>4460</v>
      </c>
      <c r="G178" s="217"/>
      <c r="H178" s="221">
        <v>-3.66</v>
      </c>
      <c r="I178" s="222"/>
      <c r="J178" s="217"/>
      <c r="K178" s="217"/>
      <c r="L178" s="223"/>
      <c r="M178" s="224"/>
      <c r="N178" s="225"/>
      <c r="O178" s="225"/>
      <c r="P178" s="225"/>
      <c r="Q178" s="225"/>
      <c r="R178" s="225"/>
      <c r="S178" s="225"/>
      <c r="T178" s="226"/>
      <c r="AT178" s="227" t="s">
        <v>205</v>
      </c>
      <c r="AU178" s="227" t="s">
        <v>211</v>
      </c>
      <c r="AV178" s="12" t="s">
        <v>83</v>
      </c>
      <c r="AW178" s="12" t="s">
        <v>37</v>
      </c>
      <c r="AX178" s="12" t="s">
        <v>74</v>
      </c>
      <c r="AY178" s="227" t="s">
        <v>196</v>
      </c>
    </row>
    <row r="179" spans="2:65" s="12" customFormat="1">
      <c r="B179" s="216"/>
      <c r="C179" s="217"/>
      <c r="D179" s="218" t="s">
        <v>205</v>
      </c>
      <c r="E179" s="219" t="s">
        <v>24</v>
      </c>
      <c r="F179" s="220" t="s">
        <v>4461</v>
      </c>
      <c r="G179" s="217"/>
      <c r="H179" s="221">
        <v>-8.6760000000000002</v>
      </c>
      <c r="I179" s="222"/>
      <c r="J179" s="217"/>
      <c r="K179" s="217"/>
      <c r="L179" s="223"/>
      <c r="M179" s="224"/>
      <c r="N179" s="225"/>
      <c r="O179" s="225"/>
      <c r="P179" s="225"/>
      <c r="Q179" s="225"/>
      <c r="R179" s="225"/>
      <c r="S179" s="225"/>
      <c r="T179" s="226"/>
      <c r="AT179" s="227" t="s">
        <v>205</v>
      </c>
      <c r="AU179" s="227" t="s">
        <v>211</v>
      </c>
      <c r="AV179" s="12" t="s">
        <v>83</v>
      </c>
      <c r="AW179" s="12" t="s">
        <v>37</v>
      </c>
      <c r="AX179" s="12" t="s">
        <v>74</v>
      </c>
      <c r="AY179" s="227" t="s">
        <v>196</v>
      </c>
    </row>
    <row r="180" spans="2:65" s="14" customFormat="1">
      <c r="B180" s="239"/>
      <c r="C180" s="240"/>
      <c r="D180" s="218" t="s">
        <v>205</v>
      </c>
      <c r="E180" s="241" t="s">
        <v>24</v>
      </c>
      <c r="F180" s="242" t="s">
        <v>683</v>
      </c>
      <c r="G180" s="240"/>
      <c r="H180" s="243">
        <v>48.204000000000001</v>
      </c>
      <c r="I180" s="244"/>
      <c r="J180" s="240"/>
      <c r="K180" s="240"/>
      <c r="L180" s="245"/>
      <c r="M180" s="246"/>
      <c r="N180" s="247"/>
      <c r="O180" s="247"/>
      <c r="P180" s="247"/>
      <c r="Q180" s="247"/>
      <c r="R180" s="247"/>
      <c r="S180" s="247"/>
      <c r="T180" s="248"/>
      <c r="AT180" s="249" t="s">
        <v>205</v>
      </c>
      <c r="AU180" s="249" t="s">
        <v>211</v>
      </c>
      <c r="AV180" s="14" t="s">
        <v>203</v>
      </c>
      <c r="AW180" s="14" t="s">
        <v>37</v>
      </c>
      <c r="AX180" s="14" t="s">
        <v>81</v>
      </c>
      <c r="AY180" s="249" t="s">
        <v>196</v>
      </c>
    </row>
    <row r="181" spans="2:65" s="1" customFormat="1" ht="34.5" customHeight="1">
      <c r="B181" s="42"/>
      <c r="C181" s="204" t="s">
        <v>327</v>
      </c>
      <c r="D181" s="204" t="s">
        <v>198</v>
      </c>
      <c r="E181" s="205" t="s">
        <v>4463</v>
      </c>
      <c r="F181" s="206" t="s">
        <v>4464</v>
      </c>
      <c r="G181" s="207" t="s">
        <v>267</v>
      </c>
      <c r="H181" s="208">
        <v>48.204000000000001</v>
      </c>
      <c r="I181" s="209"/>
      <c r="J181" s="210">
        <f>ROUND(I181*H181,2)</f>
        <v>0</v>
      </c>
      <c r="K181" s="206" t="s">
        <v>24</v>
      </c>
      <c r="L181" s="62"/>
      <c r="M181" s="211" t="s">
        <v>24</v>
      </c>
      <c r="N181" s="212" t="s">
        <v>45</v>
      </c>
      <c r="O181" s="43"/>
      <c r="P181" s="213">
        <f>O181*H181</f>
        <v>0</v>
      </c>
      <c r="Q181" s="213">
        <v>2.1999999999999999E-2</v>
      </c>
      <c r="R181" s="213">
        <f>Q181*H181</f>
        <v>1.0604879999999999</v>
      </c>
      <c r="S181" s="213">
        <v>0</v>
      </c>
      <c r="T181" s="214">
        <f>S181*H181</f>
        <v>0</v>
      </c>
      <c r="AR181" s="25" t="s">
        <v>203</v>
      </c>
      <c r="AT181" s="25" t="s">
        <v>198</v>
      </c>
      <c r="AU181" s="25" t="s">
        <v>211</v>
      </c>
      <c r="AY181" s="25" t="s">
        <v>196</v>
      </c>
      <c r="BE181" s="215">
        <f>IF(N181="základní",J181,0)</f>
        <v>0</v>
      </c>
      <c r="BF181" s="215">
        <f>IF(N181="snížená",J181,0)</f>
        <v>0</v>
      </c>
      <c r="BG181" s="215">
        <f>IF(N181="zákl. přenesená",J181,0)</f>
        <v>0</v>
      </c>
      <c r="BH181" s="215">
        <f>IF(N181="sníž. přenesená",J181,0)</f>
        <v>0</v>
      </c>
      <c r="BI181" s="215">
        <f>IF(N181="nulová",J181,0)</f>
        <v>0</v>
      </c>
      <c r="BJ181" s="25" t="s">
        <v>81</v>
      </c>
      <c r="BK181" s="215">
        <f>ROUND(I181*H181,2)</f>
        <v>0</v>
      </c>
      <c r="BL181" s="25" t="s">
        <v>203</v>
      </c>
      <c r="BM181" s="25" t="s">
        <v>4465</v>
      </c>
    </row>
    <row r="182" spans="2:65" s="15" customFormat="1">
      <c r="B182" s="260"/>
      <c r="C182" s="261"/>
      <c r="D182" s="218" t="s">
        <v>205</v>
      </c>
      <c r="E182" s="262" t="s">
        <v>24</v>
      </c>
      <c r="F182" s="263" t="s">
        <v>608</v>
      </c>
      <c r="G182" s="261"/>
      <c r="H182" s="262" t="s">
        <v>24</v>
      </c>
      <c r="I182" s="264"/>
      <c r="J182" s="261"/>
      <c r="K182" s="261"/>
      <c r="L182" s="265"/>
      <c r="M182" s="266"/>
      <c r="N182" s="267"/>
      <c r="O182" s="267"/>
      <c r="P182" s="267"/>
      <c r="Q182" s="267"/>
      <c r="R182" s="267"/>
      <c r="S182" s="267"/>
      <c r="T182" s="268"/>
      <c r="AT182" s="269" t="s">
        <v>205</v>
      </c>
      <c r="AU182" s="269" t="s">
        <v>211</v>
      </c>
      <c r="AV182" s="15" t="s">
        <v>81</v>
      </c>
      <c r="AW182" s="15" t="s">
        <v>37</v>
      </c>
      <c r="AX182" s="15" t="s">
        <v>74</v>
      </c>
      <c r="AY182" s="269" t="s">
        <v>196</v>
      </c>
    </row>
    <row r="183" spans="2:65" s="12" customFormat="1">
      <c r="B183" s="216"/>
      <c r="C183" s="217"/>
      <c r="D183" s="218" t="s">
        <v>205</v>
      </c>
      <c r="E183" s="219" t="s">
        <v>24</v>
      </c>
      <c r="F183" s="220" t="s">
        <v>24</v>
      </c>
      <c r="G183" s="217"/>
      <c r="H183" s="221">
        <v>0</v>
      </c>
      <c r="I183" s="222"/>
      <c r="J183" s="217"/>
      <c r="K183" s="217"/>
      <c r="L183" s="223"/>
      <c r="M183" s="224"/>
      <c r="N183" s="225"/>
      <c r="O183" s="225"/>
      <c r="P183" s="225"/>
      <c r="Q183" s="225"/>
      <c r="R183" s="225"/>
      <c r="S183" s="225"/>
      <c r="T183" s="226"/>
      <c r="AT183" s="227" t="s">
        <v>205</v>
      </c>
      <c r="AU183" s="227" t="s">
        <v>211</v>
      </c>
      <c r="AV183" s="12" t="s">
        <v>83</v>
      </c>
      <c r="AW183" s="12" t="s">
        <v>37</v>
      </c>
      <c r="AX183" s="12" t="s">
        <v>74</v>
      </c>
      <c r="AY183" s="227" t="s">
        <v>196</v>
      </c>
    </row>
    <row r="184" spans="2:65" s="12" customFormat="1">
      <c r="B184" s="216"/>
      <c r="C184" s="217"/>
      <c r="D184" s="218" t="s">
        <v>205</v>
      </c>
      <c r="E184" s="219" t="s">
        <v>24</v>
      </c>
      <c r="F184" s="220" t="s">
        <v>4458</v>
      </c>
      <c r="G184" s="217"/>
      <c r="H184" s="221">
        <v>33.468000000000004</v>
      </c>
      <c r="I184" s="222"/>
      <c r="J184" s="217"/>
      <c r="K184" s="217"/>
      <c r="L184" s="223"/>
      <c r="M184" s="224"/>
      <c r="N184" s="225"/>
      <c r="O184" s="225"/>
      <c r="P184" s="225"/>
      <c r="Q184" s="225"/>
      <c r="R184" s="225"/>
      <c r="S184" s="225"/>
      <c r="T184" s="226"/>
      <c r="AT184" s="227" t="s">
        <v>205</v>
      </c>
      <c r="AU184" s="227" t="s">
        <v>211</v>
      </c>
      <c r="AV184" s="12" t="s">
        <v>83</v>
      </c>
      <c r="AW184" s="12" t="s">
        <v>37</v>
      </c>
      <c r="AX184" s="12" t="s">
        <v>74</v>
      </c>
      <c r="AY184" s="227" t="s">
        <v>196</v>
      </c>
    </row>
    <row r="185" spans="2:65" s="12" customFormat="1">
      <c r="B185" s="216"/>
      <c r="C185" s="217"/>
      <c r="D185" s="218" t="s">
        <v>205</v>
      </c>
      <c r="E185" s="219" t="s">
        <v>24</v>
      </c>
      <c r="F185" s="220" t="s">
        <v>4459</v>
      </c>
      <c r="G185" s="217"/>
      <c r="H185" s="221">
        <v>27.071999999999999</v>
      </c>
      <c r="I185" s="222"/>
      <c r="J185" s="217"/>
      <c r="K185" s="217"/>
      <c r="L185" s="223"/>
      <c r="M185" s="224"/>
      <c r="N185" s="225"/>
      <c r="O185" s="225"/>
      <c r="P185" s="225"/>
      <c r="Q185" s="225"/>
      <c r="R185" s="225"/>
      <c r="S185" s="225"/>
      <c r="T185" s="226"/>
      <c r="AT185" s="227" t="s">
        <v>205</v>
      </c>
      <c r="AU185" s="227" t="s">
        <v>211</v>
      </c>
      <c r="AV185" s="12" t="s">
        <v>83</v>
      </c>
      <c r="AW185" s="12" t="s">
        <v>37</v>
      </c>
      <c r="AX185" s="12" t="s">
        <v>74</v>
      </c>
      <c r="AY185" s="227" t="s">
        <v>196</v>
      </c>
    </row>
    <row r="186" spans="2:65" s="12" customFormat="1">
      <c r="B186" s="216"/>
      <c r="C186" s="217"/>
      <c r="D186" s="218" t="s">
        <v>205</v>
      </c>
      <c r="E186" s="219" t="s">
        <v>24</v>
      </c>
      <c r="F186" s="220" t="s">
        <v>4460</v>
      </c>
      <c r="G186" s="217"/>
      <c r="H186" s="221">
        <v>-3.66</v>
      </c>
      <c r="I186" s="222"/>
      <c r="J186" s="217"/>
      <c r="K186" s="217"/>
      <c r="L186" s="223"/>
      <c r="M186" s="224"/>
      <c r="N186" s="225"/>
      <c r="O186" s="225"/>
      <c r="P186" s="225"/>
      <c r="Q186" s="225"/>
      <c r="R186" s="225"/>
      <c r="S186" s="225"/>
      <c r="T186" s="226"/>
      <c r="AT186" s="227" t="s">
        <v>205</v>
      </c>
      <c r="AU186" s="227" t="s">
        <v>211</v>
      </c>
      <c r="AV186" s="12" t="s">
        <v>83</v>
      </c>
      <c r="AW186" s="12" t="s">
        <v>37</v>
      </c>
      <c r="AX186" s="12" t="s">
        <v>74</v>
      </c>
      <c r="AY186" s="227" t="s">
        <v>196</v>
      </c>
    </row>
    <row r="187" spans="2:65" s="12" customFormat="1">
      <c r="B187" s="216"/>
      <c r="C187" s="217"/>
      <c r="D187" s="218" t="s">
        <v>205</v>
      </c>
      <c r="E187" s="219" t="s">
        <v>24</v>
      </c>
      <c r="F187" s="220" t="s">
        <v>4461</v>
      </c>
      <c r="G187" s="217"/>
      <c r="H187" s="221">
        <v>-8.6760000000000002</v>
      </c>
      <c r="I187" s="222"/>
      <c r="J187" s="217"/>
      <c r="K187" s="217"/>
      <c r="L187" s="223"/>
      <c r="M187" s="224"/>
      <c r="N187" s="225"/>
      <c r="O187" s="225"/>
      <c r="P187" s="225"/>
      <c r="Q187" s="225"/>
      <c r="R187" s="225"/>
      <c r="S187" s="225"/>
      <c r="T187" s="226"/>
      <c r="AT187" s="227" t="s">
        <v>205</v>
      </c>
      <c r="AU187" s="227" t="s">
        <v>211</v>
      </c>
      <c r="AV187" s="12" t="s">
        <v>83</v>
      </c>
      <c r="AW187" s="12" t="s">
        <v>37</v>
      </c>
      <c r="AX187" s="12" t="s">
        <v>74</v>
      </c>
      <c r="AY187" s="227" t="s">
        <v>196</v>
      </c>
    </row>
    <row r="188" spans="2:65" s="14" customFormat="1">
      <c r="B188" s="239"/>
      <c r="C188" s="240"/>
      <c r="D188" s="218" t="s">
        <v>205</v>
      </c>
      <c r="E188" s="241" t="s">
        <v>24</v>
      </c>
      <c r="F188" s="242" t="s">
        <v>683</v>
      </c>
      <c r="G188" s="240"/>
      <c r="H188" s="243">
        <v>48.204000000000001</v>
      </c>
      <c r="I188" s="244"/>
      <c r="J188" s="240"/>
      <c r="K188" s="240"/>
      <c r="L188" s="245"/>
      <c r="M188" s="246"/>
      <c r="N188" s="247"/>
      <c r="O188" s="247"/>
      <c r="P188" s="247"/>
      <c r="Q188" s="247"/>
      <c r="R188" s="247"/>
      <c r="S188" s="247"/>
      <c r="T188" s="248"/>
      <c r="AT188" s="249" t="s">
        <v>205</v>
      </c>
      <c r="AU188" s="249" t="s">
        <v>211</v>
      </c>
      <c r="AV188" s="14" t="s">
        <v>203</v>
      </c>
      <c r="AW188" s="14" t="s">
        <v>37</v>
      </c>
      <c r="AX188" s="14" t="s">
        <v>81</v>
      </c>
      <c r="AY188" s="249" t="s">
        <v>196</v>
      </c>
    </row>
    <row r="189" spans="2:65" s="1" customFormat="1" ht="23" customHeight="1">
      <c r="B189" s="42"/>
      <c r="C189" s="204" t="s">
        <v>334</v>
      </c>
      <c r="D189" s="204" t="s">
        <v>198</v>
      </c>
      <c r="E189" s="205" t="s">
        <v>613</v>
      </c>
      <c r="F189" s="206" t="s">
        <v>614</v>
      </c>
      <c r="G189" s="207" t="s">
        <v>267</v>
      </c>
      <c r="H189" s="208">
        <v>48.204000000000001</v>
      </c>
      <c r="I189" s="209"/>
      <c r="J189" s="210">
        <f>ROUND(I189*H189,2)</f>
        <v>0</v>
      </c>
      <c r="K189" s="206" t="s">
        <v>24</v>
      </c>
      <c r="L189" s="62"/>
      <c r="M189" s="211" t="s">
        <v>24</v>
      </c>
      <c r="N189" s="212" t="s">
        <v>45</v>
      </c>
      <c r="O189" s="43"/>
      <c r="P189" s="213">
        <f>O189*H189</f>
        <v>0</v>
      </c>
      <c r="Q189" s="213">
        <v>4.0000000000000001E-3</v>
      </c>
      <c r="R189" s="213">
        <f>Q189*H189</f>
        <v>0.19281600000000002</v>
      </c>
      <c r="S189" s="213">
        <v>0</v>
      </c>
      <c r="T189" s="214">
        <f>S189*H189</f>
        <v>0</v>
      </c>
      <c r="AR189" s="25" t="s">
        <v>203</v>
      </c>
      <c r="AT189" s="25" t="s">
        <v>198</v>
      </c>
      <c r="AU189" s="25" t="s">
        <v>211</v>
      </c>
      <c r="AY189" s="25" t="s">
        <v>196</v>
      </c>
      <c r="BE189" s="215">
        <f>IF(N189="základní",J189,0)</f>
        <v>0</v>
      </c>
      <c r="BF189" s="215">
        <f>IF(N189="snížená",J189,0)</f>
        <v>0</v>
      </c>
      <c r="BG189" s="215">
        <f>IF(N189="zákl. přenesená",J189,0)</f>
        <v>0</v>
      </c>
      <c r="BH189" s="215">
        <f>IF(N189="sníž. přenesená",J189,0)</f>
        <v>0</v>
      </c>
      <c r="BI189" s="215">
        <f>IF(N189="nulová",J189,0)</f>
        <v>0</v>
      </c>
      <c r="BJ189" s="25" t="s">
        <v>81</v>
      </c>
      <c r="BK189" s="215">
        <f>ROUND(I189*H189,2)</f>
        <v>0</v>
      </c>
      <c r="BL189" s="25" t="s">
        <v>203</v>
      </c>
      <c r="BM189" s="25" t="s">
        <v>4466</v>
      </c>
    </row>
    <row r="190" spans="2:65" s="15" customFormat="1">
      <c r="B190" s="260"/>
      <c r="C190" s="261"/>
      <c r="D190" s="218" t="s">
        <v>205</v>
      </c>
      <c r="E190" s="262" t="s">
        <v>24</v>
      </c>
      <c r="F190" s="263" t="s">
        <v>608</v>
      </c>
      <c r="G190" s="261"/>
      <c r="H190" s="262" t="s">
        <v>24</v>
      </c>
      <c r="I190" s="264"/>
      <c r="J190" s="261"/>
      <c r="K190" s="261"/>
      <c r="L190" s="265"/>
      <c r="M190" s="266"/>
      <c r="N190" s="267"/>
      <c r="O190" s="267"/>
      <c r="P190" s="267"/>
      <c r="Q190" s="267"/>
      <c r="R190" s="267"/>
      <c r="S190" s="267"/>
      <c r="T190" s="268"/>
      <c r="AT190" s="269" t="s">
        <v>205</v>
      </c>
      <c r="AU190" s="269" t="s">
        <v>211</v>
      </c>
      <c r="AV190" s="15" t="s">
        <v>81</v>
      </c>
      <c r="AW190" s="15" t="s">
        <v>37</v>
      </c>
      <c r="AX190" s="15" t="s">
        <v>74</v>
      </c>
      <c r="AY190" s="269" t="s">
        <v>196</v>
      </c>
    </row>
    <row r="191" spans="2:65" s="12" customFormat="1">
      <c r="B191" s="216"/>
      <c r="C191" s="217"/>
      <c r="D191" s="218" t="s">
        <v>205</v>
      </c>
      <c r="E191" s="219" t="s">
        <v>24</v>
      </c>
      <c r="F191" s="220" t="s">
        <v>24</v>
      </c>
      <c r="G191" s="217"/>
      <c r="H191" s="221">
        <v>0</v>
      </c>
      <c r="I191" s="222"/>
      <c r="J191" s="217"/>
      <c r="K191" s="217"/>
      <c r="L191" s="223"/>
      <c r="M191" s="224"/>
      <c r="N191" s="225"/>
      <c r="O191" s="225"/>
      <c r="P191" s="225"/>
      <c r="Q191" s="225"/>
      <c r="R191" s="225"/>
      <c r="S191" s="225"/>
      <c r="T191" s="226"/>
      <c r="AT191" s="227" t="s">
        <v>205</v>
      </c>
      <c r="AU191" s="227" t="s">
        <v>211</v>
      </c>
      <c r="AV191" s="12" t="s">
        <v>83</v>
      </c>
      <c r="AW191" s="12" t="s">
        <v>37</v>
      </c>
      <c r="AX191" s="12" t="s">
        <v>74</v>
      </c>
      <c r="AY191" s="227" t="s">
        <v>196</v>
      </c>
    </row>
    <row r="192" spans="2:65" s="12" customFormat="1">
      <c r="B192" s="216"/>
      <c r="C192" s="217"/>
      <c r="D192" s="218" t="s">
        <v>205</v>
      </c>
      <c r="E192" s="219" t="s">
        <v>24</v>
      </c>
      <c r="F192" s="220" t="s">
        <v>4458</v>
      </c>
      <c r="G192" s="217"/>
      <c r="H192" s="221">
        <v>33.468000000000004</v>
      </c>
      <c r="I192" s="222"/>
      <c r="J192" s="217"/>
      <c r="K192" s="217"/>
      <c r="L192" s="223"/>
      <c r="M192" s="224"/>
      <c r="N192" s="225"/>
      <c r="O192" s="225"/>
      <c r="P192" s="225"/>
      <c r="Q192" s="225"/>
      <c r="R192" s="225"/>
      <c r="S192" s="225"/>
      <c r="T192" s="226"/>
      <c r="AT192" s="227" t="s">
        <v>205</v>
      </c>
      <c r="AU192" s="227" t="s">
        <v>211</v>
      </c>
      <c r="AV192" s="12" t="s">
        <v>83</v>
      </c>
      <c r="AW192" s="12" t="s">
        <v>37</v>
      </c>
      <c r="AX192" s="12" t="s">
        <v>74</v>
      </c>
      <c r="AY192" s="227" t="s">
        <v>196</v>
      </c>
    </row>
    <row r="193" spans="2:65" s="12" customFormat="1">
      <c r="B193" s="216"/>
      <c r="C193" s="217"/>
      <c r="D193" s="218" t="s">
        <v>205</v>
      </c>
      <c r="E193" s="219" t="s">
        <v>24</v>
      </c>
      <c r="F193" s="220" t="s">
        <v>4459</v>
      </c>
      <c r="G193" s="217"/>
      <c r="H193" s="221">
        <v>27.071999999999999</v>
      </c>
      <c r="I193" s="222"/>
      <c r="J193" s="217"/>
      <c r="K193" s="217"/>
      <c r="L193" s="223"/>
      <c r="M193" s="224"/>
      <c r="N193" s="225"/>
      <c r="O193" s="225"/>
      <c r="P193" s="225"/>
      <c r="Q193" s="225"/>
      <c r="R193" s="225"/>
      <c r="S193" s="225"/>
      <c r="T193" s="226"/>
      <c r="AT193" s="227" t="s">
        <v>205</v>
      </c>
      <c r="AU193" s="227" t="s">
        <v>211</v>
      </c>
      <c r="AV193" s="12" t="s">
        <v>83</v>
      </c>
      <c r="AW193" s="12" t="s">
        <v>37</v>
      </c>
      <c r="AX193" s="12" t="s">
        <v>74</v>
      </c>
      <c r="AY193" s="227" t="s">
        <v>196</v>
      </c>
    </row>
    <row r="194" spans="2:65" s="12" customFormat="1">
      <c r="B194" s="216"/>
      <c r="C194" s="217"/>
      <c r="D194" s="218" t="s">
        <v>205</v>
      </c>
      <c r="E194" s="219" t="s">
        <v>24</v>
      </c>
      <c r="F194" s="220" t="s">
        <v>4460</v>
      </c>
      <c r="G194" s="217"/>
      <c r="H194" s="221">
        <v>-3.66</v>
      </c>
      <c r="I194" s="222"/>
      <c r="J194" s="217"/>
      <c r="K194" s="217"/>
      <c r="L194" s="223"/>
      <c r="M194" s="224"/>
      <c r="N194" s="225"/>
      <c r="O194" s="225"/>
      <c r="P194" s="225"/>
      <c r="Q194" s="225"/>
      <c r="R194" s="225"/>
      <c r="S194" s="225"/>
      <c r="T194" s="226"/>
      <c r="AT194" s="227" t="s">
        <v>205</v>
      </c>
      <c r="AU194" s="227" t="s">
        <v>211</v>
      </c>
      <c r="AV194" s="12" t="s">
        <v>83</v>
      </c>
      <c r="AW194" s="12" t="s">
        <v>37</v>
      </c>
      <c r="AX194" s="12" t="s">
        <v>74</v>
      </c>
      <c r="AY194" s="227" t="s">
        <v>196</v>
      </c>
    </row>
    <row r="195" spans="2:65" s="12" customFormat="1">
      <c r="B195" s="216"/>
      <c r="C195" s="217"/>
      <c r="D195" s="218" t="s">
        <v>205</v>
      </c>
      <c r="E195" s="219" t="s">
        <v>24</v>
      </c>
      <c r="F195" s="220" t="s">
        <v>4461</v>
      </c>
      <c r="G195" s="217"/>
      <c r="H195" s="221">
        <v>-8.6760000000000002</v>
      </c>
      <c r="I195" s="222"/>
      <c r="J195" s="217"/>
      <c r="K195" s="217"/>
      <c r="L195" s="223"/>
      <c r="M195" s="224"/>
      <c r="N195" s="225"/>
      <c r="O195" s="225"/>
      <c r="P195" s="225"/>
      <c r="Q195" s="225"/>
      <c r="R195" s="225"/>
      <c r="S195" s="225"/>
      <c r="T195" s="226"/>
      <c r="AT195" s="227" t="s">
        <v>205</v>
      </c>
      <c r="AU195" s="227" t="s">
        <v>211</v>
      </c>
      <c r="AV195" s="12" t="s">
        <v>83</v>
      </c>
      <c r="AW195" s="12" t="s">
        <v>37</v>
      </c>
      <c r="AX195" s="12" t="s">
        <v>74</v>
      </c>
      <c r="AY195" s="227" t="s">
        <v>196</v>
      </c>
    </row>
    <row r="196" spans="2:65" s="14" customFormat="1">
      <c r="B196" s="239"/>
      <c r="C196" s="240"/>
      <c r="D196" s="218" t="s">
        <v>205</v>
      </c>
      <c r="E196" s="241" t="s">
        <v>24</v>
      </c>
      <c r="F196" s="242" t="s">
        <v>683</v>
      </c>
      <c r="G196" s="240"/>
      <c r="H196" s="243">
        <v>48.204000000000001</v>
      </c>
      <c r="I196" s="244"/>
      <c r="J196" s="240"/>
      <c r="K196" s="240"/>
      <c r="L196" s="245"/>
      <c r="M196" s="246"/>
      <c r="N196" s="247"/>
      <c r="O196" s="247"/>
      <c r="P196" s="247"/>
      <c r="Q196" s="247"/>
      <c r="R196" s="247"/>
      <c r="S196" s="247"/>
      <c r="T196" s="248"/>
      <c r="AT196" s="249" t="s">
        <v>205</v>
      </c>
      <c r="AU196" s="249" t="s">
        <v>211</v>
      </c>
      <c r="AV196" s="14" t="s">
        <v>203</v>
      </c>
      <c r="AW196" s="14" t="s">
        <v>37</v>
      </c>
      <c r="AX196" s="14" t="s">
        <v>81</v>
      </c>
      <c r="AY196" s="249" t="s">
        <v>196</v>
      </c>
    </row>
    <row r="197" spans="2:65" s="11" customFormat="1" ht="22.25" customHeight="1">
      <c r="B197" s="188"/>
      <c r="C197" s="189"/>
      <c r="D197" s="190" t="s">
        <v>73</v>
      </c>
      <c r="E197" s="202" t="s">
        <v>626</v>
      </c>
      <c r="F197" s="202" t="s">
        <v>4467</v>
      </c>
      <c r="G197" s="189"/>
      <c r="H197" s="189"/>
      <c r="I197" s="192"/>
      <c r="J197" s="203">
        <f>BK197</f>
        <v>0</v>
      </c>
      <c r="K197" s="189"/>
      <c r="L197" s="194"/>
      <c r="M197" s="195"/>
      <c r="N197" s="196"/>
      <c r="O197" s="196"/>
      <c r="P197" s="197">
        <f>SUM(P198:P281)</f>
        <v>0</v>
      </c>
      <c r="Q197" s="196"/>
      <c r="R197" s="197">
        <f>SUM(R198:R281)</f>
        <v>4.5378475549999999</v>
      </c>
      <c r="S197" s="196"/>
      <c r="T197" s="198">
        <f>SUM(T198:T281)</f>
        <v>0</v>
      </c>
      <c r="AR197" s="199" t="s">
        <v>81</v>
      </c>
      <c r="AT197" s="200" t="s">
        <v>73</v>
      </c>
      <c r="AU197" s="200" t="s">
        <v>83</v>
      </c>
      <c r="AY197" s="199" t="s">
        <v>196</v>
      </c>
      <c r="BK197" s="201">
        <f>SUM(BK198:BK281)</f>
        <v>0</v>
      </c>
    </row>
    <row r="198" spans="2:65" s="1" customFormat="1" ht="34.5" customHeight="1">
      <c r="B198" s="42"/>
      <c r="C198" s="204" t="s">
        <v>341</v>
      </c>
      <c r="D198" s="204" t="s">
        <v>198</v>
      </c>
      <c r="E198" s="205" t="s">
        <v>4468</v>
      </c>
      <c r="F198" s="206" t="s">
        <v>4469</v>
      </c>
      <c r="G198" s="207" t="s">
        <v>267</v>
      </c>
      <c r="H198" s="208">
        <v>56.975999999999999</v>
      </c>
      <c r="I198" s="209"/>
      <c r="J198" s="210">
        <f>ROUND(I198*H198,2)</f>
        <v>0</v>
      </c>
      <c r="K198" s="206" t="s">
        <v>202</v>
      </c>
      <c r="L198" s="62"/>
      <c r="M198" s="211" t="s">
        <v>24</v>
      </c>
      <c r="N198" s="212" t="s">
        <v>45</v>
      </c>
      <c r="O198" s="43"/>
      <c r="P198" s="213">
        <f>O198*H198</f>
        <v>0</v>
      </c>
      <c r="Q198" s="213">
        <v>1.54E-2</v>
      </c>
      <c r="R198" s="213">
        <f>Q198*H198</f>
        <v>0.87743040000000005</v>
      </c>
      <c r="S198" s="213">
        <v>0</v>
      </c>
      <c r="T198" s="214">
        <f>S198*H198</f>
        <v>0</v>
      </c>
      <c r="AR198" s="25" t="s">
        <v>203</v>
      </c>
      <c r="AT198" s="25" t="s">
        <v>198</v>
      </c>
      <c r="AU198" s="25" t="s">
        <v>211</v>
      </c>
      <c r="AY198" s="25" t="s">
        <v>196</v>
      </c>
      <c r="BE198" s="215">
        <f>IF(N198="základní",J198,0)</f>
        <v>0</v>
      </c>
      <c r="BF198" s="215">
        <f>IF(N198="snížená",J198,0)</f>
        <v>0</v>
      </c>
      <c r="BG198" s="215">
        <f>IF(N198="zákl. přenesená",J198,0)</f>
        <v>0</v>
      </c>
      <c r="BH198" s="215">
        <f>IF(N198="sníž. přenesená",J198,0)</f>
        <v>0</v>
      </c>
      <c r="BI198" s="215">
        <f>IF(N198="nulová",J198,0)</f>
        <v>0</v>
      </c>
      <c r="BJ198" s="25" t="s">
        <v>81</v>
      </c>
      <c r="BK198" s="215">
        <f>ROUND(I198*H198,2)</f>
        <v>0</v>
      </c>
      <c r="BL198" s="25" t="s">
        <v>203</v>
      </c>
      <c r="BM198" s="25" t="s">
        <v>4470</v>
      </c>
    </row>
    <row r="199" spans="2:65" s="12" customFormat="1">
      <c r="B199" s="216"/>
      <c r="C199" s="217"/>
      <c r="D199" s="218" t="s">
        <v>205</v>
      </c>
      <c r="E199" s="219" t="s">
        <v>24</v>
      </c>
      <c r="F199" s="220" t="s">
        <v>4471</v>
      </c>
      <c r="G199" s="217"/>
      <c r="H199" s="221">
        <v>50.792999999999999</v>
      </c>
      <c r="I199" s="222"/>
      <c r="J199" s="217"/>
      <c r="K199" s="217"/>
      <c r="L199" s="223"/>
      <c r="M199" s="224"/>
      <c r="N199" s="225"/>
      <c r="O199" s="225"/>
      <c r="P199" s="225"/>
      <c r="Q199" s="225"/>
      <c r="R199" s="225"/>
      <c r="S199" s="225"/>
      <c r="T199" s="226"/>
      <c r="AT199" s="227" t="s">
        <v>205</v>
      </c>
      <c r="AU199" s="227" t="s">
        <v>211</v>
      </c>
      <c r="AV199" s="12" t="s">
        <v>83</v>
      </c>
      <c r="AW199" s="12" t="s">
        <v>37</v>
      </c>
      <c r="AX199" s="12" t="s">
        <v>74</v>
      </c>
      <c r="AY199" s="227" t="s">
        <v>196</v>
      </c>
    </row>
    <row r="200" spans="2:65" s="12" customFormat="1">
      <c r="B200" s="216"/>
      <c r="C200" s="217"/>
      <c r="D200" s="218" t="s">
        <v>205</v>
      </c>
      <c r="E200" s="219" t="s">
        <v>24</v>
      </c>
      <c r="F200" s="220" t="s">
        <v>4472</v>
      </c>
      <c r="G200" s="217"/>
      <c r="H200" s="221">
        <v>-8.5830000000000002</v>
      </c>
      <c r="I200" s="222"/>
      <c r="J200" s="217"/>
      <c r="K200" s="217"/>
      <c r="L200" s="223"/>
      <c r="M200" s="224"/>
      <c r="N200" s="225"/>
      <c r="O200" s="225"/>
      <c r="P200" s="225"/>
      <c r="Q200" s="225"/>
      <c r="R200" s="225"/>
      <c r="S200" s="225"/>
      <c r="T200" s="226"/>
      <c r="AT200" s="227" t="s">
        <v>205</v>
      </c>
      <c r="AU200" s="227" t="s">
        <v>211</v>
      </c>
      <c r="AV200" s="12" t="s">
        <v>83</v>
      </c>
      <c r="AW200" s="12" t="s">
        <v>37</v>
      </c>
      <c r="AX200" s="12" t="s">
        <v>74</v>
      </c>
      <c r="AY200" s="227" t="s">
        <v>196</v>
      </c>
    </row>
    <row r="201" spans="2:65" s="12" customFormat="1">
      <c r="B201" s="216"/>
      <c r="C201" s="217"/>
      <c r="D201" s="218" t="s">
        <v>205</v>
      </c>
      <c r="E201" s="219" t="s">
        <v>24</v>
      </c>
      <c r="F201" s="220" t="s">
        <v>4473</v>
      </c>
      <c r="G201" s="217"/>
      <c r="H201" s="221">
        <v>1.44</v>
      </c>
      <c r="I201" s="222"/>
      <c r="J201" s="217"/>
      <c r="K201" s="217"/>
      <c r="L201" s="223"/>
      <c r="M201" s="224"/>
      <c r="N201" s="225"/>
      <c r="O201" s="225"/>
      <c r="P201" s="225"/>
      <c r="Q201" s="225"/>
      <c r="R201" s="225"/>
      <c r="S201" s="225"/>
      <c r="T201" s="226"/>
      <c r="AT201" s="227" t="s">
        <v>205</v>
      </c>
      <c r="AU201" s="227" t="s">
        <v>211</v>
      </c>
      <c r="AV201" s="12" t="s">
        <v>83</v>
      </c>
      <c r="AW201" s="12" t="s">
        <v>37</v>
      </c>
      <c r="AX201" s="12" t="s">
        <v>74</v>
      </c>
      <c r="AY201" s="227" t="s">
        <v>196</v>
      </c>
    </row>
    <row r="202" spans="2:65" s="12" customFormat="1">
      <c r="B202" s="216"/>
      <c r="C202" s="217"/>
      <c r="D202" s="218" t="s">
        <v>205</v>
      </c>
      <c r="E202" s="219" t="s">
        <v>24</v>
      </c>
      <c r="F202" s="220" t="s">
        <v>4474</v>
      </c>
      <c r="G202" s="217"/>
      <c r="H202" s="221">
        <v>1.08</v>
      </c>
      <c r="I202" s="222"/>
      <c r="J202" s="217"/>
      <c r="K202" s="217"/>
      <c r="L202" s="223"/>
      <c r="M202" s="224"/>
      <c r="N202" s="225"/>
      <c r="O202" s="225"/>
      <c r="P202" s="225"/>
      <c r="Q202" s="225"/>
      <c r="R202" s="225"/>
      <c r="S202" s="225"/>
      <c r="T202" s="226"/>
      <c r="AT202" s="227" t="s">
        <v>205</v>
      </c>
      <c r="AU202" s="227" t="s">
        <v>211</v>
      </c>
      <c r="AV202" s="12" t="s">
        <v>83</v>
      </c>
      <c r="AW202" s="12" t="s">
        <v>37</v>
      </c>
      <c r="AX202" s="12" t="s">
        <v>74</v>
      </c>
      <c r="AY202" s="227" t="s">
        <v>196</v>
      </c>
    </row>
    <row r="203" spans="2:65" s="12" customFormat="1">
      <c r="B203" s="216"/>
      <c r="C203" s="217"/>
      <c r="D203" s="218" t="s">
        <v>205</v>
      </c>
      <c r="E203" s="219" t="s">
        <v>24</v>
      </c>
      <c r="F203" s="220" t="s">
        <v>4475</v>
      </c>
      <c r="G203" s="217"/>
      <c r="H203" s="221">
        <v>62.15</v>
      </c>
      <c r="I203" s="222"/>
      <c r="J203" s="217"/>
      <c r="K203" s="217"/>
      <c r="L203" s="223"/>
      <c r="M203" s="224"/>
      <c r="N203" s="225"/>
      <c r="O203" s="225"/>
      <c r="P203" s="225"/>
      <c r="Q203" s="225"/>
      <c r="R203" s="225"/>
      <c r="S203" s="225"/>
      <c r="T203" s="226"/>
      <c r="AT203" s="227" t="s">
        <v>205</v>
      </c>
      <c r="AU203" s="227" t="s">
        <v>211</v>
      </c>
      <c r="AV203" s="12" t="s">
        <v>83</v>
      </c>
      <c r="AW203" s="12" t="s">
        <v>37</v>
      </c>
      <c r="AX203" s="12" t="s">
        <v>74</v>
      </c>
      <c r="AY203" s="227" t="s">
        <v>196</v>
      </c>
    </row>
    <row r="204" spans="2:65" s="12" customFormat="1">
      <c r="B204" s="216"/>
      <c r="C204" s="217"/>
      <c r="D204" s="218" t="s">
        <v>205</v>
      </c>
      <c r="E204" s="219" t="s">
        <v>24</v>
      </c>
      <c r="F204" s="220" t="s">
        <v>4476</v>
      </c>
      <c r="G204" s="217"/>
      <c r="H204" s="221">
        <v>-19.882999999999999</v>
      </c>
      <c r="I204" s="222"/>
      <c r="J204" s="217"/>
      <c r="K204" s="217"/>
      <c r="L204" s="223"/>
      <c r="M204" s="224"/>
      <c r="N204" s="225"/>
      <c r="O204" s="225"/>
      <c r="P204" s="225"/>
      <c r="Q204" s="225"/>
      <c r="R204" s="225"/>
      <c r="S204" s="225"/>
      <c r="T204" s="226"/>
      <c r="AT204" s="227" t="s">
        <v>205</v>
      </c>
      <c r="AU204" s="227" t="s">
        <v>211</v>
      </c>
      <c r="AV204" s="12" t="s">
        <v>83</v>
      </c>
      <c r="AW204" s="12" t="s">
        <v>37</v>
      </c>
      <c r="AX204" s="12" t="s">
        <v>74</v>
      </c>
      <c r="AY204" s="227" t="s">
        <v>196</v>
      </c>
    </row>
    <row r="205" spans="2:65" s="12" customFormat="1">
      <c r="B205" s="216"/>
      <c r="C205" s="217"/>
      <c r="D205" s="218" t="s">
        <v>205</v>
      </c>
      <c r="E205" s="219" t="s">
        <v>24</v>
      </c>
      <c r="F205" s="220" t="s">
        <v>4477</v>
      </c>
      <c r="G205" s="217"/>
      <c r="H205" s="221">
        <v>-3.016</v>
      </c>
      <c r="I205" s="222"/>
      <c r="J205" s="217"/>
      <c r="K205" s="217"/>
      <c r="L205" s="223"/>
      <c r="M205" s="224"/>
      <c r="N205" s="225"/>
      <c r="O205" s="225"/>
      <c r="P205" s="225"/>
      <c r="Q205" s="225"/>
      <c r="R205" s="225"/>
      <c r="S205" s="225"/>
      <c r="T205" s="226"/>
      <c r="AT205" s="227" t="s">
        <v>205</v>
      </c>
      <c r="AU205" s="227" t="s">
        <v>211</v>
      </c>
      <c r="AV205" s="12" t="s">
        <v>83</v>
      </c>
      <c r="AW205" s="12" t="s">
        <v>37</v>
      </c>
      <c r="AX205" s="12" t="s">
        <v>74</v>
      </c>
      <c r="AY205" s="227" t="s">
        <v>196</v>
      </c>
    </row>
    <row r="206" spans="2:65" s="12" customFormat="1">
      <c r="B206" s="216"/>
      <c r="C206" s="217"/>
      <c r="D206" s="218" t="s">
        <v>205</v>
      </c>
      <c r="E206" s="219" t="s">
        <v>24</v>
      </c>
      <c r="F206" s="220" t="s">
        <v>4478</v>
      </c>
      <c r="G206" s="217"/>
      <c r="H206" s="221">
        <v>0.72</v>
      </c>
      <c r="I206" s="222"/>
      <c r="J206" s="217"/>
      <c r="K206" s="217"/>
      <c r="L206" s="223"/>
      <c r="M206" s="224"/>
      <c r="N206" s="225"/>
      <c r="O206" s="225"/>
      <c r="P206" s="225"/>
      <c r="Q206" s="225"/>
      <c r="R206" s="225"/>
      <c r="S206" s="225"/>
      <c r="T206" s="226"/>
      <c r="AT206" s="227" t="s">
        <v>205</v>
      </c>
      <c r="AU206" s="227" t="s">
        <v>211</v>
      </c>
      <c r="AV206" s="12" t="s">
        <v>83</v>
      </c>
      <c r="AW206" s="12" t="s">
        <v>37</v>
      </c>
      <c r="AX206" s="12" t="s">
        <v>74</v>
      </c>
      <c r="AY206" s="227" t="s">
        <v>196</v>
      </c>
    </row>
    <row r="207" spans="2:65" s="12" customFormat="1">
      <c r="B207" s="216"/>
      <c r="C207" s="217"/>
      <c r="D207" s="218" t="s">
        <v>205</v>
      </c>
      <c r="E207" s="219" t="s">
        <v>24</v>
      </c>
      <c r="F207" s="220" t="s">
        <v>4479</v>
      </c>
      <c r="G207" s="217"/>
      <c r="H207" s="221">
        <v>25.355</v>
      </c>
      <c r="I207" s="222"/>
      <c r="J207" s="217"/>
      <c r="K207" s="217"/>
      <c r="L207" s="223"/>
      <c r="M207" s="224"/>
      <c r="N207" s="225"/>
      <c r="O207" s="225"/>
      <c r="P207" s="225"/>
      <c r="Q207" s="225"/>
      <c r="R207" s="225"/>
      <c r="S207" s="225"/>
      <c r="T207" s="226"/>
      <c r="AT207" s="227" t="s">
        <v>205</v>
      </c>
      <c r="AU207" s="227" t="s">
        <v>211</v>
      </c>
      <c r="AV207" s="12" t="s">
        <v>83</v>
      </c>
      <c r="AW207" s="12" t="s">
        <v>37</v>
      </c>
      <c r="AX207" s="12" t="s">
        <v>74</v>
      </c>
      <c r="AY207" s="227" t="s">
        <v>196</v>
      </c>
    </row>
    <row r="208" spans="2:65" s="12" customFormat="1">
      <c r="B208" s="216"/>
      <c r="C208" s="217"/>
      <c r="D208" s="218" t="s">
        <v>205</v>
      </c>
      <c r="E208" s="219" t="s">
        <v>24</v>
      </c>
      <c r="F208" s="220" t="s">
        <v>4480</v>
      </c>
      <c r="G208" s="217"/>
      <c r="H208" s="221">
        <v>-5.2359999999999998</v>
      </c>
      <c r="I208" s="222"/>
      <c r="J208" s="217"/>
      <c r="K208" s="217"/>
      <c r="L208" s="223"/>
      <c r="M208" s="224"/>
      <c r="N208" s="225"/>
      <c r="O208" s="225"/>
      <c r="P208" s="225"/>
      <c r="Q208" s="225"/>
      <c r="R208" s="225"/>
      <c r="S208" s="225"/>
      <c r="T208" s="226"/>
      <c r="AT208" s="227" t="s">
        <v>205</v>
      </c>
      <c r="AU208" s="227" t="s">
        <v>211</v>
      </c>
      <c r="AV208" s="12" t="s">
        <v>83</v>
      </c>
      <c r="AW208" s="12" t="s">
        <v>37</v>
      </c>
      <c r="AX208" s="12" t="s">
        <v>74</v>
      </c>
      <c r="AY208" s="227" t="s">
        <v>196</v>
      </c>
    </row>
    <row r="209" spans="2:65" s="12" customFormat="1">
      <c r="B209" s="216"/>
      <c r="C209" s="217"/>
      <c r="D209" s="218" t="s">
        <v>205</v>
      </c>
      <c r="E209" s="219" t="s">
        <v>24</v>
      </c>
      <c r="F209" s="220" t="s">
        <v>4481</v>
      </c>
      <c r="G209" s="217"/>
      <c r="H209" s="221">
        <v>0.36</v>
      </c>
      <c r="I209" s="222"/>
      <c r="J209" s="217"/>
      <c r="K209" s="217"/>
      <c r="L209" s="223"/>
      <c r="M209" s="224"/>
      <c r="N209" s="225"/>
      <c r="O209" s="225"/>
      <c r="P209" s="225"/>
      <c r="Q209" s="225"/>
      <c r="R209" s="225"/>
      <c r="S209" s="225"/>
      <c r="T209" s="226"/>
      <c r="AT209" s="227" t="s">
        <v>205</v>
      </c>
      <c r="AU209" s="227" t="s">
        <v>211</v>
      </c>
      <c r="AV209" s="12" t="s">
        <v>83</v>
      </c>
      <c r="AW209" s="12" t="s">
        <v>37</v>
      </c>
      <c r="AX209" s="12" t="s">
        <v>74</v>
      </c>
      <c r="AY209" s="227" t="s">
        <v>196</v>
      </c>
    </row>
    <row r="210" spans="2:65" s="13" customFormat="1">
      <c r="B210" s="228"/>
      <c r="C210" s="229"/>
      <c r="D210" s="218" t="s">
        <v>205</v>
      </c>
      <c r="E210" s="230" t="s">
        <v>24</v>
      </c>
      <c r="F210" s="231" t="s">
        <v>4482</v>
      </c>
      <c r="G210" s="229"/>
      <c r="H210" s="232">
        <v>105.18</v>
      </c>
      <c r="I210" s="233"/>
      <c r="J210" s="229"/>
      <c r="K210" s="229"/>
      <c r="L210" s="234"/>
      <c r="M210" s="235"/>
      <c r="N210" s="236"/>
      <c r="O210" s="236"/>
      <c r="P210" s="236"/>
      <c r="Q210" s="236"/>
      <c r="R210" s="236"/>
      <c r="S210" s="236"/>
      <c r="T210" s="237"/>
      <c r="AT210" s="238" t="s">
        <v>205</v>
      </c>
      <c r="AU210" s="238" t="s">
        <v>211</v>
      </c>
      <c r="AV210" s="13" t="s">
        <v>211</v>
      </c>
      <c r="AW210" s="13" t="s">
        <v>37</v>
      </c>
      <c r="AX210" s="13" t="s">
        <v>74</v>
      </c>
      <c r="AY210" s="238" t="s">
        <v>196</v>
      </c>
    </row>
    <row r="211" spans="2:65" s="12" customFormat="1">
      <c r="B211" s="216"/>
      <c r="C211" s="217"/>
      <c r="D211" s="218" t="s">
        <v>205</v>
      </c>
      <c r="E211" s="219" t="s">
        <v>24</v>
      </c>
      <c r="F211" s="220" t="s">
        <v>4483</v>
      </c>
      <c r="G211" s="217"/>
      <c r="H211" s="221">
        <v>-48.204000000000001</v>
      </c>
      <c r="I211" s="222"/>
      <c r="J211" s="217"/>
      <c r="K211" s="217"/>
      <c r="L211" s="223"/>
      <c r="M211" s="224"/>
      <c r="N211" s="225"/>
      <c r="O211" s="225"/>
      <c r="P211" s="225"/>
      <c r="Q211" s="225"/>
      <c r="R211" s="225"/>
      <c r="S211" s="225"/>
      <c r="T211" s="226"/>
      <c r="AT211" s="227" t="s">
        <v>205</v>
      </c>
      <c r="AU211" s="227" t="s">
        <v>211</v>
      </c>
      <c r="AV211" s="12" t="s">
        <v>83</v>
      </c>
      <c r="AW211" s="12" t="s">
        <v>37</v>
      </c>
      <c r="AX211" s="12" t="s">
        <v>74</v>
      </c>
      <c r="AY211" s="227" t="s">
        <v>196</v>
      </c>
    </row>
    <row r="212" spans="2:65" s="13" customFormat="1">
      <c r="B212" s="228"/>
      <c r="C212" s="229"/>
      <c r="D212" s="218" t="s">
        <v>205</v>
      </c>
      <c r="E212" s="230" t="s">
        <v>24</v>
      </c>
      <c r="F212" s="231" t="s">
        <v>4484</v>
      </c>
      <c r="G212" s="229"/>
      <c r="H212" s="232">
        <v>-48.204000000000001</v>
      </c>
      <c r="I212" s="233"/>
      <c r="J212" s="229"/>
      <c r="K212" s="229"/>
      <c r="L212" s="234"/>
      <c r="M212" s="235"/>
      <c r="N212" s="236"/>
      <c r="O212" s="236"/>
      <c r="P212" s="236"/>
      <c r="Q212" s="236"/>
      <c r="R212" s="236"/>
      <c r="S212" s="236"/>
      <c r="T212" s="237"/>
      <c r="AT212" s="238" t="s">
        <v>205</v>
      </c>
      <c r="AU212" s="238" t="s">
        <v>211</v>
      </c>
      <c r="AV212" s="13" t="s">
        <v>211</v>
      </c>
      <c r="AW212" s="13" t="s">
        <v>37</v>
      </c>
      <c r="AX212" s="13" t="s">
        <v>74</v>
      </c>
      <c r="AY212" s="238" t="s">
        <v>196</v>
      </c>
    </row>
    <row r="213" spans="2:65" s="14" customFormat="1">
      <c r="B213" s="239"/>
      <c r="C213" s="240"/>
      <c r="D213" s="218" t="s">
        <v>205</v>
      </c>
      <c r="E213" s="241" t="s">
        <v>24</v>
      </c>
      <c r="F213" s="242" t="s">
        <v>743</v>
      </c>
      <c r="G213" s="240"/>
      <c r="H213" s="243">
        <v>56.975999999999999</v>
      </c>
      <c r="I213" s="244"/>
      <c r="J213" s="240"/>
      <c r="K213" s="240"/>
      <c r="L213" s="245"/>
      <c r="M213" s="246"/>
      <c r="N213" s="247"/>
      <c r="O213" s="247"/>
      <c r="P213" s="247"/>
      <c r="Q213" s="247"/>
      <c r="R213" s="247"/>
      <c r="S213" s="247"/>
      <c r="T213" s="248"/>
      <c r="AT213" s="249" t="s">
        <v>205</v>
      </c>
      <c r="AU213" s="249" t="s">
        <v>211</v>
      </c>
      <c r="AV213" s="14" t="s">
        <v>203</v>
      </c>
      <c r="AW213" s="14" t="s">
        <v>37</v>
      </c>
      <c r="AX213" s="14" t="s">
        <v>81</v>
      </c>
      <c r="AY213" s="249" t="s">
        <v>196</v>
      </c>
    </row>
    <row r="214" spans="2:65" s="1" customFormat="1" ht="46" customHeight="1">
      <c r="B214" s="42"/>
      <c r="C214" s="204" t="s">
        <v>345</v>
      </c>
      <c r="D214" s="204" t="s">
        <v>198</v>
      </c>
      <c r="E214" s="205" t="s">
        <v>4485</v>
      </c>
      <c r="F214" s="206" t="s">
        <v>4486</v>
      </c>
      <c r="G214" s="207" t="s">
        <v>267</v>
      </c>
      <c r="H214" s="208">
        <v>113.952</v>
      </c>
      <c r="I214" s="209"/>
      <c r="J214" s="210">
        <f>ROUND(I214*H214,2)</f>
        <v>0</v>
      </c>
      <c r="K214" s="206" t="s">
        <v>202</v>
      </c>
      <c r="L214" s="62"/>
      <c r="M214" s="211" t="s">
        <v>24</v>
      </c>
      <c r="N214" s="212" t="s">
        <v>45</v>
      </c>
      <c r="O214" s="43"/>
      <c r="P214" s="213">
        <f>O214*H214</f>
        <v>0</v>
      </c>
      <c r="Q214" s="213">
        <v>7.9000000000000008E-3</v>
      </c>
      <c r="R214" s="213">
        <f>Q214*H214</f>
        <v>0.90022080000000004</v>
      </c>
      <c r="S214" s="213">
        <v>0</v>
      </c>
      <c r="T214" s="214">
        <f>S214*H214</f>
        <v>0</v>
      </c>
      <c r="AR214" s="25" t="s">
        <v>203</v>
      </c>
      <c r="AT214" s="25" t="s">
        <v>198</v>
      </c>
      <c r="AU214" s="25" t="s">
        <v>211</v>
      </c>
      <c r="AY214" s="25" t="s">
        <v>196</v>
      </c>
      <c r="BE214" s="215">
        <f>IF(N214="základní",J214,0)</f>
        <v>0</v>
      </c>
      <c r="BF214" s="215">
        <f>IF(N214="snížená",J214,0)</f>
        <v>0</v>
      </c>
      <c r="BG214" s="215">
        <f>IF(N214="zákl. přenesená",J214,0)</f>
        <v>0</v>
      </c>
      <c r="BH214" s="215">
        <f>IF(N214="sníž. přenesená",J214,0)</f>
        <v>0</v>
      </c>
      <c r="BI214" s="215">
        <f>IF(N214="nulová",J214,0)</f>
        <v>0</v>
      </c>
      <c r="BJ214" s="25" t="s">
        <v>81</v>
      </c>
      <c r="BK214" s="215">
        <f>ROUND(I214*H214,2)</f>
        <v>0</v>
      </c>
      <c r="BL214" s="25" t="s">
        <v>203</v>
      </c>
      <c r="BM214" s="25" t="s">
        <v>4487</v>
      </c>
    </row>
    <row r="215" spans="2:65" s="12" customFormat="1">
      <c r="B215" s="216"/>
      <c r="C215" s="217"/>
      <c r="D215" s="218" t="s">
        <v>205</v>
      </c>
      <c r="E215" s="219" t="s">
        <v>24</v>
      </c>
      <c r="F215" s="220" t="s">
        <v>4488</v>
      </c>
      <c r="G215" s="217"/>
      <c r="H215" s="221">
        <v>113.952</v>
      </c>
      <c r="I215" s="222"/>
      <c r="J215" s="217"/>
      <c r="K215" s="217"/>
      <c r="L215" s="223"/>
      <c r="M215" s="224"/>
      <c r="N215" s="225"/>
      <c r="O215" s="225"/>
      <c r="P215" s="225"/>
      <c r="Q215" s="225"/>
      <c r="R215" s="225"/>
      <c r="S215" s="225"/>
      <c r="T215" s="226"/>
      <c r="AT215" s="227" t="s">
        <v>205</v>
      </c>
      <c r="AU215" s="227" t="s">
        <v>211</v>
      </c>
      <c r="AV215" s="12" t="s">
        <v>83</v>
      </c>
      <c r="AW215" s="12" t="s">
        <v>37</v>
      </c>
      <c r="AX215" s="12" t="s">
        <v>81</v>
      </c>
      <c r="AY215" s="227" t="s">
        <v>196</v>
      </c>
    </row>
    <row r="216" spans="2:65" s="1" customFormat="1" ht="34.5" customHeight="1">
      <c r="B216" s="42"/>
      <c r="C216" s="204" t="s">
        <v>350</v>
      </c>
      <c r="D216" s="204" t="s">
        <v>198</v>
      </c>
      <c r="E216" s="205" t="s">
        <v>4489</v>
      </c>
      <c r="F216" s="206" t="s">
        <v>4490</v>
      </c>
      <c r="G216" s="207" t="s">
        <v>267</v>
      </c>
      <c r="H216" s="208">
        <v>53.793999999999997</v>
      </c>
      <c r="I216" s="209"/>
      <c r="J216" s="210">
        <f>ROUND(I216*H216,2)</f>
        <v>0</v>
      </c>
      <c r="K216" s="206" t="s">
        <v>202</v>
      </c>
      <c r="L216" s="62"/>
      <c r="M216" s="211" t="s">
        <v>24</v>
      </c>
      <c r="N216" s="212" t="s">
        <v>45</v>
      </c>
      <c r="O216" s="43"/>
      <c r="P216" s="213">
        <f>O216*H216</f>
        <v>0</v>
      </c>
      <c r="Q216" s="213">
        <v>2.8400000000000002E-4</v>
      </c>
      <c r="R216" s="213">
        <f>Q216*H216</f>
        <v>1.5277496E-2</v>
      </c>
      <c r="S216" s="213">
        <v>0</v>
      </c>
      <c r="T216" s="214">
        <f>S216*H216</f>
        <v>0</v>
      </c>
      <c r="AR216" s="25" t="s">
        <v>203</v>
      </c>
      <c r="AT216" s="25" t="s">
        <v>198</v>
      </c>
      <c r="AU216" s="25" t="s">
        <v>211</v>
      </c>
      <c r="AY216" s="25" t="s">
        <v>196</v>
      </c>
      <c r="BE216" s="215">
        <f>IF(N216="základní",J216,0)</f>
        <v>0</v>
      </c>
      <c r="BF216" s="215">
        <f>IF(N216="snížená",J216,0)</f>
        <v>0</v>
      </c>
      <c r="BG216" s="215">
        <f>IF(N216="zákl. přenesená",J216,0)</f>
        <v>0</v>
      </c>
      <c r="BH216" s="215">
        <f>IF(N216="sníž. přenesená",J216,0)</f>
        <v>0</v>
      </c>
      <c r="BI216" s="215">
        <f>IF(N216="nulová",J216,0)</f>
        <v>0</v>
      </c>
      <c r="BJ216" s="25" t="s">
        <v>81</v>
      </c>
      <c r="BK216" s="215">
        <f>ROUND(I216*H216,2)</f>
        <v>0</v>
      </c>
      <c r="BL216" s="25" t="s">
        <v>203</v>
      </c>
      <c r="BM216" s="25" t="s">
        <v>4491</v>
      </c>
    </row>
    <row r="217" spans="2:65" s="12" customFormat="1">
      <c r="B217" s="216"/>
      <c r="C217" s="217"/>
      <c r="D217" s="218" t="s">
        <v>205</v>
      </c>
      <c r="E217" s="219" t="s">
        <v>24</v>
      </c>
      <c r="F217" s="220" t="s">
        <v>4492</v>
      </c>
      <c r="G217" s="217"/>
      <c r="H217" s="221">
        <v>53.652999999999999</v>
      </c>
      <c r="I217" s="222"/>
      <c r="J217" s="217"/>
      <c r="K217" s="217"/>
      <c r="L217" s="223"/>
      <c r="M217" s="224"/>
      <c r="N217" s="225"/>
      <c r="O217" s="225"/>
      <c r="P217" s="225"/>
      <c r="Q217" s="225"/>
      <c r="R217" s="225"/>
      <c r="S217" s="225"/>
      <c r="T217" s="226"/>
      <c r="AT217" s="227" t="s">
        <v>205</v>
      </c>
      <c r="AU217" s="227" t="s">
        <v>211</v>
      </c>
      <c r="AV217" s="12" t="s">
        <v>83</v>
      </c>
      <c r="AW217" s="12" t="s">
        <v>37</v>
      </c>
      <c r="AX217" s="12" t="s">
        <v>74</v>
      </c>
      <c r="AY217" s="227" t="s">
        <v>196</v>
      </c>
    </row>
    <row r="218" spans="2:65" s="12" customFormat="1">
      <c r="B218" s="216"/>
      <c r="C218" s="217"/>
      <c r="D218" s="218" t="s">
        <v>205</v>
      </c>
      <c r="E218" s="219" t="s">
        <v>24</v>
      </c>
      <c r="F218" s="220" t="s">
        <v>4493</v>
      </c>
      <c r="G218" s="217"/>
      <c r="H218" s="221">
        <v>-9.7560000000000002</v>
      </c>
      <c r="I218" s="222"/>
      <c r="J218" s="217"/>
      <c r="K218" s="217"/>
      <c r="L218" s="223"/>
      <c r="M218" s="224"/>
      <c r="N218" s="225"/>
      <c r="O218" s="225"/>
      <c r="P218" s="225"/>
      <c r="Q218" s="225"/>
      <c r="R218" s="225"/>
      <c r="S218" s="225"/>
      <c r="T218" s="226"/>
      <c r="AT218" s="227" t="s">
        <v>205</v>
      </c>
      <c r="AU218" s="227" t="s">
        <v>211</v>
      </c>
      <c r="AV218" s="12" t="s">
        <v>83</v>
      </c>
      <c r="AW218" s="12" t="s">
        <v>37</v>
      </c>
      <c r="AX218" s="12" t="s">
        <v>74</v>
      </c>
      <c r="AY218" s="227" t="s">
        <v>196</v>
      </c>
    </row>
    <row r="219" spans="2:65" s="12" customFormat="1">
      <c r="B219" s="216"/>
      <c r="C219" s="217"/>
      <c r="D219" s="218" t="s">
        <v>205</v>
      </c>
      <c r="E219" s="219" t="s">
        <v>24</v>
      </c>
      <c r="F219" s="220" t="s">
        <v>4494</v>
      </c>
      <c r="G219" s="217"/>
      <c r="H219" s="221">
        <v>2.16</v>
      </c>
      <c r="I219" s="222"/>
      <c r="J219" s="217"/>
      <c r="K219" s="217"/>
      <c r="L219" s="223"/>
      <c r="M219" s="224"/>
      <c r="N219" s="225"/>
      <c r="O219" s="225"/>
      <c r="P219" s="225"/>
      <c r="Q219" s="225"/>
      <c r="R219" s="225"/>
      <c r="S219" s="225"/>
      <c r="T219" s="226"/>
      <c r="AT219" s="227" t="s">
        <v>205</v>
      </c>
      <c r="AU219" s="227" t="s">
        <v>211</v>
      </c>
      <c r="AV219" s="12" t="s">
        <v>83</v>
      </c>
      <c r="AW219" s="12" t="s">
        <v>37</v>
      </c>
      <c r="AX219" s="12" t="s">
        <v>74</v>
      </c>
      <c r="AY219" s="227" t="s">
        <v>196</v>
      </c>
    </row>
    <row r="220" spans="2:65" s="12" customFormat="1">
      <c r="B220" s="216"/>
      <c r="C220" s="217"/>
      <c r="D220" s="218" t="s">
        <v>205</v>
      </c>
      <c r="E220" s="219" t="s">
        <v>24</v>
      </c>
      <c r="F220" s="220" t="s">
        <v>4495</v>
      </c>
      <c r="G220" s="217"/>
      <c r="H220" s="221">
        <v>5.4</v>
      </c>
      <c r="I220" s="222"/>
      <c r="J220" s="217"/>
      <c r="K220" s="217"/>
      <c r="L220" s="223"/>
      <c r="M220" s="224"/>
      <c r="N220" s="225"/>
      <c r="O220" s="225"/>
      <c r="P220" s="225"/>
      <c r="Q220" s="225"/>
      <c r="R220" s="225"/>
      <c r="S220" s="225"/>
      <c r="T220" s="226"/>
      <c r="AT220" s="227" t="s">
        <v>205</v>
      </c>
      <c r="AU220" s="227" t="s">
        <v>211</v>
      </c>
      <c r="AV220" s="12" t="s">
        <v>83</v>
      </c>
      <c r="AW220" s="12" t="s">
        <v>37</v>
      </c>
      <c r="AX220" s="12" t="s">
        <v>74</v>
      </c>
      <c r="AY220" s="227" t="s">
        <v>196</v>
      </c>
    </row>
    <row r="221" spans="2:65" s="12" customFormat="1">
      <c r="B221" s="216"/>
      <c r="C221" s="217"/>
      <c r="D221" s="218" t="s">
        <v>205</v>
      </c>
      <c r="E221" s="219" t="s">
        <v>24</v>
      </c>
      <c r="F221" s="220" t="s">
        <v>4496</v>
      </c>
      <c r="G221" s="217"/>
      <c r="H221" s="221">
        <v>2.3370000000000002</v>
      </c>
      <c r="I221" s="222"/>
      <c r="J221" s="217"/>
      <c r="K221" s="217"/>
      <c r="L221" s="223"/>
      <c r="M221" s="224"/>
      <c r="N221" s="225"/>
      <c r="O221" s="225"/>
      <c r="P221" s="225"/>
      <c r="Q221" s="225"/>
      <c r="R221" s="225"/>
      <c r="S221" s="225"/>
      <c r="T221" s="226"/>
      <c r="AT221" s="227" t="s">
        <v>205</v>
      </c>
      <c r="AU221" s="227" t="s">
        <v>211</v>
      </c>
      <c r="AV221" s="12" t="s">
        <v>83</v>
      </c>
      <c r="AW221" s="12" t="s">
        <v>37</v>
      </c>
      <c r="AX221" s="12" t="s">
        <v>74</v>
      </c>
      <c r="AY221" s="227" t="s">
        <v>196</v>
      </c>
    </row>
    <row r="222" spans="2:65" s="14" customFormat="1">
      <c r="B222" s="239"/>
      <c r="C222" s="240"/>
      <c r="D222" s="218" t="s">
        <v>205</v>
      </c>
      <c r="E222" s="241" t="s">
        <v>24</v>
      </c>
      <c r="F222" s="242" t="s">
        <v>683</v>
      </c>
      <c r="G222" s="240"/>
      <c r="H222" s="243">
        <v>53.793999999999997</v>
      </c>
      <c r="I222" s="244"/>
      <c r="J222" s="240"/>
      <c r="K222" s="240"/>
      <c r="L222" s="245"/>
      <c r="M222" s="246"/>
      <c r="N222" s="247"/>
      <c r="O222" s="247"/>
      <c r="P222" s="247"/>
      <c r="Q222" s="247"/>
      <c r="R222" s="247"/>
      <c r="S222" s="247"/>
      <c r="T222" s="248"/>
      <c r="AT222" s="249" t="s">
        <v>205</v>
      </c>
      <c r="AU222" s="249" t="s">
        <v>211</v>
      </c>
      <c r="AV222" s="14" t="s">
        <v>203</v>
      </c>
      <c r="AW222" s="14" t="s">
        <v>37</v>
      </c>
      <c r="AX222" s="14" t="s">
        <v>81</v>
      </c>
      <c r="AY222" s="249" t="s">
        <v>196</v>
      </c>
    </row>
    <row r="223" spans="2:65" s="1" customFormat="1" ht="34.5" customHeight="1">
      <c r="B223" s="42"/>
      <c r="C223" s="204" t="s">
        <v>217</v>
      </c>
      <c r="D223" s="204" t="s">
        <v>198</v>
      </c>
      <c r="E223" s="205" t="s">
        <v>723</v>
      </c>
      <c r="F223" s="206" t="s">
        <v>724</v>
      </c>
      <c r="G223" s="207" t="s">
        <v>267</v>
      </c>
      <c r="H223" s="208">
        <v>98.6</v>
      </c>
      <c r="I223" s="209"/>
      <c r="J223" s="210">
        <f>ROUND(I223*H223,2)</f>
        <v>0</v>
      </c>
      <c r="K223" s="206" t="s">
        <v>202</v>
      </c>
      <c r="L223" s="62"/>
      <c r="M223" s="211" t="s">
        <v>24</v>
      </c>
      <c r="N223" s="212" t="s">
        <v>45</v>
      </c>
      <c r="O223" s="43"/>
      <c r="P223" s="213">
        <f>O223*H223</f>
        <v>0</v>
      </c>
      <c r="Q223" s="213">
        <v>1.5599999999999999E-2</v>
      </c>
      <c r="R223" s="213">
        <f>Q223*H223</f>
        <v>1.5381599999999997</v>
      </c>
      <c r="S223" s="213">
        <v>0</v>
      </c>
      <c r="T223" s="214">
        <f>S223*H223</f>
        <v>0</v>
      </c>
      <c r="AR223" s="25" t="s">
        <v>203</v>
      </c>
      <c r="AT223" s="25" t="s">
        <v>198</v>
      </c>
      <c r="AU223" s="25" t="s">
        <v>211</v>
      </c>
      <c r="AY223" s="25" t="s">
        <v>196</v>
      </c>
      <c r="BE223" s="215">
        <f>IF(N223="základní",J223,0)</f>
        <v>0</v>
      </c>
      <c r="BF223" s="215">
        <f>IF(N223="snížená",J223,0)</f>
        <v>0</v>
      </c>
      <c r="BG223" s="215">
        <f>IF(N223="zákl. přenesená",J223,0)</f>
        <v>0</v>
      </c>
      <c r="BH223" s="215">
        <f>IF(N223="sníž. přenesená",J223,0)</f>
        <v>0</v>
      </c>
      <c r="BI223" s="215">
        <f>IF(N223="nulová",J223,0)</f>
        <v>0</v>
      </c>
      <c r="BJ223" s="25" t="s">
        <v>81</v>
      </c>
      <c r="BK223" s="215">
        <f>ROUND(I223*H223,2)</f>
        <v>0</v>
      </c>
      <c r="BL223" s="25" t="s">
        <v>203</v>
      </c>
      <c r="BM223" s="25" t="s">
        <v>4497</v>
      </c>
    </row>
    <row r="224" spans="2:65" s="12" customFormat="1">
      <c r="B224" s="216"/>
      <c r="C224" s="217"/>
      <c r="D224" s="218" t="s">
        <v>205</v>
      </c>
      <c r="E224" s="219" t="s">
        <v>24</v>
      </c>
      <c r="F224" s="220" t="s">
        <v>4498</v>
      </c>
      <c r="G224" s="217"/>
      <c r="H224" s="221">
        <v>68.724000000000004</v>
      </c>
      <c r="I224" s="222"/>
      <c r="J224" s="217"/>
      <c r="K224" s="217"/>
      <c r="L224" s="223"/>
      <c r="M224" s="224"/>
      <c r="N224" s="225"/>
      <c r="O224" s="225"/>
      <c r="P224" s="225"/>
      <c r="Q224" s="225"/>
      <c r="R224" s="225"/>
      <c r="S224" s="225"/>
      <c r="T224" s="226"/>
      <c r="AT224" s="227" t="s">
        <v>205</v>
      </c>
      <c r="AU224" s="227" t="s">
        <v>211</v>
      </c>
      <c r="AV224" s="12" t="s">
        <v>83</v>
      </c>
      <c r="AW224" s="12" t="s">
        <v>37</v>
      </c>
      <c r="AX224" s="12" t="s">
        <v>74</v>
      </c>
      <c r="AY224" s="227" t="s">
        <v>196</v>
      </c>
    </row>
    <row r="225" spans="2:65" s="12" customFormat="1">
      <c r="B225" s="216"/>
      <c r="C225" s="217"/>
      <c r="D225" s="218" t="s">
        <v>205</v>
      </c>
      <c r="E225" s="219" t="s">
        <v>24</v>
      </c>
      <c r="F225" s="220" t="s">
        <v>4499</v>
      </c>
      <c r="G225" s="217"/>
      <c r="H225" s="221">
        <v>12.43</v>
      </c>
      <c r="I225" s="222"/>
      <c r="J225" s="217"/>
      <c r="K225" s="217"/>
      <c r="L225" s="223"/>
      <c r="M225" s="224"/>
      <c r="N225" s="225"/>
      <c r="O225" s="225"/>
      <c r="P225" s="225"/>
      <c r="Q225" s="225"/>
      <c r="R225" s="225"/>
      <c r="S225" s="225"/>
      <c r="T225" s="226"/>
      <c r="AT225" s="227" t="s">
        <v>205</v>
      </c>
      <c r="AU225" s="227" t="s">
        <v>211</v>
      </c>
      <c r="AV225" s="12" t="s">
        <v>83</v>
      </c>
      <c r="AW225" s="12" t="s">
        <v>37</v>
      </c>
      <c r="AX225" s="12" t="s">
        <v>74</v>
      </c>
      <c r="AY225" s="227" t="s">
        <v>196</v>
      </c>
    </row>
    <row r="226" spans="2:65" s="12" customFormat="1">
      <c r="B226" s="216"/>
      <c r="C226" s="217"/>
      <c r="D226" s="218" t="s">
        <v>205</v>
      </c>
      <c r="E226" s="219" t="s">
        <v>24</v>
      </c>
      <c r="F226" s="220" t="s">
        <v>4500</v>
      </c>
      <c r="G226" s="217"/>
      <c r="H226" s="221">
        <v>10.962</v>
      </c>
      <c r="I226" s="222"/>
      <c r="J226" s="217"/>
      <c r="K226" s="217"/>
      <c r="L226" s="223"/>
      <c r="M226" s="224"/>
      <c r="N226" s="225"/>
      <c r="O226" s="225"/>
      <c r="P226" s="225"/>
      <c r="Q226" s="225"/>
      <c r="R226" s="225"/>
      <c r="S226" s="225"/>
      <c r="T226" s="226"/>
      <c r="AT226" s="227" t="s">
        <v>205</v>
      </c>
      <c r="AU226" s="227" t="s">
        <v>211</v>
      </c>
      <c r="AV226" s="12" t="s">
        <v>83</v>
      </c>
      <c r="AW226" s="12" t="s">
        <v>37</v>
      </c>
      <c r="AX226" s="12" t="s">
        <v>74</v>
      </c>
      <c r="AY226" s="227" t="s">
        <v>196</v>
      </c>
    </row>
    <row r="227" spans="2:65" s="12" customFormat="1">
      <c r="B227" s="216"/>
      <c r="C227" s="217"/>
      <c r="D227" s="218" t="s">
        <v>205</v>
      </c>
      <c r="E227" s="219" t="s">
        <v>24</v>
      </c>
      <c r="F227" s="220" t="s">
        <v>4501</v>
      </c>
      <c r="G227" s="217"/>
      <c r="H227" s="221">
        <v>-3.0129999999999999</v>
      </c>
      <c r="I227" s="222"/>
      <c r="J227" s="217"/>
      <c r="K227" s="217"/>
      <c r="L227" s="223"/>
      <c r="M227" s="224"/>
      <c r="N227" s="225"/>
      <c r="O227" s="225"/>
      <c r="P227" s="225"/>
      <c r="Q227" s="225"/>
      <c r="R227" s="225"/>
      <c r="S227" s="225"/>
      <c r="T227" s="226"/>
      <c r="AT227" s="227" t="s">
        <v>205</v>
      </c>
      <c r="AU227" s="227" t="s">
        <v>211</v>
      </c>
      <c r="AV227" s="12" t="s">
        <v>83</v>
      </c>
      <c r="AW227" s="12" t="s">
        <v>37</v>
      </c>
      <c r="AX227" s="12" t="s">
        <v>74</v>
      </c>
      <c r="AY227" s="227" t="s">
        <v>196</v>
      </c>
    </row>
    <row r="228" spans="2:65" s="12" customFormat="1">
      <c r="B228" s="216"/>
      <c r="C228" s="217"/>
      <c r="D228" s="218" t="s">
        <v>205</v>
      </c>
      <c r="E228" s="219" t="s">
        <v>24</v>
      </c>
      <c r="F228" s="220" t="s">
        <v>4502</v>
      </c>
      <c r="G228" s="217"/>
      <c r="H228" s="221">
        <v>0.23300000000000001</v>
      </c>
      <c r="I228" s="222"/>
      <c r="J228" s="217"/>
      <c r="K228" s="217"/>
      <c r="L228" s="223"/>
      <c r="M228" s="224"/>
      <c r="N228" s="225"/>
      <c r="O228" s="225"/>
      <c r="P228" s="225"/>
      <c r="Q228" s="225"/>
      <c r="R228" s="225"/>
      <c r="S228" s="225"/>
      <c r="T228" s="226"/>
      <c r="AT228" s="227" t="s">
        <v>205</v>
      </c>
      <c r="AU228" s="227" t="s">
        <v>211</v>
      </c>
      <c r="AV228" s="12" t="s">
        <v>83</v>
      </c>
      <c r="AW228" s="12" t="s">
        <v>37</v>
      </c>
      <c r="AX228" s="12" t="s">
        <v>74</v>
      </c>
      <c r="AY228" s="227" t="s">
        <v>196</v>
      </c>
    </row>
    <row r="229" spans="2:65" s="12" customFormat="1">
      <c r="B229" s="216"/>
      <c r="C229" s="217"/>
      <c r="D229" s="218" t="s">
        <v>205</v>
      </c>
      <c r="E229" s="219" t="s">
        <v>24</v>
      </c>
      <c r="F229" s="220" t="s">
        <v>4503</v>
      </c>
      <c r="G229" s="217"/>
      <c r="H229" s="221">
        <v>9.2639999999999993</v>
      </c>
      <c r="I229" s="222"/>
      <c r="J229" s="217"/>
      <c r="K229" s="217"/>
      <c r="L229" s="223"/>
      <c r="M229" s="224"/>
      <c r="N229" s="225"/>
      <c r="O229" s="225"/>
      <c r="P229" s="225"/>
      <c r="Q229" s="225"/>
      <c r="R229" s="225"/>
      <c r="S229" s="225"/>
      <c r="T229" s="226"/>
      <c r="AT229" s="227" t="s">
        <v>205</v>
      </c>
      <c r="AU229" s="227" t="s">
        <v>211</v>
      </c>
      <c r="AV229" s="12" t="s">
        <v>83</v>
      </c>
      <c r="AW229" s="12" t="s">
        <v>37</v>
      </c>
      <c r="AX229" s="12" t="s">
        <v>74</v>
      </c>
      <c r="AY229" s="227" t="s">
        <v>196</v>
      </c>
    </row>
    <row r="230" spans="2:65" s="13" customFormat="1">
      <c r="B230" s="228"/>
      <c r="C230" s="229"/>
      <c r="D230" s="218" t="s">
        <v>205</v>
      </c>
      <c r="E230" s="230" t="s">
        <v>24</v>
      </c>
      <c r="F230" s="231" t="s">
        <v>271</v>
      </c>
      <c r="G230" s="229"/>
      <c r="H230" s="232">
        <v>98.6</v>
      </c>
      <c r="I230" s="233"/>
      <c r="J230" s="229"/>
      <c r="K230" s="229"/>
      <c r="L230" s="234"/>
      <c r="M230" s="235"/>
      <c r="N230" s="236"/>
      <c r="O230" s="236"/>
      <c r="P230" s="236"/>
      <c r="Q230" s="236"/>
      <c r="R230" s="236"/>
      <c r="S230" s="236"/>
      <c r="T230" s="237"/>
      <c r="AT230" s="238" t="s">
        <v>205</v>
      </c>
      <c r="AU230" s="238" t="s">
        <v>211</v>
      </c>
      <c r="AV230" s="13" t="s">
        <v>211</v>
      </c>
      <c r="AW230" s="13" t="s">
        <v>37</v>
      </c>
      <c r="AX230" s="13" t="s">
        <v>74</v>
      </c>
      <c r="AY230" s="238" t="s">
        <v>196</v>
      </c>
    </row>
    <row r="231" spans="2:65" s="14" customFormat="1">
      <c r="B231" s="239"/>
      <c r="C231" s="240"/>
      <c r="D231" s="218" t="s">
        <v>205</v>
      </c>
      <c r="E231" s="241" t="s">
        <v>24</v>
      </c>
      <c r="F231" s="242" t="s">
        <v>238</v>
      </c>
      <c r="G231" s="240"/>
      <c r="H231" s="243">
        <v>98.6</v>
      </c>
      <c r="I231" s="244"/>
      <c r="J231" s="240"/>
      <c r="K231" s="240"/>
      <c r="L231" s="245"/>
      <c r="M231" s="246"/>
      <c r="N231" s="247"/>
      <c r="O231" s="247"/>
      <c r="P231" s="247"/>
      <c r="Q231" s="247"/>
      <c r="R231" s="247"/>
      <c r="S231" s="247"/>
      <c r="T231" s="248"/>
      <c r="AT231" s="249" t="s">
        <v>205</v>
      </c>
      <c r="AU231" s="249" t="s">
        <v>211</v>
      </c>
      <c r="AV231" s="14" t="s">
        <v>203</v>
      </c>
      <c r="AW231" s="14" t="s">
        <v>37</v>
      </c>
      <c r="AX231" s="14" t="s">
        <v>81</v>
      </c>
      <c r="AY231" s="249" t="s">
        <v>196</v>
      </c>
    </row>
    <row r="232" spans="2:65" s="1" customFormat="1" ht="34.5" customHeight="1">
      <c r="B232" s="42"/>
      <c r="C232" s="204" t="s">
        <v>360</v>
      </c>
      <c r="D232" s="204" t="s">
        <v>198</v>
      </c>
      <c r="E232" s="205" t="s">
        <v>4504</v>
      </c>
      <c r="F232" s="206" t="s">
        <v>4505</v>
      </c>
      <c r="G232" s="207" t="s">
        <v>248</v>
      </c>
      <c r="H232" s="208">
        <v>2</v>
      </c>
      <c r="I232" s="209"/>
      <c r="J232" s="210">
        <f>ROUND(I232*H232,2)</f>
        <v>0</v>
      </c>
      <c r="K232" s="206" t="s">
        <v>202</v>
      </c>
      <c r="L232" s="62"/>
      <c r="M232" s="211" t="s">
        <v>24</v>
      </c>
      <c r="N232" s="212" t="s">
        <v>45</v>
      </c>
      <c r="O232" s="43"/>
      <c r="P232" s="213">
        <f>O232*H232</f>
        <v>0</v>
      </c>
      <c r="Q232" s="213">
        <v>3.8199999999999998E-2</v>
      </c>
      <c r="R232" s="213">
        <f>Q232*H232</f>
        <v>7.6399999999999996E-2</v>
      </c>
      <c r="S232" s="213">
        <v>0</v>
      </c>
      <c r="T232" s="214">
        <f>S232*H232</f>
        <v>0</v>
      </c>
      <c r="AR232" s="25" t="s">
        <v>203</v>
      </c>
      <c r="AT232" s="25" t="s">
        <v>198</v>
      </c>
      <c r="AU232" s="25" t="s">
        <v>211</v>
      </c>
      <c r="AY232" s="25" t="s">
        <v>196</v>
      </c>
      <c r="BE232" s="215">
        <f>IF(N232="základní",J232,0)</f>
        <v>0</v>
      </c>
      <c r="BF232" s="215">
        <f>IF(N232="snížená",J232,0)</f>
        <v>0</v>
      </c>
      <c r="BG232" s="215">
        <f>IF(N232="zákl. přenesená",J232,0)</f>
        <v>0</v>
      </c>
      <c r="BH232" s="215">
        <f>IF(N232="sníž. přenesená",J232,0)</f>
        <v>0</v>
      </c>
      <c r="BI232" s="215">
        <f>IF(N232="nulová",J232,0)</f>
        <v>0</v>
      </c>
      <c r="BJ232" s="25" t="s">
        <v>81</v>
      </c>
      <c r="BK232" s="215">
        <f>ROUND(I232*H232,2)</f>
        <v>0</v>
      </c>
      <c r="BL232" s="25" t="s">
        <v>203</v>
      </c>
      <c r="BM232" s="25" t="s">
        <v>4506</v>
      </c>
    </row>
    <row r="233" spans="2:65" s="12" customFormat="1">
      <c r="B233" s="216"/>
      <c r="C233" s="217"/>
      <c r="D233" s="218" t="s">
        <v>205</v>
      </c>
      <c r="E233" s="219" t="s">
        <v>24</v>
      </c>
      <c r="F233" s="220" t="s">
        <v>4507</v>
      </c>
      <c r="G233" s="217"/>
      <c r="H233" s="221">
        <v>2</v>
      </c>
      <c r="I233" s="222"/>
      <c r="J233" s="217"/>
      <c r="K233" s="217"/>
      <c r="L233" s="223"/>
      <c r="M233" s="224"/>
      <c r="N233" s="225"/>
      <c r="O233" s="225"/>
      <c r="P233" s="225"/>
      <c r="Q233" s="225"/>
      <c r="R233" s="225"/>
      <c r="S233" s="225"/>
      <c r="T233" s="226"/>
      <c r="AT233" s="227" t="s">
        <v>205</v>
      </c>
      <c r="AU233" s="227" t="s">
        <v>211</v>
      </c>
      <c r="AV233" s="12" t="s">
        <v>83</v>
      </c>
      <c r="AW233" s="12" t="s">
        <v>37</v>
      </c>
      <c r="AX233" s="12" t="s">
        <v>81</v>
      </c>
      <c r="AY233" s="227" t="s">
        <v>196</v>
      </c>
    </row>
    <row r="234" spans="2:65" s="1" customFormat="1" ht="34.5" customHeight="1">
      <c r="B234" s="42"/>
      <c r="C234" s="204" t="s">
        <v>367</v>
      </c>
      <c r="D234" s="204" t="s">
        <v>198</v>
      </c>
      <c r="E234" s="205" t="s">
        <v>766</v>
      </c>
      <c r="F234" s="206" t="s">
        <v>767</v>
      </c>
      <c r="G234" s="207" t="s">
        <v>267</v>
      </c>
      <c r="H234" s="208">
        <v>191.273</v>
      </c>
      <c r="I234" s="209"/>
      <c r="J234" s="210">
        <f>ROUND(I234*H234,2)</f>
        <v>0</v>
      </c>
      <c r="K234" s="206" t="s">
        <v>202</v>
      </c>
      <c r="L234" s="62"/>
      <c r="M234" s="211" t="s">
        <v>24</v>
      </c>
      <c r="N234" s="212" t="s">
        <v>45</v>
      </c>
      <c r="O234" s="43"/>
      <c r="P234" s="213">
        <f>O234*H234</f>
        <v>0</v>
      </c>
      <c r="Q234" s="213">
        <v>2.63E-4</v>
      </c>
      <c r="R234" s="213">
        <f>Q234*H234</f>
        <v>5.0304798999999997E-2</v>
      </c>
      <c r="S234" s="213">
        <v>0</v>
      </c>
      <c r="T234" s="214">
        <f>S234*H234</f>
        <v>0</v>
      </c>
      <c r="AR234" s="25" t="s">
        <v>203</v>
      </c>
      <c r="AT234" s="25" t="s">
        <v>198</v>
      </c>
      <c r="AU234" s="25" t="s">
        <v>211</v>
      </c>
      <c r="AY234" s="25" t="s">
        <v>196</v>
      </c>
      <c r="BE234" s="215">
        <f>IF(N234="základní",J234,0)</f>
        <v>0</v>
      </c>
      <c r="BF234" s="215">
        <f>IF(N234="snížená",J234,0)</f>
        <v>0</v>
      </c>
      <c r="BG234" s="215">
        <f>IF(N234="zákl. přenesená",J234,0)</f>
        <v>0</v>
      </c>
      <c r="BH234" s="215">
        <f>IF(N234="sníž. přenesená",J234,0)</f>
        <v>0</v>
      </c>
      <c r="BI234" s="215">
        <f>IF(N234="nulová",J234,0)</f>
        <v>0</v>
      </c>
      <c r="BJ234" s="25" t="s">
        <v>81</v>
      </c>
      <c r="BK234" s="215">
        <f>ROUND(I234*H234,2)</f>
        <v>0</v>
      </c>
      <c r="BL234" s="25" t="s">
        <v>203</v>
      </c>
      <c r="BM234" s="25" t="s">
        <v>4508</v>
      </c>
    </row>
    <row r="235" spans="2:65" s="12" customFormat="1">
      <c r="B235" s="216"/>
      <c r="C235" s="217"/>
      <c r="D235" s="218" t="s">
        <v>205</v>
      </c>
      <c r="E235" s="219" t="s">
        <v>24</v>
      </c>
      <c r="F235" s="220" t="s">
        <v>4509</v>
      </c>
      <c r="G235" s="217"/>
      <c r="H235" s="221">
        <v>63.58</v>
      </c>
      <c r="I235" s="222"/>
      <c r="J235" s="217"/>
      <c r="K235" s="217"/>
      <c r="L235" s="223"/>
      <c r="M235" s="224"/>
      <c r="N235" s="225"/>
      <c r="O235" s="225"/>
      <c r="P235" s="225"/>
      <c r="Q235" s="225"/>
      <c r="R235" s="225"/>
      <c r="S235" s="225"/>
      <c r="T235" s="226"/>
      <c r="AT235" s="227" t="s">
        <v>205</v>
      </c>
      <c r="AU235" s="227" t="s">
        <v>211</v>
      </c>
      <c r="AV235" s="12" t="s">
        <v>83</v>
      </c>
      <c r="AW235" s="12" t="s">
        <v>37</v>
      </c>
      <c r="AX235" s="12" t="s">
        <v>74</v>
      </c>
      <c r="AY235" s="227" t="s">
        <v>196</v>
      </c>
    </row>
    <row r="236" spans="2:65" s="12" customFormat="1">
      <c r="B236" s="216"/>
      <c r="C236" s="217"/>
      <c r="D236" s="218" t="s">
        <v>205</v>
      </c>
      <c r="E236" s="219" t="s">
        <v>24</v>
      </c>
      <c r="F236" s="220" t="s">
        <v>4475</v>
      </c>
      <c r="G236" s="217"/>
      <c r="H236" s="221">
        <v>62.15</v>
      </c>
      <c r="I236" s="222"/>
      <c r="J236" s="217"/>
      <c r="K236" s="217"/>
      <c r="L236" s="223"/>
      <c r="M236" s="224"/>
      <c r="N236" s="225"/>
      <c r="O236" s="225"/>
      <c r="P236" s="225"/>
      <c r="Q236" s="225"/>
      <c r="R236" s="225"/>
      <c r="S236" s="225"/>
      <c r="T236" s="226"/>
      <c r="AT236" s="227" t="s">
        <v>205</v>
      </c>
      <c r="AU236" s="227" t="s">
        <v>211</v>
      </c>
      <c r="AV236" s="12" t="s">
        <v>83</v>
      </c>
      <c r="AW236" s="12" t="s">
        <v>37</v>
      </c>
      <c r="AX236" s="12" t="s">
        <v>74</v>
      </c>
      <c r="AY236" s="227" t="s">
        <v>196</v>
      </c>
    </row>
    <row r="237" spans="2:65" s="12" customFormat="1">
      <c r="B237" s="216"/>
      <c r="C237" s="217"/>
      <c r="D237" s="218" t="s">
        <v>205</v>
      </c>
      <c r="E237" s="219" t="s">
        <v>24</v>
      </c>
      <c r="F237" s="220" t="s">
        <v>4510</v>
      </c>
      <c r="G237" s="217"/>
      <c r="H237" s="221">
        <v>25.905000000000001</v>
      </c>
      <c r="I237" s="222"/>
      <c r="J237" s="217"/>
      <c r="K237" s="217"/>
      <c r="L237" s="223"/>
      <c r="M237" s="224"/>
      <c r="N237" s="225"/>
      <c r="O237" s="225"/>
      <c r="P237" s="225"/>
      <c r="Q237" s="225"/>
      <c r="R237" s="225"/>
      <c r="S237" s="225"/>
      <c r="T237" s="226"/>
      <c r="AT237" s="227" t="s">
        <v>205</v>
      </c>
      <c r="AU237" s="227" t="s">
        <v>211</v>
      </c>
      <c r="AV237" s="12" t="s">
        <v>83</v>
      </c>
      <c r="AW237" s="12" t="s">
        <v>37</v>
      </c>
      <c r="AX237" s="12" t="s">
        <v>74</v>
      </c>
      <c r="AY237" s="227" t="s">
        <v>196</v>
      </c>
    </row>
    <row r="238" spans="2:65" s="12" customFormat="1">
      <c r="B238" s="216"/>
      <c r="C238" s="217"/>
      <c r="D238" s="218" t="s">
        <v>205</v>
      </c>
      <c r="E238" s="219" t="s">
        <v>24</v>
      </c>
      <c r="F238" s="220" t="s">
        <v>4511</v>
      </c>
      <c r="G238" s="217"/>
      <c r="H238" s="221">
        <v>-18.667999999999999</v>
      </c>
      <c r="I238" s="222"/>
      <c r="J238" s="217"/>
      <c r="K238" s="217"/>
      <c r="L238" s="223"/>
      <c r="M238" s="224"/>
      <c r="N238" s="225"/>
      <c r="O238" s="225"/>
      <c r="P238" s="225"/>
      <c r="Q238" s="225"/>
      <c r="R238" s="225"/>
      <c r="S238" s="225"/>
      <c r="T238" s="226"/>
      <c r="AT238" s="227" t="s">
        <v>205</v>
      </c>
      <c r="AU238" s="227" t="s">
        <v>211</v>
      </c>
      <c r="AV238" s="12" t="s">
        <v>83</v>
      </c>
      <c r="AW238" s="12" t="s">
        <v>37</v>
      </c>
      <c r="AX238" s="12" t="s">
        <v>74</v>
      </c>
      <c r="AY238" s="227" t="s">
        <v>196</v>
      </c>
    </row>
    <row r="239" spans="2:65" s="12" customFormat="1">
      <c r="B239" s="216"/>
      <c r="C239" s="217"/>
      <c r="D239" s="218" t="s">
        <v>205</v>
      </c>
      <c r="E239" s="219" t="s">
        <v>24</v>
      </c>
      <c r="F239" s="220" t="s">
        <v>4512</v>
      </c>
      <c r="G239" s="217"/>
      <c r="H239" s="221">
        <v>4.32</v>
      </c>
      <c r="I239" s="222"/>
      <c r="J239" s="217"/>
      <c r="K239" s="217"/>
      <c r="L239" s="223"/>
      <c r="M239" s="224"/>
      <c r="N239" s="225"/>
      <c r="O239" s="225"/>
      <c r="P239" s="225"/>
      <c r="Q239" s="225"/>
      <c r="R239" s="225"/>
      <c r="S239" s="225"/>
      <c r="T239" s="226"/>
      <c r="AT239" s="227" t="s">
        <v>205</v>
      </c>
      <c r="AU239" s="227" t="s">
        <v>211</v>
      </c>
      <c r="AV239" s="12" t="s">
        <v>83</v>
      </c>
      <c r="AW239" s="12" t="s">
        <v>37</v>
      </c>
      <c r="AX239" s="12" t="s">
        <v>74</v>
      </c>
      <c r="AY239" s="227" t="s">
        <v>196</v>
      </c>
    </row>
    <row r="240" spans="2:65" s="12" customFormat="1">
      <c r="B240" s="216"/>
      <c r="C240" s="217"/>
      <c r="D240" s="218" t="s">
        <v>205</v>
      </c>
      <c r="E240" s="219" t="s">
        <v>24</v>
      </c>
      <c r="F240" s="220" t="s">
        <v>4513</v>
      </c>
      <c r="G240" s="217"/>
      <c r="H240" s="221">
        <v>0.72</v>
      </c>
      <c r="I240" s="222"/>
      <c r="J240" s="217"/>
      <c r="K240" s="217"/>
      <c r="L240" s="223"/>
      <c r="M240" s="224"/>
      <c r="N240" s="225"/>
      <c r="O240" s="225"/>
      <c r="P240" s="225"/>
      <c r="Q240" s="225"/>
      <c r="R240" s="225"/>
      <c r="S240" s="225"/>
      <c r="T240" s="226"/>
      <c r="AT240" s="227" t="s">
        <v>205</v>
      </c>
      <c r="AU240" s="227" t="s">
        <v>211</v>
      </c>
      <c r="AV240" s="12" t="s">
        <v>83</v>
      </c>
      <c r="AW240" s="12" t="s">
        <v>37</v>
      </c>
      <c r="AX240" s="12" t="s">
        <v>74</v>
      </c>
      <c r="AY240" s="227" t="s">
        <v>196</v>
      </c>
    </row>
    <row r="241" spans="2:65" s="12" customFormat="1">
      <c r="B241" s="216"/>
      <c r="C241" s="217"/>
      <c r="D241" s="218" t="s">
        <v>205</v>
      </c>
      <c r="E241" s="219" t="s">
        <v>24</v>
      </c>
      <c r="F241" s="220" t="s">
        <v>4514</v>
      </c>
      <c r="G241" s="217"/>
      <c r="H241" s="221">
        <v>6.9</v>
      </c>
      <c r="I241" s="222"/>
      <c r="J241" s="217"/>
      <c r="K241" s="217"/>
      <c r="L241" s="223"/>
      <c r="M241" s="224"/>
      <c r="N241" s="225"/>
      <c r="O241" s="225"/>
      <c r="P241" s="225"/>
      <c r="Q241" s="225"/>
      <c r="R241" s="225"/>
      <c r="S241" s="225"/>
      <c r="T241" s="226"/>
      <c r="AT241" s="227" t="s">
        <v>205</v>
      </c>
      <c r="AU241" s="227" t="s">
        <v>211</v>
      </c>
      <c r="AV241" s="12" t="s">
        <v>83</v>
      </c>
      <c r="AW241" s="12" t="s">
        <v>37</v>
      </c>
      <c r="AX241" s="12" t="s">
        <v>74</v>
      </c>
      <c r="AY241" s="227" t="s">
        <v>196</v>
      </c>
    </row>
    <row r="242" spans="2:65" s="12" customFormat="1">
      <c r="B242" s="216"/>
      <c r="C242" s="217"/>
      <c r="D242" s="218" t="s">
        <v>205</v>
      </c>
      <c r="E242" s="219" t="s">
        <v>24</v>
      </c>
      <c r="F242" s="220" t="s">
        <v>4515</v>
      </c>
      <c r="G242" s="217"/>
      <c r="H242" s="221">
        <v>4.6740000000000004</v>
      </c>
      <c r="I242" s="222"/>
      <c r="J242" s="217"/>
      <c r="K242" s="217"/>
      <c r="L242" s="223"/>
      <c r="M242" s="224"/>
      <c r="N242" s="225"/>
      <c r="O242" s="225"/>
      <c r="P242" s="225"/>
      <c r="Q242" s="225"/>
      <c r="R242" s="225"/>
      <c r="S242" s="225"/>
      <c r="T242" s="226"/>
      <c r="AT242" s="227" t="s">
        <v>205</v>
      </c>
      <c r="AU242" s="227" t="s">
        <v>211</v>
      </c>
      <c r="AV242" s="12" t="s">
        <v>83</v>
      </c>
      <c r="AW242" s="12" t="s">
        <v>37</v>
      </c>
      <c r="AX242" s="12" t="s">
        <v>74</v>
      </c>
      <c r="AY242" s="227" t="s">
        <v>196</v>
      </c>
    </row>
    <row r="243" spans="2:65" s="13" customFormat="1">
      <c r="B243" s="228"/>
      <c r="C243" s="229"/>
      <c r="D243" s="218" t="s">
        <v>205</v>
      </c>
      <c r="E243" s="230" t="s">
        <v>24</v>
      </c>
      <c r="F243" s="231" t="s">
        <v>263</v>
      </c>
      <c r="G243" s="229"/>
      <c r="H243" s="232">
        <v>149.58099999999999</v>
      </c>
      <c r="I243" s="233"/>
      <c r="J243" s="229"/>
      <c r="K243" s="229"/>
      <c r="L243" s="234"/>
      <c r="M243" s="235"/>
      <c r="N243" s="236"/>
      <c r="O243" s="236"/>
      <c r="P243" s="236"/>
      <c r="Q243" s="236"/>
      <c r="R243" s="236"/>
      <c r="S243" s="236"/>
      <c r="T243" s="237"/>
      <c r="AT243" s="238" t="s">
        <v>205</v>
      </c>
      <c r="AU243" s="238" t="s">
        <v>211</v>
      </c>
      <c r="AV243" s="13" t="s">
        <v>211</v>
      </c>
      <c r="AW243" s="13" t="s">
        <v>37</v>
      </c>
      <c r="AX243" s="13" t="s">
        <v>74</v>
      </c>
      <c r="AY243" s="238" t="s">
        <v>196</v>
      </c>
    </row>
    <row r="244" spans="2:65" s="12" customFormat="1">
      <c r="B244" s="216"/>
      <c r="C244" s="217"/>
      <c r="D244" s="218" t="s">
        <v>205</v>
      </c>
      <c r="E244" s="219" t="s">
        <v>24</v>
      </c>
      <c r="F244" s="220" t="s">
        <v>4483</v>
      </c>
      <c r="G244" s="217"/>
      <c r="H244" s="221">
        <v>-48.204000000000001</v>
      </c>
      <c r="I244" s="222"/>
      <c r="J244" s="217"/>
      <c r="K244" s="217"/>
      <c r="L244" s="223"/>
      <c r="M244" s="224"/>
      <c r="N244" s="225"/>
      <c r="O244" s="225"/>
      <c r="P244" s="225"/>
      <c r="Q244" s="225"/>
      <c r="R244" s="225"/>
      <c r="S244" s="225"/>
      <c r="T244" s="226"/>
      <c r="AT244" s="227" t="s">
        <v>205</v>
      </c>
      <c r="AU244" s="227" t="s">
        <v>211</v>
      </c>
      <c r="AV244" s="12" t="s">
        <v>83</v>
      </c>
      <c r="AW244" s="12" t="s">
        <v>37</v>
      </c>
      <c r="AX244" s="12" t="s">
        <v>74</v>
      </c>
      <c r="AY244" s="227" t="s">
        <v>196</v>
      </c>
    </row>
    <row r="245" spans="2:65" s="13" customFormat="1">
      <c r="B245" s="228"/>
      <c r="C245" s="229"/>
      <c r="D245" s="218" t="s">
        <v>205</v>
      </c>
      <c r="E245" s="230" t="s">
        <v>24</v>
      </c>
      <c r="F245" s="231" t="s">
        <v>4516</v>
      </c>
      <c r="G245" s="229"/>
      <c r="H245" s="232">
        <v>-48.204000000000001</v>
      </c>
      <c r="I245" s="233"/>
      <c r="J245" s="229"/>
      <c r="K245" s="229"/>
      <c r="L245" s="234"/>
      <c r="M245" s="235"/>
      <c r="N245" s="236"/>
      <c r="O245" s="236"/>
      <c r="P245" s="236"/>
      <c r="Q245" s="236"/>
      <c r="R245" s="236"/>
      <c r="S245" s="236"/>
      <c r="T245" s="237"/>
      <c r="AT245" s="238" t="s">
        <v>205</v>
      </c>
      <c r="AU245" s="238" t="s">
        <v>211</v>
      </c>
      <c r="AV245" s="13" t="s">
        <v>211</v>
      </c>
      <c r="AW245" s="13" t="s">
        <v>37</v>
      </c>
      <c r="AX245" s="13" t="s">
        <v>74</v>
      </c>
      <c r="AY245" s="238" t="s">
        <v>196</v>
      </c>
    </row>
    <row r="246" spans="2:65" s="12" customFormat="1">
      <c r="B246" s="216"/>
      <c r="C246" s="217"/>
      <c r="D246" s="218" t="s">
        <v>205</v>
      </c>
      <c r="E246" s="219" t="s">
        <v>24</v>
      </c>
      <c r="F246" s="220" t="s">
        <v>4498</v>
      </c>
      <c r="G246" s="217"/>
      <c r="H246" s="221">
        <v>68.724000000000004</v>
      </c>
      <c r="I246" s="222"/>
      <c r="J246" s="217"/>
      <c r="K246" s="217"/>
      <c r="L246" s="223"/>
      <c r="M246" s="224"/>
      <c r="N246" s="225"/>
      <c r="O246" s="225"/>
      <c r="P246" s="225"/>
      <c r="Q246" s="225"/>
      <c r="R246" s="225"/>
      <c r="S246" s="225"/>
      <c r="T246" s="226"/>
      <c r="AT246" s="227" t="s">
        <v>205</v>
      </c>
      <c r="AU246" s="227" t="s">
        <v>211</v>
      </c>
      <c r="AV246" s="12" t="s">
        <v>83</v>
      </c>
      <c r="AW246" s="12" t="s">
        <v>37</v>
      </c>
      <c r="AX246" s="12" t="s">
        <v>74</v>
      </c>
      <c r="AY246" s="227" t="s">
        <v>196</v>
      </c>
    </row>
    <row r="247" spans="2:65" s="12" customFormat="1">
      <c r="B247" s="216"/>
      <c r="C247" s="217"/>
      <c r="D247" s="218" t="s">
        <v>205</v>
      </c>
      <c r="E247" s="219" t="s">
        <v>24</v>
      </c>
      <c r="F247" s="220" t="s">
        <v>4499</v>
      </c>
      <c r="G247" s="217"/>
      <c r="H247" s="221">
        <v>12.43</v>
      </c>
      <c r="I247" s="222"/>
      <c r="J247" s="217"/>
      <c r="K247" s="217"/>
      <c r="L247" s="223"/>
      <c r="M247" s="224"/>
      <c r="N247" s="225"/>
      <c r="O247" s="225"/>
      <c r="P247" s="225"/>
      <c r="Q247" s="225"/>
      <c r="R247" s="225"/>
      <c r="S247" s="225"/>
      <c r="T247" s="226"/>
      <c r="AT247" s="227" t="s">
        <v>205</v>
      </c>
      <c r="AU247" s="227" t="s">
        <v>211</v>
      </c>
      <c r="AV247" s="12" t="s">
        <v>83</v>
      </c>
      <c r="AW247" s="12" t="s">
        <v>37</v>
      </c>
      <c r="AX247" s="12" t="s">
        <v>74</v>
      </c>
      <c r="AY247" s="227" t="s">
        <v>196</v>
      </c>
    </row>
    <row r="248" spans="2:65" s="12" customFormat="1">
      <c r="B248" s="216"/>
      <c r="C248" s="217"/>
      <c r="D248" s="218" t="s">
        <v>205</v>
      </c>
      <c r="E248" s="219" t="s">
        <v>24</v>
      </c>
      <c r="F248" s="220" t="s">
        <v>4500</v>
      </c>
      <c r="G248" s="217"/>
      <c r="H248" s="221">
        <v>10.962</v>
      </c>
      <c r="I248" s="222"/>
      <c r="J248" s="217"/>
      <c r="K248" s="217"/>
      <c r="L248" s="223"/>
      <c r="M248" s="224"/>
      <c r="N248" s="225"/>
      <c r="O248" s="225"/>
      <c r="P248" s="225"/>
      <c r="Q248" s="225"/>
      <c r="R248" s="225"/>
      <c r="S248" s="225"/>
      <c r="T248" s="226"/>
      <c r="AT248" s="227" t="s">
        <v>205</v>
      </c>
      <c r="AU248" s="227" t="s">
        <v>211</v>
      </c>
      <c r="AV248" s="12" t="s">
        <v>83</v>
      </c>
      <c r="AW248" s="12" t="s">
        <v>37</v>
      </c>
      <c r="AX248" s="12" t="s">
        <v>74</v>
      </c>
      <c r="AY248" s="227" t="s">
        <v>196</v>
      </c>
    </row>
    <row r="249" spans="2:65" s="12" customFormat="1">
      <c r="B249" s="216"/>
      <c r="C249" s="217"/>
      <c r="D249" s="218" t="s">
        <v>205</v>
      </c>
      <c r="E249" s="219" t="s">
        <v>24</v>
      </c>
      <c r="F249" s="220" t="s">
        <v>4517</v>
      </c>
      <c r="G249" s="217"/>
      <c r="H249" s="221">
        <v>-2.4529999999999998</v>
      </c>
      <c r="I249" s="222"/>
      <c r="J249" s="217"/>
      <c r="K249" s="217"/>
      <c r="L249" s="223"/>
      <c r="M249" s="224"/>
      <c r="N249" s="225"/>
      <c r="O249" s="225"/>
      <c r="P249" s="225"/>
      <c r="Q249" s="225"/>
      <c r="R249" s="225"/>
      <c r="S249" s="225"/>
      <c r="T249" s="226"/>
      <c r="AT249" s="227" t="s">
        <v>205</v>
      </c>
      <c r="AU249" s="227" t="s">
        <v>211</v>
      </c>
      <c r="AV249" s="12" t="s">
        <v>83</v>
      </c>
      <c r="AW249" s="12" t="s">
        <v>37</v>
      </c>
      <c r="AX249" s="12" t="s">
        <v>74</v>
      </c>
      <c r="AY249" s="227" t="s">
        <v>196</v>
      </c>
    </row>
    <row r="250" spans="2:65" s="12" customFormat="1">
      <c r="B250" s="216"/>
      <c r="C250" s="217"/>
      <c r="D250" s="218" t="s">
        <v>205</v>
      </c>
      <c r="E250" s="219" t="s">
        <v>24</v>
      </c>
      <c r="F250" s="220" t="s">
        <v>4502</v>
      </c>
      <c r="G250" s="217"/>
      <c r="H250" s="221">
        <v>0.23300000000000001</v>
      </c>
      <c r="I250" s="222"/>
      <c r="J250" s="217"/>
      <c r="K250" s="217"/>
      <c r="L250" s="223"/>
      <c r="M250" s="224"/>
      <c r="N250" s="225"/>
      <c r="O250" s="225"/>
      <c r="P250" s="225"/>
      <c r="Q250" s="225"/>
      <c r="R250" s="225"/>
      <c r="S250" s="225"/>
      <c r="T250" s="226"/>
      <c r="AT250" s="227" t="s">
        <v>205</v>
      </c>
      <c r="AU250" s="227" t="s">
        <v>211</v>
      </c>
      <c r="AV250" s="12" t="s">
        <v>83</v>
      </c>
      <c r="AW250" s="12" t="s">
        <v>37</v>
      </c>
      <c r="AX250" s="12" t="s">
        <v>74</v>
      </c>
      <c r="AY250" s="227" t="s">
        <v>196</v>
      </c>
    </row>
    <row r="251" spans="2:65" s="13" customFormat="1">
      <c r="B251" s="228"/>
      <c r="C251" s="229"/>
      <c r="D251" s="218" t="s">
        <v>205</v>
      </c>
      <c r="E251" s="230" t="s">
        <v>24</v>
      </c>
      <c r="F251" s="231" t="s">
        <v>271</v>
      </c>
      <c r="G251" s="229"/>
      <c r="H251" s="232">
        <v>89.896000000000001</v>
      </c>
      <c r="I251" s="233"/>
      <c r="J251" s="229"/>
      <c r="K251" s="229"/>
      <c r="L251" s="234"/>
      <c r="M251" s="235"/>
      <c r="N251" s="236"/>
      <c r="O251" s="236"/>
      <c r="P251" s="236"/>
      <c r="Q251" s="236"/>
      <c r="R251" s="236"/>
      <c r="S251" s="236"/>
      <c r="T251" s="237"/>
      <c r="AT251" s="238" t="s">
        <v>205</v>
      </c>
      <c r="AU251" s="238" t="s">
        <v>211</v>
      </c>
      <c r="AV251" s="13" t="s">
        <v>211</v>
      </c>
      <c r="AW251" s="13" t="s">
        <v>37</v>
      </c>
      <c r="AX251" s="13" t="s">
        <v>74</v>
      </c>
      <c r="AY251" s="238" t="s">
        <v>196</v>
      </c>
    </row>
    <row r="252" spans="2:65" s="14" customFormat="1">
      <c r="B252" s="239"/>
      <c r="C252" s="240"/>
      <c r="D252" s="218" t="s">
        <v>205</v>
      </c>
      <c r="E252" s="241" t="s">
        <v>24</v>
      </c>
      <c r="F252" s="242" t="s">
        <v>238</v>
      </c>
      <c r="G252" s="240"/>
      <c r="H252" s="243">
        <v>191.273</v>
      </c>
      <c r="I252" s="244"/>
      <c r="J252" s="240"/>
      <c r="K252" s="240"/>
      <c r="L252" s="245"/>
      <c r="M252" s="246"/>
      <c r="N252" s="247"/>
      <c r="O252" s="247"/>
      <c r="P252" s="247"/>
      <c r="Q252" s="247"/>
      <c r="R252" s="247"/>
      <c r="S252" s="247"/>
      <c r="T252" s="248"/>
      <c r="AT252" s="249" t="s">
        <v>205</v>
      </c>
      <c r="AU252" s="249" t="s">
        <v>211</v>
      </c>
      <c r="AV252" s="14" t="s">
        <v>203</v>
      </c>
      <c r="AW252" s="14" t="s">
        <v>37</v>
      </c>
      <c r="AX252" s="14" t="s">
        <v>81</v>
      </c>
      <c r="AY252" s="249" t="s">
        <v>196</v>
      </c>
    </row>
    <row r="253" spans="2:65" s="1" customFormat="1" ht="23" customHeight="1">
      <c r="B253" s="42"/>
      <c r="C253" s="204" t="s">
        <v>370</v>
      </c>
      <c r="D253" s="204" t="s">
        <v>198</v>
      </c>
      <c r="E253" s="205" t="s">
        <v>762</v>
      </c>
      <c r="F253" s="206" t="s">
        <v>763</v>
      </c>
      <c r="G253" s="207" t="s">
        <v>267</v>
      </c>
      <c r="H253" s="208">
        <v>191.273</v>
      </c>
      <c r="I253" s="209"/>
      <c r="J253" s="210">
        <f>ROUND(I253*H253,2)</f>
        <v>0</v>
      </c>
      <c r="K253" s="206" t="s">
        <v>202</v>
      </c>
      <c r="L253" s="62"/>
      <c r="M253" s="211" t="s">
        <v>24</v>
      </c>
      <c r="N253" s="212" t="s">
        <v>45</v>
      </c>
      <c r="O253" s="43"/>
      <c r="P253" s="213">
        <f>O253*H253</f>
        <v>0</v>
      </c>
      <c r="Q253" s="213">
        <v>3.0000000000000001E-3</v>
      </c>
      <c r="R253" s="213">
        <f>Q253*H253</f>
        <v>0.57381899999999997</v>
      </c>
      <c r="S253" s="213">
        <v>0</v>
      </c>
      <c r="T253" s="214">
        <f>S253*H253</f>
        <v>0</v>
      </c>
      <c r="AR253" s="25" t="s">
        <v>203</v>
      </c>
      <c r="AT253" s="25" t="s">
        <v>198</v>
      </c>
      <c r="AU253" s="25" t="s">
        <v>211</v>
      </c>
      <c r="AY253" s="25" t="s">
        <v>196</v>
      </c>
      <c r="BE253" s="215">
        <f>IF(N253="základní",J253,0)</f>
        <v>0</v>
      </c>
      <c r="BF253" s="215">
        <f>IF(N253="snížená",J253,0)</f>
        <v>0</v>
      </c>
      <c r="BG253" s="215">
        <f>IF(N253="zákl. přenesená",J253,0)</f>
        <v>0</v>
      </c>
      <c r="BH253" s="215">
        <f>IF(N253="sníž. přenesená",J253,0)</f>
        <v>0</v>
      </c>
      <c r="BI253" s="215">
        <f>IF(N253="nulová",J253,0)</f>
        <v>0</v>
      </c>
      <c r="BJ253" s="25" t="s">
        <v>81</v>
      </c>
      <c r="BK253" s="215">
        <f>ROUND(I253*H253,2)</f>
        <v>0</v>
      </c>
      <c r="BL253" s="25" t="s">
        <v>203</v>
      </c>
      <c r="BM253" s="25" t="s">
        <v>4518</v>
      </c>
    </row>
    <row r="254" spans="2:65" s="12" customFormat="1">
      <c r="B254" s="216"/>
      <c r="C254" s="217"/>
      <c r="D254" s="218" t="s">
        <v>205</v>
      </c>
      <c r="E254" s="219" t="s">
        <v>24</v>
      </c>
      <c r="F254" s="220" t="s">
        <v>4509</v>
      </c>
      <c r="G254" s="217"/>
      <c r="H254" s="221">
        <v>63.58</v>
      </c>
      <c r="I254" s="222"/>
      <c r="J254" s="217"/>
      <c r="K254" s="217"/>
      <c r="L254" s="223"/>
      <c r="M254" s="224"/>
      <c r="N254" s="225"/>
      <c r="O254" s="225"/>
      <c r="P254" s="225"/>
      <c r="Q254" s="225"/>
      <c r="R254" s="225"/>
      <c r="S254" s="225"/>
      <c r="T254" s="226"/>
      <c r="AT254" s="227" t="s">
        <v>205</v>
      </c>
      <c r="AU254" s="227" t="s">
        <v>211</v>
      </c>
      <c r="AV254" s="12" t="s">
        <v>83</v>
      </c>
      <c r="AW254" s="12" t="s">
        <v>37</v>
      </c>
      <c r="AX254" s="12" t="s">
        <v>74</v>
      </c>
      <c r="AY254" s="227" t="s">
        <v>196</v>
      </c>
    </row>
    <row r="255" spans="2:65" s="12" customFormat="1">
      <c r="B255" s="216"/>
      <c r="C255" s="217"/>
      <c r="D255" s="218" t="s">
        <v>205</v>
      </c>
      <c r="E255" s="219" t="s">
        <v>24</v>
      </c>
      <c r="F255" s="220" t="s">
        <v>4475</v>
      </c>
      <c r="G255" s="217"/>
      <c r="H255" s="221">
        <v>62.15</v>
      </c>
      <c r="I255" s="222"/>
      <c r="J255" s="217"/>
      <c r="K255" s="217"/>
      <c r="L255" s="223"/>
      <c r="M255" s="224"/>
      <c r="N255" s="225"/>
      <c r="O255" s="225"/>
      <c r="P255" s="225"/>
      <c r="Q255" s="225"/>
      <c r="R255" s="225"/>
      <c r="S255" s="225"/>
      <c r="T255" s="226"/>
      <c r="AT255" s="227" t="s">
        <v>205</v>
      </c>
      <c r="AU255" s="227" t="s">
        <v>211</v>
      </c>
      <c r="AV255" s="12" t="s">
        <v>83</v>
      </c>
      <c r="AW255" s="12" t="s">
        <v>37</v>
      </c>
      <c r="AX255" s="12" t="s">
        <v>74</v>
      </c>
      <c r="AY255" s="227" t="s">
        <v>196</v>
      </c>
    </row>
    <row r="256" spans="2:65" s="12" customFormat="1">
      <c r="B256" s="216"/>
      <c r="C256" s="217"/>
      <c r="D256" s="218" t="s">
        <v>205</v>
      </c>
      <c r="E256" s="219" t="s">
        <v>24</v>
      </c>
      <c r="F256" s="220" t="s">
        <v>4510</v>
      </c>
      <c r="G256" s="217"/>
      <c r="H256" s="221">
        <v>25.905000000000001</v>
      </c>
      <c r="I256" s="222"/>
      <c r="J256" s="217"/>
      <c r="K256" s="217"/>
      <c r="L256" s="223"/>
      <c r="M256" s="224"/>
      <c r="N256" s="225"/>
      <c r="O256" s="225"/>
      <c r="P256" s="225"/>
      <c r="Q256" s="225"/>
      <c r="R256" s="225"/>
      <c r="S256" s="225"/>
      <c r="T256" s="226"/>
      <c r="AT256" s="227" t="s">
        <v>205</v>
      </c>
      <c r="AU256" s="227" t="s">
        <v>211</v>
      </c>
      <c r="AV256" s="12" t="s">
        <v>83</v>
      </c>
      <c r="AW256" s="12" t="s">
        <v>37</v>
      </c>
      <c r="AX256" s="12" t="s">
        <v>74</v>
      </c>
      <c r="AY256" s="227" t="s">
        <v>196</v>
      </c>
    </row>
    <row r="257" spans="2:65" s="12" customFormat="1">
      <c r="B257" s="216"/>
      <c r="C257" s="217"/>
      <c r="D257" s="218" t="s">
        <v>205</v>
      </c>
      <c r="E257" s="219" t="s">
        <v>24</v>
      </c>
      <c r="F257" s="220" t="s">
        <v>4511</v>
      </c>
      <c r="G257" s="217"/>
      <c r="H257" s="221">
        <v>-18.667999999999999</v>
      </c>
      <c r="I257" s="222"/>
      <c r="J257" s="217"/>
      <c r="K257" s="217"/>
      <c r="L257" s="223"/>
      <c r="M257" s="224"/>
      <c r="N257" s="225"/>
      <c r="O257" s="225"/>
      <c r="P257" s="225"/>
      <c r="Q257" s="225"/>
      <c r="R257" s="225"/>
      <c r="S257" s="225"/>
      <c r="T257" s="226"/>
      <c r="AT257" s="227" t="s">
        <v>205</v>
      </c>
      <c r="AU257" s="227" t="s">
        <v>211</v>
      </c>
      <c r="AV257" s="12" t="s">
        <v>83</v>
      </c>
      <c r="AW257" s="12" t="s">
        <v>37</v>
      </c>
      <c r="AX257" s="12" t="s">
        <v>74</v>
      </c>
      <c r="AY257" s="227" t="s">
        <v>196</v>
      </c>
    </row>
    <row r="258" spans="2:65" s="12" customFormat="1">
      <c r="B258" s="216"/>
      <c r="C258" s="217"/>
      <c r="D258" s="218" t="s">
        <v>205</v>
      </c>
      <c r="E258" s="219" t="s">
        <v>24</v>
      </c>
      <c r="F258" s="220" t="s">
        <v>4512</v>
      </c>
      <c r="G258" s="217"/>
      <c r="H258" s="221">
        <v>4.32</v>
      </c>
      <c r="I258" s="222"/>
      <c r="J258" s="217"/>
      <c r="K258" s="217"/>
      <c r="L258" s="223"/>
      <c r="M258" s="224"/>
      <c r="N258" s="225"/>
      <c r="O258" s="225"/>
      <c r="P258" s="225"/>
      <c r="Q258" s="225"/>
      <c r="R258" s="225"/>
      <c r="S258" s="225"/>
      <c r="T258" s="226"/>
      <c r="AT258" s="227" t="s">
        <v>205</v>
      </c>
      <c r="AU258" s="227" t="s">
        <v>211</v>
      </c>
      <c r="AV258" s="12" t="s">
        <v>83</v>
      </c>
      <c r="AW258" s="12" t="s">
        <v>37</v>
      </c>
      <c r="AX258" s="12" t="s">
        <v>74</v>
      </c>
      <c r="AY258" s="227" t="s">
        <v>196</v>
      </c>
    </row>
    <row r="259" spans="2:65" s="12" customFormat="1">
      <c r="B259" s="216"/>
      <c r="C259" s="217"/>
      <c r="D259" s="218" t="s">
        <v>205</v>
      </c>
      <c r="E259" s="219" t="s">
        <v>24</v>
      </c>
      <c r="F259" s="220" t="s">
        <v>4513</v>
      </c>
      <c r="G259" s="217"/>
      <c r="H259" s="221">
        <v>0.72</v>
      </c>
      <c r="I259" s="222"/>
      <c r="J259" s="217"/>
      <c r="K259" s="217"/>
      <c r="L259" s="223"/>
      <c r="M259" s="224"/>
      <c r="N259" s="225"/>
      <c r="O259" s="225"/>
      <c r="P259" s="225"/>
      <c r="Q259" s="225"/>
      <c r="R259" s="225"/>
      <c r="S259" s="225"/>
      <c r="T259" s="226"/>
      <c r="AT259" s="227" t="s">
        <v>205</v>
      </c>
      <c r="AU259" s="227" t="s">
        <v>211</v>
      </c>
      <c r="AV259" s="12" t="s">
        <v>83</v>
      </c>
      <c r="AW259" s="12" t="s">
        <v>37</v>
      </c>
      <c r="AX259" s="12" t="s">
        <v>74</v>
      </c>
      <c r="AY259" s="227" t="s">
        <v>196</v>
      </c>
    </row>
    <row r="260" spans="2:65" s="12" customFormat="1">
      <c r="B260" s="216"/>
      <c r="C260" s="217"/>
      <c r="D260" s="218" t="s">
        <v>205</v>
      </c>
      <c r="E260" s="219" t="s">
        <v>24</v>
      </c>
      <c r="F260" s="220" t="s">
        <v>4514</v>
      </c>
      <c r="G260" s="217"/>
      <c r="H260" s="221">
        <v>6.9</v>
      </c>
      <c r="I260" s="222"/>
      <c r="J260" s="217"/>
      <c r="K260" s="217"/>
      <c r="L260" s="223"/>
      <c r="M260" s="224"/>
      <c r="N260" s="225"/>
      <c r="O260" s="225"/>
      <c r="P260" s="225"/>
      <c r="Q260" s="225"/>
      <c r="R260" s="225"/>
      <c r="S260" s="225"/>
      <c r="T260" s="226"/>
      <c r="AT260" s="227" t="s">
        <v>205</v>
      </c>
      <c r="AU260" s="227" t="s">
        <v>211</v>
      </c>
      <c r="AV260" s="12" t="s">
        <v>83</v>
      </c>
      <c r="AW260" s="12" t="s">
        <v>37</v>
      </c>
      <c r="AX260" s="12" t="s">
        <v>74</v>
      </c>
      <c r="AY260" s="227" t="s">
        <v>196</v>
      </c>
    </row>
    <row r="261" spans="2:65" s="12" customFormat="1">
      <c r="B261" s="216"/>
      <c r="C261" s="217"/>
      <c r="D261" s="218" t="s">
        <v>205</v>
      </c>
      <c r="E261" s="219" t="s">
        <v>24</v>
      </c>
      <c r="F261" s="220" t="s">
        <v>4515</v>
      </c>
      <c r="G261" s="217"/>
      <c r="H261" s="221">
        <v>4.6740000000000004</v>
      </c>
      <c r="I261" s="222"/>
      <c r="J261" s="217"/>
      <c r="K261" s="217"/>
      <c r="L261" s="223"/>
      <c r="M261" s="224"/>
      <c r="N261" s="225"/>
      <c r="O261" s="225"/>
      <c r="P261" s="225"/>
      <c r="Q261" s="225"/>
      <c r="R261" s="225"/>
      <c r="S261" s="225"/>
      <c r="T261" s="226"/>
      <c r="AT261" s="227" t="s">
        <v>205</v>
      </c>
      <c r="AU261" s="227" t="s">
        <v>211</v>
      </c>
      <c r="AV261" s="12" t="s">
        <v>83</v>
      </c>
      <c r="AW261" s="12" t="s">
        <v>37</v>
      </c>
      <c r="AX261" s="12" t="s">
        <v>74</v>
      </c>
      <c r="AY261" s="227" t="s">
        <v>196</v>
      </c>
    </row>
    <row r="262" spans="2:65" s="13" customFormat="1">
      <c r="B262" s="228"/>
      <c r="C262" s="229"/>
      <c r="D262" s="218" t="s">
        <v>205</v>
      </c>
      <c r="E262" s="230" t="s">
        <v>24</v>
      </c>
      <c r="F262" s="231" t="s">
        <v>263</v>
      </c>
      <c r="G262" s="229"/>
      <c r="H262" s="232">
        <v>149.58099999999999</v>
      </c>
      <c r="I262" s="233"/>
      <c r="J262" s="229"/>
      <c r="K262" s="229"/>
      <c r="L262" s="234"/>
      <c r="M262" s="235"/>
      <c r="N262" s="236"/>
      <c r="O262" s="236"/>
      <c r="P262" s="236"/>
      <c r="Q262" s="236"/>
      <c r="R262" s="236"/>
      <c r="S262" s="236"/>
      <c r="T262" s="237"/>
      <c r="AT262" s="238" t="s">
        <v>205</v>
      </c>
      <c r="AU262" s="238" t="s">
        <v>211</v>
      </c>
      <c r="AV262" s="13" t="s">
        <v>211</v>
      </c>
      <c r="AW262" s="13" t="s">
        <v>37</v>
      </c>
      <c r="AX262" s="13" t="s">
        <v>74</v>
      </c>
      <c r="AY262" s="238" t="s">
        <v>196</v>
      </c>
    </row>
    <row r="263" spans="2:65" s="12" customFormat="1">
      <c r="B263" s="216"/>
      <c r="C263" s="217"/>
      <c r="D263" s="218" t="s">
        <v>205</v>
      </c>
      <c r="E263" s="219" t="s">
        <v>24</v>
      </c>
      <c r="F263" s="220" t="s">
        <v>4483</v>
      </c>
      <c r="G263" s="217"/>
      <c r="H263" s="221">
        <v>-48.204000000000001</v>
      </c>
      <c r="I263" s="222"/>
      <c r="J263" s="217"/>
      <c r="K263" s="217"/>
      <c r="L263" s="223"/>
      <c r="M263" s="224"/>
      <c r="N263" s="225"/>
      <c r="O263" s="225"/>
      <c r="P263" s="225"/>
      <c r="Q263" s="225"/>
      <c r="R263" s="225"/>
      <c r="S263" s="225"/>
      <c r="T263" s="226"/>
      <c r="AT263" s="227" t="s">
        <v>205</v>
      </c>
      <c r="AU263" s="227" t="s">
        <v>211</v>
      </c>
      <c r="AV263" s="12" t="s">
        <v>83</v>
      </c>
      <c r="AW263" s="12" t="s">
        <v>37</v>
      </c>
      <c r="AX263" s="12" t="s">
        <v>74</v>
      </c>
      <c r="AY263" s="227" t="s">
        <v>196</v>
      </c>
    </row>
    <row r="264" spans="2:65" s="13" customFormat="1">
      <c r="B264" s="228"/>
      <c r="C264" s="229"/>
      <c r="D264" s="218" t="s">
        <v>205</v>
      </c>
      <c r="E264" s="230" t="s">
        <v>24</v>
      </c>
      <c r="F264" s="231" t="s">
        <v>4516</v>
      </c>
      <c r="G264" s="229"/>
      <c r="H264" s="232">
        <v>-48.204000000000001</v>
      </c>
      <c r="I264" s="233"/>
      <c r="J264" s="229"/>
      <c r="K264" s="229"/>
      <c r="L264" s="234"/>
      <c r="M264" s="235"/>
      <c r="N264" s="236"/>
      <c r="O264" s="236"/>
      <c r="P264" s="236"/>
      <c r="Q264" s="236"/>
      <c r="R264" s="236"/>
      <c r="S264" s="236"/>
      <c r="T264" s="237"/>
      <c r="AT264" s="238" t="s">
        <v>205</v>
      </c>
      <c r="AU264" s="238" t="s">
        <v>211</v>
      </c>
      <c r="AV264" s="13" t="s">
        <v>211</v>
      </c>
      <c r="AW264" s="13" t="s">
        <v>37</v>
      </c>
      <c r="AX264" s="13" t="s">
        <v>74</v>
      </c>
      <c r="AY264" s="238" t="s">
        <v>196</v>
      </c>
    </row>
    <row r="265" spans="2:65" s="12" customFormat="1">
      <c r="B265" s="216"/>
      <c r="C265" s="217"/>
      <c r="D265" s="218" t="s">
        <v>205</v>
      </c>
      <c r="E265" s="219" t="s">
        <v>24</v>
      </c>
      <c r="F265" s="220" t="s">
        <v>4498</v>
      </c>
      <c r="G265" s="217"/>
      <c r="H265" s="221">
        <v>68.724000000000004</v>
      </c>
      <c r="I265" s="222"/>
      <c r="J265" s="217"/>
      <c r="K265" s="217"/>
      <c r="L265" s="223"/>
      <c r="M265" s="224"/>
      <c r="N265" s="225"/>
      <c r="O265" s="225"/>
      <c r="P265" s="225"/>
      <c r="Q265" s="225"/>
      <c r="R265" s="225"/>
      <c r="S265" s="225"/>
      <c r="T265" s="226"/>
      <c r="AT265" s="227" t="s">
        <v>205</v>
      </c>
      <c r="AU265" s="227" t="s">
        <v>211</v>
      </c>
      <c r="AV265" s="12" t="s">
        <v>83</v>
      </c>
      <c r="AW265" s="12" t="s">
        <v>37</v>
      </c>
      <c r="AX265" s="12" t="s">
        <v>74</v>
      </c>
      <c r="AY265" s="227" t="s">
        <v>196</v>
      </c>
    </row>
    <row r="266" spans="2:65" s="12" customFormat="1">
      <c r="B266" s="216"/>
      <c r="C266" s="217"/>
      <c r="D266" s="218" t="s">
        <v>205</v>
      </c>
      <c r="E266" s="219" t="s">
        <v>24</v>
      </c>
      <c r="F266" s="220" t="s">
        <v>4499</v>
      </c>
      <c r="G266" s="217"/>
      <c r="H266" s="221">
        <v>12.43</v>
      </c>
      <c r="I266" s="222"/>
      <c r="J266" s="217"/>
      <c r="K266" s="217"/>
      <c r="L266" s="223"/>
      <c r="M266" s="224"/>
      <c r="N266" s="225"/>
      <c r="O266" s="225"/>
      <c r="P266" s="225"/>
      <c r="Q266" s="225"/>
      <c r="R266" s="225"/>
      <c r="S266" s="225"/>
      <c r="T266" s="226"/>
      <c r="AT266" s="227" t="s">
        <v>205</v>
      </c>
      <c r="AU266" s="227" t="s">
        <v>211</v>
      </c>
      <c r="AV266" s="12" t="s">
        <v>83</v>
      </c>
      <c r="AW266" s="12" t="s">
        <v>37</v>
      </c>
      <c r="AX266" s="12" t="s">
        <v>74</v>
      </c>
      <c r="AY266" s="227" t="s">
        <v>196</v>
      </c>
    </row>
    <row r="267" spans="2:65" s="12" customFormat="1">
      <c r="B267" s="216"/>
      <c r="C267" s="217"/>
      <c r="D267" s="218" t="s">
        <v>205</v>
      </c>
      <c r="E267" s="219" t="s">
        <v>24</v>
      </c>
      <c r="F267" s="220" t="s">
        <v>4500</v>
      </c>
      <c r="G267" s="217"/>
      <c r="H267" s="221">
        <v>10.962</v>
      </c>
      <c r="I267" s="222"/>
      <c r="J267" s="217"/>
      <c r="K267" s="217"/>
      <c r="L267" s="223"/>
      <c r="M267" s="224"/>
      <c r="N267" s="225"/>
      <c r="O267" s="225"/>
      <c r="P267" s="225"/>
      <c r="Q267" s="225"/>
      <c r="R267" s="225"/>
      <c r="S267" s="225"/>
      <c r="T267" s="226"/>
      <c r="AT267" s="227" t="s">
        <v>205</v>
      </c>
      <c r="AU267" s="227" t="s">
        <v>211</v>
      </c>
      <c r="AV267" s="12" t="s">
        <v>83</v>
      </c>
      <c r="AW267" s="12" t="s">
        <v>37</v>
      </c>
      <c r="AX267" s="12" t="s">
        <v>74</v>
      </c>
      <c r="AY267" s="227" t="s">
        <v>196</v>
      </c>
    </row>
    <row r="268" spans="2:65" s="12" customFormat="1">
      <c r="B268" s="216"/>
      <c r="C268" s="217"/>
      <c r="D268" s="218" t="s">
        <v>205</v>
      </c>
      <c r="E268" s="219" t="s">
        <v>24</v>
      </c>
      <c r="F268" s="220" t="s">
        <v>4517</v>
      </c>
      <c r="G268" s="217"/>
      <c r="H268" s="221">
        <v>-2.4529999999999998</v>
      </c>
      <c r="I268" s="222"/>
      <c r="J268" s="217"/>
      <c r="K268" s="217"/>
      <c r="L268" s="223"/>
      <c r="M268" s="224"/>
      <c r="N268" s="225"/>
      <c r="O268" s="225"/>
      <c r="P268" s="225"/>
      <c r="Q268" s="225"/>
      <c r="R268" s="225"/>
      <c r="S268" s="225"/>
      <c r="T268" s="226"/>
      <c r="AT268" s="227" t="s">
        <v>205</v>
      </c>
      <c r="AU268" s="227" t="s">
        <v>211</v>
      </c>
      <c r="AV268" s="12" t="s">
        <v>83</v>
      </c>
      <c r="AW268" s="12" t="s">
        <v>37</v>
      </c>
      <c r="AX268" s="12" t="s">
        <v>74</v>
      </c>
      <c r="AY268" s="227" t="s">
        <v>196</v>
      </c>
    </row>
    <row r="269" spans="2:65" s="12" customFormat="1">
      <c r="B269" s="216"/>
      <c r="C269" s="217"/>
      <c r="D269" s="218" t="s">
        <v>205</v>
      </c>
      <c r="E269" s="219" t="s">
        <v>24</v>
      </c>
      <c r="F269" s="220" t="s">
        <v>4502</v>
      </c>
      <c r="G269" s="217"/>
      <c r="H269" s="221">
        <v>0.23300000000000001</v>
      </c>
      <c r="I269" s="222"/>
      <c r="J269" s="217"/>
      <c r="K269" s="217"/>
      <c r="L269" s="223"/>
      <c r="M269" s="224"/>
      <c r="N269" s="225"/>
      <c r="O269" s="225"/>
      <c r="P269" s="225"/>
      <c r="Q269" s="225"/>
      <c r="R269" s="225"/>
      <c r="S269" s="225"/>
      <c r="T269" s="226"/>
      <c r="AT269" s="227" t="s">
        <v>205</v>
      </c>
      <c r="AU269" s="227" t="s">
        <v>211</v>
      </c>
      <c r="AV269" s="12" t="s">
        <v>83</v>
      </c>
      <c r="AW269" s="12" t="s">
        <v>37</v>
      </c>
      <c r="AX269" s="12" t="s">
        <v>74</v>
      </c>
      <c r="AY269" s="227" t="s">
        <v>196</v>
      </c>
    </row>
    <row r="270" spans="2:65" s="13" customFormat="1">
      <c r="B270" s="228"/>
      <c r="C270" s="229"/>
      <c r="D270" s="218" t="s">
        <v>205</v>
      </c>
      <c r="E270" s="230" t="s">
        <v>24</v>
      </c>
      <c r="F270" s="231" t="s">
        <v>271</v>
      </c>
      <c r="G270" s="229"/>
      <c r="H270" s="232">
        <v>89.896000000000001</v>
      </c>
      <c r="I270" s="233"/>
      <c r="J270" s="229"/>
      <c r="K270" s="229"/>
      <c r="L270" s="234"/>
      <c r="M270" s="235"/>
      <c r="N270" s="236"/>
      <c r="O270" s="236"/>
      <c r="P270" s="236"/>
      <c r="Q270" s="236"/>
      <c r="R270" s="236"/>
      <c r="S270" s="236"/>
      <c r="T270" s="237"/>
      <c r="AT270" s="238" t="s">
        <v>205</v>
      </c>
      <c r="AU270" s="238" t="s">
        <v>211</v>
      </c>
      <c r="AV270" s="13" t="s">
        <v>211</v>
      </c>
      <c r="AW270" s="13" t="s">
        <v>37</v>
      </c>
      <c r="AX270" s="13" t="s">
        <v>74</v>
      </c>
      <c r="AY270" s="238" t="s">
        <v>196</v>
      </c>
    </row>
    <row r="271" spans="2:65" s="14" customFormat="1">
      <c r="B271" s="239"/>
      <c r="C271" s="240"/>
      <c r="D271" s="218" t="s">
        <v>205</v>
      </c>
      <c r="E271" s="241" t="s">
        <v>24</v>
      </c>
      <c r="F271" s="242" t="s">
        <v>238</v>
      </c>
      <c r="G271" s="240"/>
      <c r="H271" s="243">
        <v>191.273</v>
      </c>
      <c r="I271" s="244"/>
      <c r="J271" s="240"/>
      <c r="K271" s="240"/>
      <c r="L271" s="245"/>
      <c r="M271" s="246"/>
      <c r="N271" s="247"/>
      <c r="O271" s="247"/>
      <c r="P271" s="247"/>
      <c r="Q271" s="247"/>
      <c r="R271" s="247"/>
      <c r="S271" s="247"/>
      <c r="T271" s="248"/>
      <c r="AT271" s="249" t="s">
        <v>205</v>
      </c>
      <c r="AU271" s="249" t="s">
        <v>211</v>
      </c>
      <c r="AV271" s="14" t="s">
        <v>203</v>
      </c>
      <c r="AW271" s="14" t="s">
        <v>37</v>
      </c>
      <c r="AX271" s="14" t="s">
        <v>81</v>
      </c>
      <c r="AY271" s="249" t="s">
        <v>196</v>
      </c>
    </row>
    <row r="272" spans="2:65" s="1" customFormat="1" ht="34.5" customHeight="1">
      <c r="B272" s="42"/>
      <c r="C272" s="204" t="s">
        <v>373</v>
      </c>
      <c r="D272" s="204" t="s">
        <v>198</v>
      </c>
      <c r="E272" s="205" t="s">
        <v>4519</v>
      </c>
      <c r="F272" s="206" t="s">
        <v>4520</v>
      </c>
      <c r="G272" s="207" t="s">
        <v>267</v>
      </c>
      <c r="H272" s="208">
        <v>9.2639999999999993</v>
      </c>
      <c r="I272" s="209"/>
      <c r="J272" s="210">
        <f>ROUND(I272*H272,2)</f>
        <v>0</v>
      </c>
      <c r="K272" s="206" t="s">
        <v>202</v>
      </c>
      <c r="L272" s="62"/>
      <c r="M272" s="211" t="s">
        <v>24</v>
      </c>
      <c r="N272" s="212" t="s">
        <v>45</v>
      </c>
      <c r="O272" s="43"/>
      <c r="P272" s="213">
        <f>O272*H272</f>
        <v>0</v>
      </c>
      <c r="Q272" s="213">
        <v>2.5999999999999998E-4</v>
      </c>
      <c r="R272" s="213">
        <f>Q272*H272</f>
        <v>2.4086399999999997E-3</v>
      </c>
      <c r="S272" s="213">
        <v>0</v>
      </c>
      <c r="T272" s="214">
        <f>S272*H272</f>
        <v>0</v>
      </c>
      <c r="AR272" s="25" t="s">
        <v>203</v>
      </c>
      <c r="AT272" s="25" t="s">
        <v>198</v>
      </c>
      <c r="AU272" s="25" t="s">
        <v>211</v>
      </c>
      <c r="AY272" s="25" t="s">
        <v>196</v>
      </c>
      <c r="BE272" s="215">
        <f>IF(N272="základní",J272,0)</f>
        <v>0</v>
      </c>
      <c r="BF272" s="215">
        <f>IF(N272="snížená",J272,0)</f>
        <v>0</v>
      </c>
      <c r="BG272" s="215">
        <f>IF(N272="zákl. přenesená",J272,0)</f>
        <v>0</v>
      </c>
      <c r="BH272" s="215">
        <f>IF(N272="sníž. přenesená",J272,0)</f>
        <v>0</v>
      </c>
      <c r="BI272" s="215">
        <f>IF(N272="nulová",J272,0)</f>
        <v>0</v>
      </c>
      <c r="BJ272" s="25" t="s">
        <v>81</v>
      </c>
      <c r="BK272" s="215">
        <f>ROUND(I272*H272,2)</f>
        <v>0</v>
      </c>
      <c r="BL272" s="25" t="s">
        <v>203</v>
      </c>
      <c r="BM272" s="25" t="s">
        <v>4521</v>
      </c>
    </row>
    <row r="273" spans="2:65" s="12" customFormat="1">
      <c r="B273" s="216"/>
      <c r="C273" s="217"/>
      <c r="D273" s="218" t="s">
        <v>205</v>
      </c>
      <c r="E273" s="219" t="s">
        <v>24</v>
      </c>
      <c r="F273" s="220" t="s">
        <v>4522</v>
      </c>
      <c r="G273" s="217"/>
      <c r="H273" s="221">
        <v>9.2639999999999993</v>
      </c>
      <c r="I273" s="222"/>
      <c r="J273" s="217"/>
      <c r="K273" s="217"/>
      <c r="L273" s="223"/>
      <c r="M273" s="224"/>
      <c r="N273" s="225"/>
      <c r="O273" s="225"/>
      <c r="P273" s="225"/>
      <c r="Q273" s="225"/>
      <c r="R273" s="225"/>
      <c r="S273" s="225"/>
      <c r="T273" s="226"/>
      <c r="AT273" s="227" t="s">
        <v>205</v>
      </c>
      <c r="AU273" s="227" t="s">
        <v>211</v>
      </c>
      <c r="AV273" s="12" t="s">
        <v>83</v>
      </c>
      <c r="AW273" s="12" t="s">
        <v>37</v>
      </c>
      <c r="AX273" s="12" t="s">
        <v>81</v>
      </c>
      <c r="AY273" s="227" t="s">
        <v>196</v>
      </c>
    </row>
    <row r="274" spans="2:65" s="1" customFormat="1" ht="23" customHeight="1">
      <c r="B274" s="42"/>
      <c r="C274" s="204" t="s">
        <v>376</v>
      </c>
      <c r="D274" s="204" t="s">
        <v>198</v>
      </c>
      <c r="E274" s="205" t="s">
        <v>4523</v>
      </c>
      <c r="F274" s="206" t="s">
        <v>4524</v>
      </c>
      <c r="G274" s="207" t="s">
        <v>267</v>
      </c>
      <c r="H274" s="208">
        <v>9.2639999999999993</v>
      </c>
      <c r="I274" s="209"/>
      <c r="J274" s="210">
        <f>ROUND(I274*H274,2)</f>
        <v>0</v>
      </c>
      <c r="K274" s="206" t="s">
        <v>202</v>
      </c>
      <c r="L274" s="62"/>
      <c r="M274" s="211" t="s">
        <v>24</v>
      </c>
      <c r="N274" s="212" t="s">
        <v>45</v>
      </c>
      <c r="O274" s="43"/>
      <c r="P274" s="213">
        <f>O274*H274</f>
        <v>0</v>
      </c>
      <c r="Q274" s="213">
        <v>3.0000000000000001E-3</v>
      </c>
      <c r="R274" s="213">
        <f>Q274*H274</f>
        <v>2.7791999999999997E-2</v>
      </c>
      <c r="S274" s="213">
        <v>0</v>
      </c>
      <c r="T274" s="214">
        <f>S274*H274</f>
        <v>0</v>
      </c>
      <c r="AR274" s="25" t="s">
        <v>203</v>
      </c>
      <c r="AT274" s="25" t="s">
        <v>198</v>
      </c>
      <c r="AU274" s="25" t="s">
        <v>211</v>
      </c>
      <c r="AY274" s="25" t="s">
        <v>196</v>
      </c>
      <c r="BE274" s="215">
        <f>IF(N274="základní",J274,0)</f>
        <v>0</v>
      </c>
      <c r="BF274" s="215">
        <f>IF(N274="snížená",J274,0)</f>
        <v>0</v>
      </c>
      <c r="BG274" s="215">
        <f>IF(N274="zákl. přenesená",J274,0)</f>
        <v>0</v>
      </c>
      <c r="BH274" s="215">
        <f>IF(N274="sníž. přenesená",J274,0)</f>
        <v>0</v>
      </c>
      <c r="BI274" s="215">
        <f>IF(N274="nulová",J274,0)</f>
        <v>0</v>
      </c>
      <c r="BJ274" s="25" t="s">
        <v>81</v>
      </c>
      <c r="BK274" s="215">
        <f>ROUND(I274*H274,2)</f>
        <v>0</v>
      </c>
      <c r="BL274" s="25" t="s">
        <v>203</v>
      </c>
      <c r="BM274" s="25" t="s">
        <v>4525</v>
      </c>
    </row>
    <row r="275" spans="2:65" s="12" customFormat="1">
      <c r="B275" s="216"/>
      <c r="C275" s="217"/>
      <c r="D275" s="218" t="s">
        <v>205</v>
      </c>
      <c r="E275" s="219" t="s">
        <v>24</v>
      </c>
      <c r="F275" s="220" t="s">
        <v>4522</v>
      </c>
      <c r="G275" s="217"/>
      <c r="H275" s="221">
        <v>9.2639999999999993</v>
      </c>
      <c r="I275" s="222"/>
      <c r="J275" s="217"/>
      <c r="K275" s="217"/>
      <c r="L275" s="223"/>
      <c r="M275" s="224"/>
      <c r="N275" s="225"/>
      <c r="O275" s="225"/>
      <c r="P275" s="225"/>
      <c r="Q275" s="225"/>
      <c r="R275" s="225"/>
      <c r="S275" s="225"/>
      <c r="T275" s="226"/>
      <c r="AT275" s="227" t="s">
        <v>205</v>
      </c>
      <c r="AU275" s="227" t="s">
        <v>211</v>
      </c>
      <c r="AV275" s="12" t="s">
        <v>83</v>
      </c>
      <c r="AW275" s="12" t="s">
        <v>37</v>
      </c>
      <c r="AX275" s="12" t="s">
        <v>81</v>
      </c>
      <c r="AY275" s="227" t="s">
        <v>196</v>
      </c>
    </row>
    <row r="276" spans="2:65" s="1" customFormat="1" ht="23" customHeight="1">
      <c r="B276" s="42"/>
      <c r="C276" s="204" t="s">
        <v>380</v>
      </c>
      <c r="D276" s="204" t="s">
        <v>198</v>
      </c>
      <c r="E276" s="205" t="s">
        <v>4526</v>
      </c>
      <c r="F276" s="206" t="s">
        <v>4527</v>
      </c>
      <c r="G276" s="207" t="s">
        <v>320</v>
      </c>
      <c r="H276" s="208">
        <v>10.27</v>
      </c>
      <c r="I276" s="209"/>
      <c r="J276" s="210">
        <f>ROUND(I276*H276,2)</f>
        <v>0</v>
      </c>
      <c r="K276" s="206" t="s">
        <v>24</v>
      </c>
      <c r="L276" s="62"/>
      <c r="M276" s="211" t="s">
        <v>24</v>
      </c>
      <c r="N276" s="212" t="s">
        <v>45</v>
      </c>
      <c r="O276" s="43"/>
      <c r="P276" s="213">
        <f>O276*H276</f>
        <v>0</v>
      </c>
      <c r="Q276" s="213">
        <v>2.0646000000000001E-2</v>
      </c>
      <c r="R276" s="213">
        <f>Q276*H276</f>
        <v>0.21203442</v>
      </c>
      <c r="S276" s="213">
        <v>0</v>
      </c>
      <c r="T276" s="214">
        <f>S276*H276</f>
        <v>0</v>
      </c>
      <c r="AR276" s="25" t="s">
        <v>203</v>
      </c>
      <c r="AT276" s="25" t="s">
        <v>198</v>
      </c>
      <c r="AU276" s="25" t="s">
        <v>211</v>
      </c>
      <c r="AY276" s="25" t="s">
        <v>196</v>
      </c>
      <c r="BE276" s="215">
        <f>IF(N276="základní",J276,0)</f>
        <v>0</v>
      </c>
      <c r="BF276" s="215">
        <f>IF(N276="snížená",J276,0)</f>
        <v>0</v>
      </c>
      <c r="BG276" s="215">
        <f>IF(N276="zákl. přenesená",J276,0)</f>
        <v>0</v>
      </c>
      <c r="BH276" s="215">
        <f>IF(N276="sníž. přenesená",J276,0)</f>
        <v>0</v>
      </c>
      <c r="BI276" s="215">
        <f>IF(N276="nulová",J276,0)</f>
        <v>0</v>
      </c>
      <c r="BJ276" s="25" t="s">
        <v>81</v>
      </c>
      <c r="BK276" s="215">
        <f>ROUND(I276*H276,2)</f>
        <v>0</v>
      </c>
      <c r="BL276" s="25" t="s">
        <v>203</v>
      </c>
      <c r="BM276" s="25" t="s">
        <v>4528</v>
      </c>
    </row>
    <row r="277" spans="2:65" s="12" customFormat="1">
      <c r="B277" s="216"/>
      <c r="C277" s="217"/>
      <c r="D277" s="218" t="s">
        <v>205</v>
      </c>
      <c r="E277" s="219" t="s">
        <v>24</v>
      </c>
      <c r="F277" s="220" t="s">
        <v>4529</v>
      </c>
      <c r="G277" s="217"/>
      <c r="H277" s="221">
        <v>10.27</v>
      </c>
      <c r="I277" s="222"/>
      <c r="J277" s="217"/>
      <c r="K277" s="217"/>
      <c r="L277" s="223"/>
      <c r="M277" s="224"/>
      <c r="N277" s="225"/>
      <c r="O277" s="225"/>
      <c r="P277" s="225"/>
      <c r="Q277" s="225"/>
      <c r="R277" s="225"/>
      <c r="S277" s="225"/>
      <c r="T277" s="226"/>
      <c r="AT277" s="227" t="s">
        <v>205</v>
      </c>
      <c r="AU277" s="227" t="s">
        <v>211</v>
      </c>
      <c r="AV277" s="12" t="s">
        <v>83</v>
      </c>
      <c r="AW277" s="12" t="s">
        <v>37</v>
      </c>
      <c r="AX277" s="12" t="s">
        <v>81</v>
      </c>
      <c r="AY277" s="227" t="s">
        <v>196</v>
      </c>
    </row>
    <row r="278" spans="2:65" s="1" customFormat="1" ht="23" customHeight="1">
      <c r="B278" s="42"/>
      <c r="C278" s="204" t="s">
        <v>228</v>
      </c>
      <c r="D278" s="204" t="s">
        <v>198</v>
      </c>
      <c r="E278" s="205" t="s">
        <v>4530</v>
      </c>
      <c r="F278" s="206" t="s">
        <v>4531</v>
      </c>
      <c r="G278" s="207" t="s">
        <v>267</v>
      </c>
      <c r="H278" s="208">
        <v>6.6</v>
      </c>
      <c r="I278" s="209"/>
      <c r="J278" s="210">
        <f>ROUND(I278*H278,2)</f>
        <v>0</v>
      </c>
      <c r="K278" s="206" t="s">
        <v>202</v>
      </c>
      <c r="L278" s="62"/>
      <c r="M278" s="211" t="s">
        <v>24</v>
      </c>
      <c r="N278" s="212" t="s">
        <v>45</v>
      </c>
      <c r="O278" s="43"/>
      <c r="P278" s="213">
        <f>O278*H278</f>
        <v>0</v>
      </c>
      <c r="Q278" s="213">
        <v>0.04</v>
      </c>
      <c r="R278" s="213">
        <f>Q278*H278</f>
        <v>0.26400000000000001</v>
      </c>
      <c r="S278" s="213">
        <v>0</v>
      </c>
      <c r="T278" s="214">
        <f>S278*H278</f>
        <v>0</v>
      </c>
      <c r="AR278" s="25" t="s">
        <v>203</v>
      </c>
      <c r="AT278" s="25" t="s">
        <v>198</v>
      </c>
      <c r="AU278" s="25" t="s">
        <v>211</v>
      </c>
      <c r="AY278" s="25" t="s">
        <v>196</v>
      </c>
      <c r="BE278" s="215">
        <f>IF(N278="základní",J278,0)</f>
        <v>0</v>
      </c>
      <c r="BF278" s="215">
        <f>IF(N278="snížená",J278,0)</f>
        <v>0</v>
      </c>
      <c r="BG278" s="215">
        <f>IF(N278="zákl. přenesená",J278,0)</f>
        <v>0</v>
      </c>
      <c r="BH278" s="215">
        <f>IF(N278="sníž. přenesená",J278,0)</f>
        <v>0</v>
      </c>
      <c r="BI278" s="215">
        <f>IF(N278="nulová",J278,0)</f>
        <v>0</v>
      </c>
      <c r="BJ278" s="25" t="s">
        <v>81</v>
      </c>
      <c r="BK278" s="215">
        <f>ROUND(I278*H278,2)</f>
        <v>0</v>
      </c>
      <c r="BL278" s="25" t="s">
        <v>203</v>
      </c>
      <c r="BM278" s="25" t="s">
        <v>4532</v>
      </c>
    </row>
    <row r="279" spans="2:65" s="12" customFormat="1">
      <c r="B279" s="216"/>
      <c r="C279" s="217"/>
      <c r="D279" s="218" t="s">
        <v>205</v>
      </c>
      <c r="E279" s="219" t="s">
        <v>24</v>
      </c>
      <c r="F279" s="220" t="s">
        <v>4533</v>
      </c>
      <c r="G279" s="217"/>
      <c r="H279" s="221">
        <v>3.6</v>
      </c>
      <c r="I279" s="222"/>
      <c r="J279" s="217"/>
      <c r="K279" s="217"/>
      <c r="L279" s="223"/>
      <c r="M279" s="224"/>
      <c r="N279" s="225"/>
      <c r="O279" s="225"/>
      <c r="P279" s="225"/>
      <c r="Q279" s="225"/>
      <c r="R279" s="225"/>
      <c r="S279" s="225"/>
      <c r="T279" s="226"/>
      <c r="AT279" s="227" t="s">
        <v>205</v>
      </c>
      <c r="AU279" s="227" t="s">
        <v>211</v>
      </c>
      <c r="AV279" s="12" t="s">
        <v>83</v>
      </c>
      <c r="AW279" s="12" t="s">
        <v>37</v>
      </c>
      <c r="AX279" s="12" t="s">
        <v>74</v>
      </c>
      <c r="AY279" s="227" t="s">
        <v>196</v>
      </c>
    </row>
    <row r="280" spans="2:65" s="12" customFormat="1">
      <c r="B280" s="216"/>
      <c r="C280" s="217"/>
      <c r="D280" s="218" t="s">
        <v>205</v>
      </c>
      <c r="E280" s="219" t="s">
        <v>24</v>
      </c>
      <c r="F280" s="220" t="s">
        <v>4534</v>
      </c>
      <c r="G280" s="217"/>
      <c r="H280" s="221">
        <v>3</v>
      </c>
      <c r="I280" s="222"/>
      <c r="J280" s="217"/>
      <c r="K280" s="217"/>
      <c r="L280" s="223"/>
      <c r="M280" s="224"/>
      <c r="N280" s="225"/>
      <c r="O280" s="225"/>
      <c r="P280" s="225"/>
      <c r="Q280" s="225"/>
      <c r="R280" s="225"/>
      <c r="S280" s="225"/>
      <c r="T280" s="226"/>
      <c r="AT280" s="227" t="s">
        <v>205</v>
      </c>
      <c r="AU280" s="227" t="s">
        <v>211</v>
      </c>
      <c r="AV280" s="12" t="s">
        <v>83</v>
      </c>
      <c r="AW280" s="12" t="s">
        <v>37</v>
      </c>
      <c r="AX280" s="12" t="s">
        <v>74</v>
      </c>
      <c r="AY280" s="227" t="s">
        <v>196</v>
      </c>
    </row>
    <row r="281" spans="2:65" s="14" customFormat="1">
      <c r="B281" s="239"/>
      <c r="C281" s="240"/>
      <c r="D281" s="218" t="s">
        <v>205</v>
      </c>
      <c r="E281" s="241" t="s">
        <v>24</v>
      </c>
      <c r="F281" s="242" t="s">
        <v>4535</v>
      </c>
      <c r="G281" s="240"/>
      <c r="H281" s="243">
        <v>6.6</v>
      </c>
      <c r="I281" s="244"/>
      <c r="J281" s="240"/>
      <c r="K281" s="240"/>
      <c r="L281" s="245"/>
      <c r="M281" s="246"/>
      <c r="N281" s="247"/>
      <c r="O281" s="247"/>
      <c r="P281" s="247"/>
      <c r="Q281" s="247"/>
      <c r="R281" s="247"/>
      <c r="S281" s="247"/>
      <c r="T281" s="248"/>
      <c r="AT281" s="249" t="s">
        <v>205</v>
      </c>
      <c r="AU281" s="249" t="s">
        <v>211</v>
      </c>
      <c r="AV281" s="14" t="s">
        <v>203</v>
      </c>
      <c r="AW281" s="14" t="s">
        <v>37</v>
      </c>
      <c r="AX281" s="14" t="s">
        <v>81</v>
      </c>
      <c r="AY281" s="249" t="s">
        <v>196</v>
      </c>
    </row>
    <row r="282" spans="2:65" s="11" customFormat="1" ht="22.25" customHeight="1">
      <c r="B282" s="188"/>
      <c r="C282" s="189"/>
      <c r="D282" s="190" t="s">
        <v>73</v>
      </c>
      <c r="E282" s="202" t="s">
        <v>518</v>
      </c>
      <c r="F282" s="202" t="s">
        <v>784</v>
      </c>
      <c r="G282" s="189"/>
      <c r="H282" s="189"/>
      <c r="I282" s="192"/>
      <c r="J282" s="203">
        <f>BK282</f>
        <v>0</v>
      </c>
      <c r="K282" s="189"/>
      <c r="L282" s="194"/>
      <c r="M282" s="195"/>
      <c r="N282" s="196"/>
      <c r="O282" s="196"/>
      <c r="P282" s="197">
        <f>SUM(P283:P304)</f>
        <v>0</v>
      </c>
      <c r="Q282" s="196"/>
      <c r="R282" s="197">
        <f>SUM(R283:R304)</f>
        <v>13.121411526378299</v>
      </c>
      <c r="S282" s="196"/>
      <c r="T282" s="198">
        <f>SUM(T283:T304)</f>
        <v>0</v>
      </c>
      <c r="AR282" s="199" t="s">
        <v>81</v>
      </c>
      <c r="AT282" s="200" t="s">
        <v>73</v>
      </c>
      <c r="AU282" s="200" t="s">
        <v>83</v>
      </c>
      <c r="AY282" s="199" t="s">
        <v>196</v>
      </c>
      <c r="BK282" s="201">
        <f>SUM(BK283:BK304)</f>
        <v>0</v>
      </c>
    </row>
    <row r="283" spans="2:65" s="1" customFormat="1" ht="23" customHeight="1">
      <c r="B283" s="42"/>
      <c r="C283" s="204" t="s">
        <v>390</v>
      </c>
      <c r="D283" s="204" t="s">
        <v>198</v>
      </c>
      <c r="E283" s="205" t="s">
        <v>4536</v>
      </c>
      <c r="F283" s="206" t="s">
        <v>4537</v>
      </c>
      <c r="G283" s="207" t="s">
        <v>201</v>
      </c>
      <c r="H283" s="208">
        <v>5.2880000000000003</v>
      </c>
      <c r="I283" s="209"/>
      <c r="J283" s="210">
        <f>ROUND(I283*H283,2)</f>
        <v>0</v>
      </c>
      <c r="K283" s="206" t="s">
        <v>202</v>
      </c>
      <c r="L283" s="62"/>
      <c r="M283" s="211" t="s">
        <v>24</v>
      </c>
      <c r="N283" s="212" t="s">
        <v>45</v>
      </c>
      <c r="O283" s="43"/>
      <c r="P283" s="213">
        <f>O283*H283</f>
        <v>0</v>
      </c>
      <c r="Q283" s="213">
        <v>2.45329</v>
      </c>
      <c r="R283" s="213">
        <f>Q283*H283</f>
        <v>12.97299752</v>
      </c>
      <c r="S283" s="213">
        <v>0</v>
      </c>
      <c r="T283" s="214">
        <f>S283*H283</f>
        <v>0</v>
      </c>
      <c r="AR283" s="25" t="s">
        <v>203</v>
      </c>
      <c r="AT283" s="25" t="s">
        <v>198</v>
      </c>
      <c r="AU283" s="25" t="s">
        <v>211</v>
      </c>
      <c r="AY283" s="25" t="s">
        <v>196</v>
      </c>
      <c r="BE283" s="215">
        <f>IF(N283="základní",J283,0)</f>
        <v>0</v>
      </c>
      <c r="BF283" s="215">
        <f>IF(N283="snížená",J283,0)</f>
        <v>0</v>
      </c>
      <c r="BG283" s="215">
        <f>IF(N283="zákl. přenesená",J283,0)</f>
        <v>0</v>
      </c>
      <c r="BH283" s="215">
        <f>IF(N283="sníž. přenesená",J283,0)</f>
        <v>0</v>
      </c>
      <c r="BI283" s="215">
        <f>IF(N283="nulová",J283,0)</f>
        <v>0</v>
      </c>
      <c r="BJ283" s="25" t="s">
        <v>81</v>
      </c>
      <c r="BK283" s="215">
        <f>ROUND(I283*H283,2)</f>
        <v>0</v>
      </c>
      <c r="BL283" s="25" t="s">
        <v>203</v>
      </c>
      <c r="BM283" s="25" t="s">
        <v>4538</v>
      </c>
    </row>
    <row r="284" spans="2:65" s="15" customFormat="1">
      <c r="B284" s="260"/>
      <c r="C284" s="261"/>
      <c r="D284" s="218" t="s">
        <v>205</v>
      </c>
      <c r="E284" s="262" t="s">
        <v>24</v>
      </c>
      <c r="F284" s="263" t="s">
        <v>789</v>
      </c>
      <c r="G284" s="261"/>
      <c r="H284" s="262" t="s">
        <v>24</v>
      </c>
      <c r="I284" s="264"/>
      <c r="J284" s="261"/>
      <c r="K284" s="261"/>
      <c r="L284" s="265"/>
      <c r="M284" s="266"/>
      <c r="N284" s="267"/>
      <c r="O284" s="267"/>
      <c r="P284" s="267"/>
      <c r="Q284" s="267"/>
      <c r="R284" s="267"/>
      <c r="S284" s="267"/>
      <c r="T284" s="268"/>
      <c r="AT284" s="269" t="s">
        <v>205</v>
      </c>
      <c r="AU284" s="269" t="s">
        <v>211</v>
      </c>
      <c r="AV284" s="15" t="s">
        <v>81</v>
      </c>
      <c r="AW284" s="15" t="s">
        <v>37</v>
      </c>
      <c r="AX284" s="15" t="s">
        <v>74</v>
      </c>
      <c r="AY284" s="269" t="s">
        <v>196</v>
      </c>
    </row>
    <row r="285" spans="2:65" s="15" customFormat="1">
      <c r="B285" s="260"/>
      <c r="C285" s="261"/>
      <c r="D285" s="218" t="s">
        <v>205</v>
      </c>
      <c r="E285" s="262" t="s">
        <v>24</v>
      </c>
      <c r="F285" s="263" t="s">
        <v>790</v>
      </c>
      <c r="G285" s="261"/>
      <c r="H285" s="262" t="s">
        <v>24</v>
      </c>
      <c r="I285" s="264"/>
      <c r="J285" s="261"/>
      <c r="K285" s="261"/>
      <c r="L285" s="265"/>
      <c r="M285" s="266"/>
      <c r="N285" s="267"/>
      <c r="O285" s="267"/>
      <c r="P285" s="267"/>
      <c r="Q285" s="267"/>
      <c r="R285" s="267"/>
      <c r="S285" s="267"/>
      <c r="T285" s="268"/>
      <c r="AT285" s="269" t="s">
        <v>205</v>
      </c>
      <c r="AU285" s="269" t="s">
        <v>211</v>
      </c>
      <c r="AV285" s="15" t="s">
        <v>81</v>
      </c>
      <c r="AW285" s="15" t="s">
        <v>37</v>
      </c>
      <c r="AX285" s="15" t="s">
        <v>74</v>
      </c>
      <c r="AY285" s="269" t="s">
        <v>196</v>
      </c>
    </row>
    <row r="286" spans="2:65" s="15" customFormat="1">
      <c r="B286" s="260"/>
      <c r="C286" s="261"/>
      <c r="D286" s="218" t="s">
        <v>205</v>
      </c>
      <c r="E286" s="262" t="s">
        <v>24</v>
      </c>
      <c r="F286" s="263" t="s">
        <v>4539</v>
      </c>
      <c r="G286" s="261"/>
      <c r="H286" s="262" t="s">
        <v>24</v>
      </c>
      <c r="I286" s="264"/>
      <c r="J286" s="261"/>
      <c r="K286" s="261"/>
      <c r="L286" s="265"/>
      <c r="M286" s="266"/>
      <c r="N286" s="267"/>
      <c r="O286" s="267"/>
      <c r="P286" s="267"/>
      <c r="Q286" s="267"/>
      <c r="R286" s="267"/>
      <c r="S286" s="267"/>
      <c r="T286" s="268"/>
      <c r="AT286" s="269" t="s">
        <v>205</v>
      </c>
      <c r="AU286" s="269" t="s">
        <v>211</v>
      </c>
      <c r="AV286" s="15" t="s">
        <v>81</v>
      </c>
      <c r="AW286" s="15" t="s">
        <v>37</v>
      </c>
      <c r="AX286" s="15" t="s">
        <v>74</v>
      </c>
      <c r="AY286" s="269" t="s">
        <v>196</v>
      </c>
    </row>
    <row r="287" spans="2:65" s="12" customFormat="1">
      <c r="B287" s="216"/>
      <c r="C287" s="217"/>
      <c r="D287" s="218" t="s">
        <v>205</v>
      </c>
      <c r="E287" s="219" t="s">
        <v>24</v>
      </c>
      <c r="F287" s="220" t="s">
        <v>24</v>
      </c>
      <c r="G287" s="217"/>
      <c r="H287" s="221">
        <v>0</v>
      </c>
      <c r="I287" s="222"/>
      <c r="J287" s="217"/>
      <c r="K287" s="217"/>
      <c r="L287" s="223"/>
      <c r="M287" s="224"/>
      <c r="N287" s="225"/>
      <c r="O287" s="225"/>
      <c r="P287" s="225"/>
      <c r="Q287" s="225"/>
      <c r="R287" s="225"/>
      <c r="S287" s="225"/>
      <c r="T287" s="226"/>
      <c r="AT287" s="227" t="s">
        <v>205</v>
      </c>
      <c r="AU287" s="227" t="s">
        <v>211</v>
      </c>
      <c r="AV287" s="12" t="s">
        <v>83</v>
      </c>
      <c r="AW287" s="12" t="s">
        <v>37</v>
      </c>
      <c r="AX287" s="12" t="s">
        <v>74</v>
      </c>
      <c r="AY287" s="227" t="s">
        <v>196</v>
      </c>
    </row>
    <row r="288" spans="2:65" s="12" customFormat="1">
      <c r="B288" s="216"/>
      <c r="C288" s="217"/>
      <c r="D288" s="218" t="s">
        <v>205</v>
      </c>
      <c r="E288" s="219" t="s">
        <v>24</v>
      </c>
      <c r="F288" s="220" t="s">
        <v>4540</v>
      </c>
      <c r="G288" s="217"/>
      <c r="H288" s="221">
        <v>5.2880000000000003</v>
      </c>
      <c r="I288" s="222"/>
      <c r="J288" s="217"/>
      <c r="K288" s="217"/>
      <c r="L288" s="223"/>
      <c r="M288" s="224"/>
      <c r="N288" s="225"/>
      <c r="O288" s="225"/>
      <c r="P288" s="225"/>
      <c r="Q288" s="225"/>
      <c r="R288" s="225"/>
      <c r="S288" s="225"/>
      <c r="T288" s="226"/>
      <c r="AT288" s="227" t="s">
        <v>205</v>
      </c>
      <c r="AU288" s="227" t="s">
        <v>211</v>
      </c>
      <c r="AV288" s="12" t="s">
        <v>83</v>
      </c>
      <c r="AW288" s="12" t="s">
        <v>37</v>
      </c>
      <c r="AX288" s="12" t="s">
        <v>74</v>
      </c>
      <c r="AY288" s="227" t="s">
        <v>196</v>
      </c>
    </row>
    <row r="289" spans="2:65" s="13" customFormat="1">
      <c r="B289" s="228"/>
      <c r="C289" s="229"/>
      <c r="D289" s="218" t="s">
        <v>205</v>
      </c>
      <c r="E289" s="230" t="s">
        <v>24</v>
      </c>
      <c r="F289" s="231" t="s">
        <v>4541</v>
      </c>
      <c r="G289" s="229"/>
      <c r="H289" s="232">
        <v>5.2880000000000003</v>
      </c>
      <c r="I289" s="233"/>
      <c r="J289" s="229"/>
      <c r="K289" s="229"/>
      <c r="L289" s="234"/>
      <c r="M289" s="235"/>
      <c r="N289" s="236"/>
      <c r="O289" s="236"/>
      <c r="P289" s="236"/>
      <c r="Q289" s="236"/>
      <c r="R289" s="236"/>
      <c r="S289" s="236"/>
      <c r="T289" s="237"/>
      <c r="AT289" s="238" t="s">
        <v>205</v>
      </c>
      <c r="AU289" s="238" t="s">
        <v>211</v>
      </c>
      <c r="AV289" s="13" t="s">
        <v>211</v>
      </c>
      <c r="AW289" s="13" t="s">
        <v>37</v>
      </c>
      <c r="AX289" s="13" t="s">
        <v>74</v>
      </c>
      <c r="AY289" s="238" t="s">
        <v>196</v>
      </c>
    </row>
    <row r="290" spans="2:65" s="14" customFormat="1">
      <c r="B290" s="239"/>
      <c r="C290" s="240"/>
      <c r="D290" s="218" t="s">
        <v>205</v>
      </c>
      <c r="E290" s="241" t="s">
        <v>24</v>
      </c>
      <c r="F290" s="242" t="s">
        <v>683</v>
      </c>
      <c r="G290" s="240"/>
      <c r="H290" s="243">
        <v>5.2880000000000003</v>
      </c>
      <c r="I290" s="244"/>
      <c r="J290" s="240"/>
      <c r="K290" s="240"/>
      <c r="L290" s="245"/>
      <c r="M290" s="246"/>
      <c r="N290" s="247"/>
      <c r="O290" s="247"/>
      <c r="P290" s="247"/>
      <c r="Q290" s="247"/>
      <c r="R290" s="247"/>
      <c r="S290" s="247"/>
      <c r="T290" s="248"/>
      <c r="AT290" s="249" t="s">
        <v>205</v>
      </c>
      <c r="AU290" s="249" t="s">
        <v>211</v>
      </c>
      <c r="AV290" s="14" t="s">
        <v>203</v>
      </c>
      <c r="AW290" s="14" t="s">
        <v>37</v>
      </c>
      <c r="AX290" s="14" t="s">
        <v>81</v>
      </c>
      <c r="AY290" s="249" t="s">
        <v>196</v>
      </c>
    </row>
    <row r="291" spans="2:65" s="1" customFormat="1" ht="46" customHeight="1">
      <c r="B291" s="42"/>
      <c r="C291" s="204" t="s">
        <v>394</v>
      </c>
      <c r="D291" s="204" t="s">
        <v>198</v>
      </c>
      <c r="E291" s="205" t="s">
        <v>795</v>
      </c>
      <c r="F291" s="206" t="s">
        <v>796</v>
      </c>
      <c r="G291" s="207" t="s">
        <v>201</v>
      </c>
      <c r="H291" s="208">
        <v>5.2880000000000003</v>
      </c>
      <c r="I291" s="209"/>
      <c r="J291" s="210">
        <f>ROUND(I291*H291,2)</f>
        <v>0</v>
      </c>
      <c r="K291" s="206" t="s">
        <v>202</v>
      </c>
      <c r="L291" s="62"/>
      <c r="M291" s="211" t="s">
        <v>24</v>
      </c>
      <c r="N291" s="212" t="s">
        <v>45</v>
      </c>
      <c r="O291" s="43"/>
      <c r="P291" s="213">
        <f>O291*H291</f>
        <v>0</v>
      </c>
      <c r="Q291" s="213">
        <v>0</v>
      </c>
      <c r="R291" s="213">
        <f>Q291*H291</f>
        <v>0</v>
      </c>
      <c r="S291" s="213">
        <v>0</v>
      </c>
      <c r="T291" s="214">
        <f>S291*H291</f>
        <v>0</v>
      </c>
      <c r="AR291" s="25" t="s">
        <v>203</v>
      </c>
      <c r="AT291" s="25" t="s">
        <v>198</v>
      </c>
      <c r="AU291" s="25" t="s">
        <v>211</v>
      </c>
      <c r="AY291" s="25" t="s">
        <v>196</v>
      </c>
      <c r="BE291" s="215">
        <f>IF(N291="základní",J291,0)</f>
        <v>0</v>
      </c>
      <c r="BF291" s="215">
        <f>IF(N291="snížená",J291,0)</f>
        <v>0</v>
      </c>
      <c r="BG291" s="215">
        <f>IF(N291="zákl. přenesená",J291,0)</f>
        <v>0</v>
      </c>
      <c r="BH291" s="215">
        <f>IF(N291="sníž. přenesená",J291,0)</f>
        <v>0</v>
      </c>
      <c r="BI291" s="215">
        <f>IF(N291="nulová",J291,0)</f>
        <v>0</v>
      </c>
      <c r="BJ291" s="25" t="s">
        <v>81</v>
      </c>
      <c r="BK291" s="215">
        <f>ROUND(I291*H291,2)</f>
        <v>0</v>
      </c>
      <c r="BL291" s="25" t="s">
        <v>203</v>
      </c>
      <c r="BM291" s="25" t="s">
        <v>4542</v>
      </c>
    </row>
    <row r="292" spans="2:65" s="1" customFormat="1" ht="23" customHeight="1">
      <c r="B292" s="42"/>
      <c r="C292" s="204" t="s">
        <v>399</v>
      </c>
      <c r="D292" s="204" t="s">
        <v>198</v>
      </c>
      <c r="E292" s="205" t="s">
        <v>411</v>
      </c>
      <c r="F292" s="206" t="s">
        <v>412</v>
      </c>
      <c r="G292" s="207" t="s">
        <v>214</v>
      </c>
      <c r="H292" s="208">
        <v>0.13900000000000001</v>
      </c>
      <c r="I292" s="209"/>
      <c r="J292" s="210">
        <f>ROUND(I292*H292,2)</f>
        <v>0</v>
      </c>
      <c r="K292" s="206" t="s">
        <v>202</v>
      </c>
      <c r="L292" s="62"/>
      <c r="M292" s="211" t="s">
        <v>24</v>
      </c>
      <c r="N292" s="212" t="s">
        <v>45</v>
      </c>
      <c r="O292" s="43"/>
      <c r="P292" s="213">
        <f>O292*H292</f>
        <v>0</v>
      </c>
      <c r="Q292" s="213">
        <v>1.0627727796999999</v>
      </c>
      <c r="R292" s="213">
        <f>Q292*H292</f>
        <v>0.1477254163783</v>
      </c>
      <c r="S292" s="213">
        <v>0</v>
      </c>
      <c r="T292" s="214">
        <f>S292*H292</f>
        <v>0</v>
      </c>
      <c r="AR292" s="25" t="s">
        <v>203</v>
      </c>
      <c r="AT292" s="25" t="s">
        <v>198</v>
      </c>
      <c r="AU292" s="25" t="s">
        <v>211</v>
      </c>
      <c r="AY292" s="25" t="s">
        <v>196</v>
      </c>
      <c r="BE292" s="215">
        <f>IF(N292="základní",J292,0)</f>
        <v>0</v>
      </c>
      <c r="BF292" s="215">
        <f>IF(N292="snížená",J292,0)</f>
        <v>0</v>
      </c>
      <c r="BG292" s="215">
        <f>IF(N292="zákl. přenesená",J292,0)</f>
        <v>0</v>
      </c>
      <c r="BH292" s="215">
        <f>IF(N292="sníž. přenesená",J292,0)</f>
        <v>0</v>
      </c>
      <c r="BI292" s="215">
        <f>IF(N292="nulová",J292,0)</f>
        <v>0</v>
      </c>
      <c r="BJ292" s="25" t="s">
        <v>81</v>
      </c>
      <c r="BK292" s="215">
        <f>ROUND(I292*H292,2)</f>
        <v>0</v>
      </c>
      <c r="BL292" s="25" t="s">
        <v>203</v>
      </c>
      <c r="BM292" s="25" t="s">
        <v>4543</v>
      </c>
    </row>
    <row r="293" spans="2:65" s="15" customFormat="1">
      <c r="B293" s="260"/>
      <c r="C293" s="261"/>
      <c r="D293" s="218" t="s">
        <v>205</v>
      </c>
      <c r="E293" s="262" t="s">
        <v>24</v>
      </c>
      <c r="F293" s="263" t="s">
        <v>789</v>
      </c>
      <c r="G293" s="261"/>
      <c r="H293" s="262" t="s">
        <v>24</v>
      </c>
      <c r="I293" s="264"/>
      <c r="J293" s="261"/>
      <c r="K293" s="261"/>
      <c r="L293" s="265"/>
      <c r="M293" s="266"/>
      <c r="N293" s="267"/>
      <c r="O293" s="267"/>
      <c r="P293" s="267"/>
      <c r="Q293" s="267"/>
      <c r="R293" s="267"/>
      <c r="S293" s="267"/>
      <c r="T293" s="268"/>
      <c r="AT293" s="269" t="s">
        <v>205</v>
      </c>
      <c r="AU293" s="269" t="s">
        <v>211</v>
      </c>
      <c r="AV293" s="15" t="s">
        <v>81</v>
      </c>
      <c r="AW293" s="15" t="s">
        <v>37</v>
      </c>
      <c r="AX293" s="15" t="s">
        <v>74</v>
      </c>
      <c r="AY293" s="269" t="s">
        <v>196</v>
      </c>
    </row>
    <row r="294" spans="2:65" s="15" customFormat="1">
      <c r="B294" s="260"/>
      <c r="C294" s="261"/>
      <c r="D294" s="218" t="s">
        <v>205</v>
      </c>
      <c r="E294" s="262" t="s">
        <v>24</v>
      </c>
      <c r="F294" s="263" t="s">
        <v>790</v>
      </c>
      <c r="G294" s="261"/>
      <c r="H294" s="262" t="s">
        <v>24</v>
      </c>
      <c r="I294" s="264"/>
      <c r="J294" s="261"/>
      <c r="K294" s="261"/>
      <c r="L294" s="265"/>
      <c r="M294" s="266"/>
      <c r="N294" s="267"/>
      <c r="O294" s="267"/>
      <c r="P294" s="267"/>
      <c r="Q294" s="267"/>
      <c r="R294" s="267"/>
      <c r="S294" s="267"/>
      <c r="T294" s="268"/>
      <c r="AT294" s="269" t="s">
        <v>205</v>
      </c>
      <c r="AU294" s="269" t="s">
        <v>211</v>
      </c>
      <c r="AV294" s="15" t="s">
        <v>81</v>
      </c>
      <c r="AW294" s="15" t="s">
        <v>37</v>
      </c>
      <c r="AX294" s="15" t="s">
        <v>74</v>
      </c>
      <c r="AY294" s="269" t="s">
        <v>196</v>
      </c>
    </row>
    <row r="295" spans="2:65" s="15" customFormat="1">
      <c r="B295" s="260"/>
      <c r="C295" s="261"/>
      <c r="D295" s="218" t="s">
        <v>205</v>
      </c>
      <c r="E295" s="262" t="s">
        <v>24</v>
      </c>
      <c r="F295" s="263" t="s">
        <v>4539</v>
      </c>
      <c r="G295" s="261"/>
      <c r="H295" s="262" t="s">
        <v>24</v>
      </c>
      <c r="I295" s="264"/>
      <c r="J295" s="261"/>
      <c r="K295" s="261"/>
      <c r="L295" s="265"/>
      <c r="M295" s="266"/>
      <c r="N295" s="267"/>
      <c r="O295" s="267"/>
      <c r="P295" s="267"/>
      <c r="Q295" s="267"/>
      <c r="R295" s="267"/>
      <c r="S295" s="267"/>
      <c r="T295" s="268"/>
      <c r="AT295" s="269" t="s">
        <v>205</v>
      </c>
      <c r="AU295" s="269" t="s">
        <v>211</v>
      </c>
      <c r="AV295" s="15" t="s">
        <v>81</v>
      </c>
      <c r="AW295" s="15" t="s">
        <v>37</v>
      </c>
      <c r="AX295" s="15" t="s">
        <v>74</v>
      </c>
      <c r="AY295" s="269" t="s">
        <v>196</v>
      </c>
    </row>
    <row r="296" spans="2:65" s="12" customFormat="1">
      <c r="B296" s="216"/>
      <c r="C296" s="217"/>
      <c r="D296" s="218" t="s">
        <v>205</v>
      </c>
      <c r="E296" s="219" t="s">
        <v>24</v>
      </c>
      <c r="F296" s="220" t="s">
        <v>24</v>
      </c>
      <c r="G296" s="217"/>
      <c r="H296" s="221">
        <v>0</v>
      </c>
      <c r="I296" s="222"/>
      <c r="J296" s="217"/>
      <c r="K296" s="217"/>
      <c r="L296" s="223"/>
      <c r="M296" s="224"/>
      <c r="N296" s="225"/>
      <c r="O296" s="225"/>
      <c r="P296" s="225"/>
      <c r="Q296" s="225"/>
      <c r="R296" s="225"/>
      <c r="S296" s="225"/>
      <c r="T296" s="226"/>
      <c r="AT296" s="227" t="s">
        <v>205</v>
      </c>
      <c r="AU296" s="227" t="s">
        <v>211</v>
      </c>
      <c r="AV296" s="12" t="s">
        <v>83</v>
      </c>
      <c r="AW296" s="12" t="s">
        <v>37</v>
      </c>
      <c r="AX296" s="12" t="s">
        <v>74</v>
      </c>
      <c r="AY296" s="227" t="s">
        <v>196</v>
      </c>
    </row>
    <row r="297" spans="2:65" s="12" customFormat="1">
      <c r="B297" s="216"/>
      <c r="C297" s="217"/>
      <c r="D297" s="218" t="s">
        <v>205</v>
      </c>
      <c r="E297" s="219" t="s">
        <v>24</v>
      </c>
      <c r="F297" s="220" t="s">
        <v>4544</v>
      </c>
      <c r="G297" s="217"/>
      <c r="H297" s="221">
        <v>0.13900000000000001</v>
      </c>
      <c r="I297" s="222"/>
      <c r="J297" s="217"/>
      <c r="K297" s="217"/>
      <c r="L297" s="223"/>
      <c r="M297" s="224"/>
      <c r="N297" s="225"/>
      <c r="O297" s="225"/>
      <c r="P297" s="225"/>
      <c r="Q297" s="225"/>
      <c r="R297" s="225"/>
      <c r="S297" s="225"/>
      <c r="T297" s="226"/>
      <c r="AT297" s="227" t="s">
        <v>205</v>
      </c>
      <c r="AU297" s="227" t="s">
        <v>211</v>
      </c>
      <c r="AV297" s="12" t="s">
        <v>83</v>
      </c>
      <c r="AW297" s="12" t="s">
        <v>37</v>
      </c>
      <c r="AX297" s="12" t="s">
        <v>74</v>
      </c>
      <c r="AY297" s="227" t="s">
        <v>196</v>
      </c>
    </row>
    <row r="298" spans="2:65" s="13" customFormat="1">
      <c r="B298" s="228"/>
      <c r="C298" s="229"/>
      <c r="D298" s="218" t="s">
        <v>205</v>
      </c>
      <c r="E298" s="230" t="s">
        <v>24</v>
      </c>
      <c r="F298" s="231" t="s">
        <v>4545</v>
      </c>
      <c r="G298" s="229"/>
      <c r="H298" s="232">
        <v>0.13900000000000001</v>
      </c>
      <c r="I298" s="233"/>
      <c r="J298" s="229"/>
      <c r="K298" s="229"/>
      <c r="L298" s="234"/>
      <c r="M298" s="235"/>
      <c r="N298" s="236"/>
      <c r="O298" s="236"/>
      <c r="P298" s="236"/>
      <c r="Q298" s="236"/>
      <c r="R298" s="236"/>
      <c r="S298" s="236"/>
      <c r="T298" s="237"/>
      <c r="AT298" s="238" t="s">
        <v>205</v>
      </c>
      <c r="AU298" s="238" t="s">
        <v>211</v>
      </c>
      <c r="AV298" s="13" t="s">
        <v>211</v>
      </c>
      <c r="AW298" s="13" t="s">
        <v>37</v>
      </c>
      <c r="AX298" s="13" t="s">
        <v>74</v>
      </c>
      <c r="AY298" s="238" t="s">
        <v>196</v>
      </c>
    </row>
    <row r="299" spans="2:65" s="14" customFormat="1">
      <c r="B299" s="239"/>
      <c r="C299" s="240"/>
      <c r="D299" s="218" t="s">
        <v>205</v>
      </c>
      <c r="E299" s="241" t="s">
        <v>24</v>
      </c>
      <c r="F299" s="242" t="s">
        <v>683</v>
      </c>
      <c r="G299" s="240"/>
      <c r="H299" s="243">
        <v>0.13900000000000001</v>
      </c>
      <c r="I299" s="244"/>
      <c r="J299" s="240"/>
      <c r="K299" s="240"/>
      <c r="L299" s="245"/>
      <c r="M299" s="246"/>
      <c r="N299" s="247"/>
      <c r="O299" s="247"/>
      <c r="P299" s="247"/>
      <c r="Q299" s="247"/>
      <c r="R299" s="247"/>
      <c r="S299" s="247"/>
      <c r="T299" s="248"/>
      <c r="AT299" s="249" t="s">
        <v>205</v>
      </c>
      <c r="AU299" s="249" t="s">
        <v>211</v>
      </c>
      <c r="AV299" s="14" t="s">
        <v>203</v>
      </c>
      <c r="AW299" s="14" t="s">
        <v>37</v>
      </c>
      <c r="AX299" s="14" t="s">
        <v>81</v>
      </c>
      <c r="AY299" s="249" t="s">
        <v>196</v>
      </c>
    </row>
    <row r="300" spans="2:65" s="1" customFormat="1" ht="23" customHeight="1">
      <c r="B300" s="42"/>
      <c r="C300" s="204" t="s">
        <v>404</v>
      </c>
      <c r="D300" s="204" t="s">
        <v>198</v>
      </c>
      <c r="E300" s="205" t="s">
        <v>4546</v>
      </c>
      <c r="F300" s="206" t="s">
        <v>4547</v>
      </c>
      <c r="G300" s="207" t="s">
        <v>320</v>
      </c>
      <c r="H300" s="208">
        <v>65.58</v>
      </c>
      <c r="I300" s="209"/>
      <c r="J300" s="210">
        <f>ROUND(I300*H300,2)</f>
        <v>0</v>
      </c>
      <c r="K300" s="206" t="s">
        <v>202</v>
      </c>
      <c r="L300" s="62"/>
      <c r="M300" s="211" t="s">
        <v>24</v>
      </c>
      <c r="N300" s="212" t="s">
        <v>45</v>
      </c>
      <c r="O300" s="43"/>
      <c r="P300" s="213">
        <f>O300*H300</f>
        <v>0</v>
      </c>
      <c r="Q300" s="213">
        <v>1.0499999999999999E-5</v>
      </c>
      <c r="R300" s="213">
        <f>Q300*H300</f>
        <v>6.8858999999999999E-4</v>
      </c>
      <c r="S300" s="213">
        <v>0</v>
      </c>
      <c r="T300" s="214">
        <f>S300*H300</f>
        <v>0</v>
      </c>
      <c r="AR300" s="25" t="s">
        <v>203</v>
      </c>
      <c r="AT300" s="25" t="s">
        <v>198</v>
      </c>
      <c r="AU300" s="25" t="s">
        <v>211</v>
      </c>
      <c r="AY300" s="25" t="s">
        <v>196</v>
      </c>
      <c r="BE300" s="215">
        <f>IF(N300="základní",J300,0)</f>
        <v>0</v>
      </c>
      <c r="BF300" s="215">
        <f>IF(N300="snížená",J300,0)</f>
        <v>0</v>
      </c>
      <c r="BG300" s="215">
        <f>IF(N300="zákl. přenesená",J300,0)</f>
        <v>0</v>
      </c>
      <c r="BH300" s="215">
        <f>IF(N300="sníž. přenesená",J300,0)</f>
        <v>0</v>
      </c>
      <c r="BI300" s="215">
        <f>IF(N300="nulová",J300,0)</f>
        <v>0</v>
      </c>
      <c r="BJ300" s="25" t="s">
        <v>81</v>
      </c>
      <c r="BK300" s="215">
        <f>ROUND(I300*H300,2)</f>
        <v>0</v>
      </c>
      <c r="BL300" s="25" t="s">
        <v>203</v>
      </c>
      <c r="BM300" s="25" t="s">
        <v>4548</v>
      </c>
    </row>
    <row r="301" spans="2:65" s="12" customFormat="1">
      <c r="B301" s="216"/>
      <c r="C301" s="217"/>
      <c r="D301" s="218" t="s">
        <v>205</v>
      </c>
      <c r="E301" s="219" t="s">
        <v>24</v>
      </c>
      <c r="F301" s="220" t="s">
        <v>4549</v>
      </c>
      <c r="G301" s="217"/>
      <c r="H301" s="221">
        <v>22.6</v>
      </c>
      <c r="I301" s="222"/>
      <c r="J301" s="217"/>
      <c r="K301" s="217"/>
      <c r="L301" s="223"/>
      <c r="M301" s="224"/>
      <c r="N301" s="225"/>
      <c r="O301" s="225"/>
      <c r="P301" s="225"/>
      <c r="Q301" s="225"/>
      <c r="R301" s="225"/>
      <c r="S301" s="225"/>
      <c r="T301" s="226"/>
      <c r="AT301" s="227" t="s">
        <v>205</v>
      </c>
      <c r="AU301" s="227" t="s">
        <v>211</v>
      </c>
      <c r="AV301" s="12" t="s">
        <v>83</v>
      </c>
      <c r="AW301" s="12" t="s">
        <v>37</v>
      </c>
      <c r="AX301" s="12" t="s">
        <v>74</v>
      </c>
      <c r="AY301" s="227" t="s">
        <v>196</v>
      </c>
    </row>
    <row r="302" spans="2:65" s="12" customFormat="1">
      <c r="B302" s="216"/>
      <c r="C302" s="217"/>
      <c r="D302" s="218" t="s">
        <v>205</v>
      </c>
      <c r="E302" s="219" t="s">
        <v>24</v>
      </c>
      <c r="F302" s="220" t="s">
        <v>4550</v>
      </c>
      <c r="G302" s="217"/>
      <c r="H302" s="221">
        <v>19.86</v>
      </c>
      <c r="I302" s="222"/>
      <c r="J302" s="217"/>
      <c r="K302" s="217"/>
      <c r="L302" s="223"/>
      <c r="M302" s="224"/>
      <c r="N302" s="225"/>
      <c r="O302" s="225"/>
      <c r="P302" s="225"/>
      <c r="Q302" s="225"/>
      <c r="R302" s="225"/>
      <c r="S302" s="225"/>
      <c r="T302" s="226"/>
      <c r="AT302" s="227" t="s">
        <v>205</v>
      </c>
      <c r="AU302" s="227" t="s">
        <v>211</v>
      </c>
      <c r="AV302" s="12" t="s">
        <v>83</v>
      </c>
      <c r="AW302" s="12" t="s">
        <v>37</v>
      </c>
      <c r="AX302" s="12" t="s">
        <v>74</v>
      </c>
      <c r="AY302" s="227" t="s">
        <v>196</v>
      </c>
    </row>
    <row r="303" spans="2:65" s="12" customFormat="1">
      <c r="B303" s="216"/>
      <c r="C303" s="217"/>
      <c r="D303" s="218" t="s">
        <v>205</v>
      </c>
      <c r="E303" s="219" t="s">
        <v>24</v>
      </c>
      <c r="F303" s="220" t="s">
        <v>4551</v>
      </c>
      <c r="G303" s="217"/>
      <c r="H303" s="221">
        <v>23.12</v>
      </c>
      <c r="I303" s="222"/>
      <c r="J303" s="217"/>
      <c r="K303" s="217"/>
      <c r="L303" s="223"/>
      <c r="M303" s="224"/>
      <c r="N303" s="225"/>
      <c r="O303" s="225"/>
      <c r="P303" s="225"/>
      <c r="Q303" s="225"/>
      <c r="R303" s="225"/>
      <c r="S303" s="225"/>
      <c r="T303" s="226"/>
      <c r="AT303" s="227" t="s">
        <v>205</v>
      </c>
      <c r="AU303" s="227" t="s">
        <v>211</v>
      </c>
      <c r="AV303" s="12" t="s">
        <v>83</v>
      </c>
      <c r="AW303" s="12" t="s">
        <v>37</v>
      </c>
      <c r="AX303" s="12" t="s">
        <v>74</v>
      </c>
      <c r="AY303" s="227" t="s">
        <v>196</v>
      </c>
    </row>
    <row r="304" spans="2:65" s="14" customFormat="1">
      <c r="B304" s="239"/>
      <c r="C304" s="240"/>
      <c r="D304" s="218" t="s">
        <v>205</v>
      </c>
      <c r="E304" s="241" t="s">
        <v>24</v>
      </c>
      <c r="F304" s="242" t="s">
        <v>238</v>
      </c>
      <c r="G304" s="240"/>
      <c r="H304" s="243">
        <v>65.58</v>
      </c>
      <c r="I304" s="244"/>
      <c r="J304" s="240"/>
      <c r="K304" s="240"/>
      <c r="L304" s="245"/>
      <c r="M304" s="246"/>
      <c r="N304" s="247"/>
      <c r="O304" s="247"/>
      <c r="P304" s="247"/>
      <c r="Q304" s="247"/>
      <c r="R304" s="247"/>
      <c r="S304" s="247"/>
      <c r="T304" s="248"/>
      <c r="AT304" s="249" t="s">
        <v>205</v>
      </c>
      <c r="AU304" s="249" t="s">
        <v>211</v>
      </c>
      <c r="AV304" s="14" t="s">
        <v>203</v>
      </c>
      <c r="AW304" s="14" t="s">
        <v>37</v>
      </c>
      <c r="AX304" s="14" t="s">
        <v>81</v>
      </c>
      <c r="AY304" s="249" t="s">
        <v>196</v>
      </c>
    </row>
    <row r="305" spans="2:65" s="11" customFormat="1" ht="22.25" customHeight="1">
      <c r="B305" s="188"/>
      <c r="C305" s="189"/>
      <c r="D305" s="190" t="s">
        <v>73</v>
      </c>
      <c r="E305" s="202" t="s">
        <v>523</v>
      </c>
      <c r="F305" s="202" t="s">
        <v>1992</v>
      </c>
      <c r="G305" s="189"/>
      <c r="H305" s="189"/>
      <c r="I305" s="192"/>
      <c r="J305" s="203">
        <f>BK305</f>
        <v>0</v>
      </c>
      <c r="K305" s="189"/>
      <c r="L305" s="194"/>
      <c r="M305" s="195"/>
      <c r="N305" s="196"/>
      <c r="O305" s="196"/>
      <c r="P305" s="197">
        <f>SUM(P306:P311)</f>
        <v>0</v>
      </c>
      <c r="Q305" s="196"/>
      <c r="R305" s="197">
        <f>SUM(R306:R311)</f>
        <v>0.23839000000000002</v>
      </c>
      <c r="S305" s="196"/>
      <c r="T305" s="198">
        <f>SUM(T306:T311)</f>
        <v>0</v>
      </c>
      <c r="AR305" s="199" t="s">
        <v>81</v>
      </c>
      <c r="AT305" s="200" t="s">
        <v>73</v>
      </c>
      <c r="AU305" s="200" t="s">
        <v>83</v>
      </c>
      <c r="AY305" s="199" t="s">
        <v>196</v>
      </c>
      <c r="BK305" s="201">
        <f>SUM(BK306:BK311)</f>
        <v>0</v>
      </c>
    </row>
    <row r="306" spans="2:65" s="1" customFormat="1" ht="34.5" customHeight="1">
      <c r="B306" s="42"/>
      <c r="C306" s="204" t="s">
        <v>408</v>
      </c>
      <c r="D306" s="204" t="s">
        <v>198</v>
      </c>
      <c r="E306" s="205" t="s">
        <v>2433</v>
      </c>
      <c r="F306" s="206" t="s">
        <v>2434</v>
      </c>
      <c r="G306" s="207" t="s">
        <v>248</v>
      </c>
      <c r="H306" s="208">
        <v>4</v>
      </c>
      <c r="I306" s="209"/>
      <c r="J306" s="210">
        <f t="shared" ref="J306:J311" si="0">ROUND(I306*H306,2)</f>
        <v>0</v>
      </c>
      <c r="K306" s="206" t="s">
        <v>202</v>
      </c>
      <c r="L306" s="62"/>
      <c r="M306" s="211" t="s">
        <v>24</v>
      </c>
      <c r="N306" s="212" t="s">
        <v>45</v>
      </c>
      <c r="O306" s="43"/>
      <c r="P306" s="213">
        <f t="shared" ref="P306:P311" si="1">O306*H306</f>
        <v>0</v>
      </c>
      <c r="Q306" s="213">
        <v>4.684E-2</v>
      </c>
      <c r="R306" s="213">
        <f t="shared" ref="R306:R311" si="2">Q306*H306</f>
        <v>0.18736</v>
      </c>
      <c r="S306" s="213">
        <v>0</v>
      </c>
      <c r="T306" s="214">
        <f t="shared" ref="T306:T311" si="3">S306*H306</f>
        <v>0</v>
      </c>
      <c r="AR306" s="25" t="s">
        <v>203</v>
      </c>
      <c r="AT306" s="25" t="s">
        <v>198</v>
      </c>
      <c r="AU306" s="25" t="s">
        <v>211</v>
      </c>
      <c r="AY306" s="25" t="s">
        <v>196</v>
      </c>
      <c r="BE306" s="215">
        <f t="shared" ref="BE306:BE311" si="4">IF(N306="základní",J306,0)</f>
        <v>0</v>
      </c>
      <c r="BF306" s="215">
        <f t="shared" ref="BF306:BF311" si="5">IF(N306="snížená",J306,0)</f>
        <v>0</v>
      </c>
      <c r="BG306" s="215">
        <f t="shared" ref="BG306:BG311" si="6">IF(N306="zákl. přenesená",J306,0)</f>
        <v>0</v>
      </c>
      <c r="BH306" s="215">
        <f t="shared" ref="BH306:BH311" si="7">IF(N306="sníž. přenesená",J306,0)</f>
        <v>0</v>
      </c>
      <c r="BI306" s="215">
        <f t="shared" ref="BI306:BI311" si="8">IF(N306="nulová",J306,0)</f>
        <v>0</v>
      </c>
      <c r="BJ306" s="25" t="s">
        <v>81</v>
      </c>
      <c r="BK306" s="215">
        <f t="shared" ref="BK306:BK311" si="9">ROUND(I306*H306,2)</f>
        <v>0</v>
      </c>
      <c r="BL306" s="25" t="s">
        <v>203</v>
      </c>
      <c r="BM306" s="25" t="s">
        <v>4552</v>
      </c>
    </row>
    <row r="307" spans="2:65" s="1" customFormat="1" ht="23" customHeight="1">
      <c r="B307" s="42"/>
      <c r="C307" s="250" t="s">
        <v>410</v>
      </c>
      <c r="D307" s="250" t="s">
        <v>252</v>
      </c>
      <c r="E307" s="251" t="s">
        <v>2439</v>
      </c>
      <c r="F307" s="252" t="s">
        <v>2440</v>
      </c>
      <c r="G307" s="253" t="s">
        <v>248</v>
      </c>
      <c r="H307" s="254">
        <v>1</v>
      </c>
      <c r="I307" s="255"/>
      <c r="J307" s="256">
        <f t="shared" si="0"/>
        <v>0</v>
      </c>
      <c r="K307" s="252" t="s">
        <v>202</v>
      </c>
      <c r="L307" s="257"/>
      <c r="M307" s="258" t="s">
        <v>24</v>
      </c>
      <c r="N307" s="259" t="s">
        <v>45</v>
      </c>
      <c r="O307" s="43"/>
      <c r="P307" s="213">
        <f t="shared" si="1"/>
        <v>0</v>
      </c>
      <c r="Q307" s="213">
        <v>1.37E-2</v>
      </c>
      <c r="R307" s="213">
        <f t="shared" si="2"/>
        <v>1.37E-2</v>
      </c>
      <c r="S307" s="213">
        <v>0</v>
      </c>
      <c r="T307" s="214">
        <f t="shared" si="3"/>
        <v>0</v>
      </c>
      <c r="AR307" s="25" t="s">
        <v>245</v>
      </c>
      <c r="AT307" s="25" t="s">
        <v>252</v>
      </c>
      <c r="AU307" s="25" t="s">
        <v>211</v>
      </c>
      <c r="AY307" s="25" t="s">
        <v>196</v>
      </c>
      <c r="BE307" s="215">
        <f t="shared" si="4"/>
        <v>0</v>
      </c>
      <c r="BF307" s="215">
        <f t="shared" si="5"/>
        <v>0</v>
      </c>
      <c r="BG307" s="215">
        <f t="shared" si="6"/>
        <v>0</v>
      </c>
      <c r="BH307" s="215">
        <f t="shared" si="7"/>
        <v>0</v>
      </c>
      <c r="BI307" s="215">
        <f t="shared" si="8"/>
        <v>0</v>
      </c>
      <c r="BJ307" s="25" t="s">
        <v>81</v>
      </c>
      <c r="BK307" s="215">
        <f t="shared" si="9"/>
        <v>0</v>
      </c>
      <c r="BL307" s="25" t="s">
        <v>203</v>
      </c>
      <c r="BM307" s="25" t="s">
        <v>4553</v>
      </c>
    </row>
    <row r="308" spans="2:65" s="1" customFormat="1" ht="14.5" customHeight="1">
      <c r="B308" s="42"/>
      <c r="C308" s="250" t="s">
        <v>332</v>
      </c>
      <c r="D308" s="250" t="s">
        <v>252</v>
      </c>
      <c r="E308" s="251" t="s">
        <v>4554</v>
      </c>
      <c r="F308" s="252" t="s">
        <v>4555</v>
      </c>
      <c r="G308" s="253" t="s">
        <v>248</v>
      </c>
      <c r="H308" s="254">
        <v>2</v>
      </c>
      <c r="I308" s="255"/>
      <c r="J308" s="256">
        <f t="shared" si="0"/>
        <v>0</v>
      </c>
      <c r="K308" s="252" t="s">
        <v>202</v>
      </c>
      <c r="L308" s="257"/>
      <c r="M308" s="258" t="s">
        <v>24</v>
      </c>
      <c r="N308" s="259" t="s">
        <v>45</v>
      </c>
      <c r="O308" s="43"/>
      <c r="P308" s="213">
        <f t="shared" si="1"/>
        <v>0</v>
      </c>
      <c r="Q308" s="213">
        <v>1.201E-2</v>
      </c>
      <c r="R308" s="213">
        <f t="shared" si="2"/>
        <v>2.402E-2</v>
      </c>
      <c r="S308" s="213">
        <v>0</v>
      </c>
      <c r="T308" s="214">
        <f t="shared" si="3"/>
        <v>0</v>
      </c>
      <c r="AR308" s="25" t="s">
        <v>245</v>
      </c>
      <c r="AT308" s="25" t="s">
        <v>252</v>
      </c>
      <c r="AU308" s="25" t="s">
        <v>211</v>
      </c>
      <c r="AY308" s="25" t="s">
        <v>196</v>
      </c>
      <c r="BE308" s="215">
        <f t="shared" si="4"/>
        <v>0</v>
      </c>
      <c r="BF308" s="215">
        <f t="shared" si="5"/>
        <v>0</v>
      </c>
      <c r="BG308" s="215">
        <f t="shared" si="6"/>
        <v>0</v>
      </c>
      <c r="BH308" s="215">
        <f t="shared" si="7"/>
        <v>0</v>
      </c>
      <c r="BI308" s="215">
        <f t="shared" si="8"/>
        <v>0</v>
      </c>
      <c r="BJ308" s="25" t="s">
        <v>81</v>
      </c>
      <c r="BK308" s="215">
        <f t="shared" si="9"/>
        <v>0</v>
      </c>
      <c r="BL308" s="25" t="s">
        <v>203</v>
      </c>
      <c r="BM308" s="25" t="s">
        <v>4556</v>
      </c>
    </row>
    <row r="309" spans="2:65" s="1" customFormat="1" ht="14.5" customHeight="1">
      <c r="B309" s="42"/>
      <c r="C309" s="250" t="s">
        <v>422</v>
      </c>
      <c r="D309" s="250" t="s">
        <v>252</v>
      </c>
      <c r="E309" s="251" t="s">
        <v>4557</v>
      </c>
      <c r="F309" s="252" t="s">
        <v>4558</v>
      </c>
      <c r="G309" s="253" t="s">
        <v>248</v>
      </c>
      <c r="H309" s="254">
        <v>1</v>
      </c>
      <c r="I309" s="255"/>
      <c r="J309" s="256">
        <f t="shared" si="0"/>
        <v>0</v>
      </c>
      <c r="K309" s="252" t="s">
        <v>202</v>
      </c>
      <c r="L309" s="257"/>
      <c r="M309" s="258" t="s">
        <v>24</v>
      </c>
      <c r="N309" s="259" t="s">
        <v>45</v>
      </c>
      <c r="O309" s="43"/>
      <c r="P309" s="213">
        <f t="shared" si="1"/>
        <v>0</v>
      </c>
      <c r="Q309" s="213">
        <v>1.272E-2</v>
      </c>
      <c r="R309" s="213">
        <f t="shared" si="2"/>
        <v>1.272E-2</v>
      </c>
      <c r="S309" s="213">
        <v>0</v>
      </c>
      <c r="T309" s="214">
        <f t="shared" si="3"/>
        <v>0</v>
      </c>
      <c r="AR309" s="25" t="s">
        <v>245</v>
      </c>
      <c r="AT309" s="25" t="s">
        <v>252</v>
      </c>
      <c r="AU309" s="25" t="s">
        <v>211</v>
      </c>
      <c r="AY309" s="25" t="s">
        <v>196</v>
      </c>
      <c r="BE309" s="215">
        <f t="shared" si="4"/>
        <v>0</v>
      </c>
      <c r="BF309" s="215">
        <f t="shared" si="5"/>
        <v>0</v>
      </c>
      <c r="BG309" s="215">
        <f t="shared" si="6"/>
        <v>0</v>
      </c>
      <c r="BH309" s="215">
        <f t="shared" si="7"/>
        <v>0</v>
      </c>
      <c r="BI309" s="215">
        <f t="shared" si="8"/>
        <v>0</v>
      </c>
      <c r="BJ309" s="25" t="s">
        <v>81</v>
      </c>
      <c r="BK309" s="215">
        <f t="shared" si="9"/>
        <v>0</v>
      </c>
      <c r="BL309" s="25" t="s">
        <v>203</v>
      </c>
      <c r="BM309" s="25" t="s">
        <v>4559</v>
      </c>
    </row>
    <row r="310" spans="2:65" s="1" customFormat="1" ht="23" customHeight="1">
      <c r="B310" s="42"/>
      <c r="C310" s="204" t="s">
        <v>417</v>
      </c>
      <c r="D310" s="204" t="s">
        <v>198</v>
      </c>
      <c r="E310" s="205" t="s">
        <v>826</v>
      </c>
      <c r="F310" s="206" t="s">
        <v>827</v>
      </c>
      <c r="G310" s="207" t="s">
        <v>248</v>
      </c>
      <c r="H310" s="208">
        <v>1</v>
      </c>
      <c r="I310" s="209"/>
      <c r="J310" s="210">
        <f t="shared" si="0"/>
        <v>0</v>
      </c>
      <c r="K310" s="206" t="s">
        <v>202</v>
      </c>
      <c r="L310" s="62"/>
      <c r="M310" s="211" t="s">
        <v>24</v>
      </c>
      <c r="N310" s="212" t="s">
        <v>45</v>
      </c>
      <c r="O310" s="43"/>
      <c r="P310" s="213">
        <f t="shared" si="1"/>
        <v>0</v>
      </c>
      <c r="Q310" s="213">
        <v>0</v>
      </c>
      <c r="R310" s="213">
        <f t="shared" si="2"/>
        <v>0</v>
      </c>
      <c r="S310" s="213">
        <v>0</v>
      </c>
      <c r="T310" s="214">
        <f t="shared" si="3"/>
        <v>0</v>
      </c>
      <c r="AR310" s="25" t="s">
        <v>203</v>
      </c>
      <c r="AT310" s="25" t="s">
        <v>198</v>
      </c>
      <c r="AU310" s="25" t="s">
        <v>211</v>
      </c>
      <c r="AY310" s="25" t="s">
        <v>196</v>
      </c>
      <c r="BE310" s="215">
        <f t="shared" si="4"/>
        <v>0</v>
      </c>
      <c r="BF310" s="215">
        <f t="shared" si="5"/>
        <v>0</v>
      </c>
      <c r="BG310" s="215">
        <f t="shared" si="6"/>
        <v>0</v>
      </c>
      <c r="BH310" s="215">
        <f t="shared" si="7"/>
        <v>0</v>
      </c>
      <c r="BI310" s="215">
        <f t="shared" si="8"/>
        <v>0</v>
      </c>
      <c r="BJ310" s="25" t="s">
        <v>81</v>
      </c>
      <c r="BK310" s="215">
        <f t="shared" si="9"/>
        <v>0</v>
      </c>
      <c r="BL310" s="25" t="s">
        <v>203</v>
      </c>
      <c r="BM310" s="25" t="s">
        <v>4560</v>
      </c>
    </row>
    <row r="311" spans="2:65" s="1" customFormat="1" ht="14.5" customHeight="1">
      <c r="B311" s="42"/>
      <c r="C311" s="250" t="s">
        <v>427</v>
      </c>
      <c r="D311" s="250" t="s">
        <v>252</v>
      </c>
      <c r="E311" s="251" t="s">
        <v>4561</v>
      </c>
      <c r="F311" s="252" t="s">
        <v>4562</v>
      </c>
      <c r="G311" s="253" t="s">
        <v>248</v>
      </c>
      <c r="H311" s="254">
        <v>1</v>
      </c>
      <c r="I311" s="255"/>
      <c r="J311" s="256">
        <f t="shared" si="0"/>
        <v>0</v>
      </c>
      <c r="K311" s="252" t="s">
        <v>202</v>
      </c>
      <c r="L311" s="257"/>
      <c r="M311" s="258" t="s">
        <v>24</v>
      </c>
      <c r="N311" s="259" t="s">
        <v>45</v>
      </c>
      <c r="O311" s="43"/>
      <c r="P311" s="213">
        <f t="shared" si="1"/>
        <v>0</v>
      </c>
      <c r="Q311" s="213">
        <v>5.9000000000000003E-4</v>
      </c>
      <c r="R311" s="213">
        <f t="shared" si="2"/>
        <v>5.9000000000000003E-4</v>
      </c>
      <c r="S311" s="213">
        <v>0</v>
      </c>
      <c r="T311" s="214">
        <f t="shared" si="3"/>
        <v>0</v>
      </c>
      <c r="AR311" s="25" t="s">
        <v>245</v>
      </c>
      <c r="AT311" s="25" t="s">
        <v>252</v>
      </c>
      <c r="AU311" s="25" t="s">
        <v>211</v>
      </c>
      <c r="AY311" s="25" t="s">
        <v>196</v>
      </c>
      <c r="BE311" s="215">
        <f t="shared" si="4"/>
        <v>0</v>
      </c>
      <c r="BF311" s="215">
        <f t="shared" si="5"/>
        <v>0</v>
      </c>
      <c r="BG311" s="215">
        <f t="shared" si="6"/>
        <v>0</v>
      </c>
      <c r="BH311" s="215">
        <f t="shared" si="7"/>
        <v>0</v>
      </c>
      <c r="BI311" s="215">
        <f t="shared" si="8"/>
        <v>0</v>
      </c>
      <c r="BJ311" s="25" t="s">
        <v>81</v>
      </c>
      <c r="BK311" s="215">
        <f t="shared" si="9"/>
        <v>0</v>
      </c>
      <c r="BL311" s="25" t="s">
        <v>203</v>
      </c>
      <c r="BM311" s="25" t="s">
        <v>4563</v>
      </c>
    </row>
    <row r="312" spans="2:65" s="11" customFormat="1" ht="29.9" customHeight="1">
      <c r="B312" s="188"/>
      <c r="C312" s="189"/>
      <c r="D312" s="190" t="s">
        <v>73</v>
      </c>
      <c r="E312" s="202" t="s">
        <v>251</v>
      </c>
      <c r="F312" s="202" t="s">
        <v>4564</v>
      </c>
      <c r="G312" s="189"/>
      <c r="H312" s="189"/>
      <c r="I312" s="192"/>
      <c r="J312" s="203">
        <f>BK312</f>
        <v>0</v>
      </c>
      <c r="K312" s="189"/>
      <c r="L312" s="194"/>
      <c r="M312" s="195"/>
      <c r="N312" s="196"/>
      <c r="O312" s="196"/>
      <c r="P312" s="197">
        <f>P313+P319+P324</f>
        <v>0</v>
      </c>
      <c r="Q312" s="196"/>
      <c r="R312" s="197">
        <f>R313+R319+R324</f>
        <v>1.4170399999999996E-2</v>
      </c>
      <c r="S312" s="196"/>
      <c r="T312" s="198">
        <f>T313+T319+T324</f>
        <v>23.939450349999998</v>
      </c>
      <c r="AR312" s="199" t="s">
        <v>81</v>
      </c>
      <c r="AT312" s="200" t="s">
        <v>73</v>
      </c>
      <c r="AU312" s="200" t="s">
        <v>81</v>
      </c>
      <c r="AY312" s="199" t="s">
        <v>196</v>
      </c>
      <c r="BK312" s="201">
        <f>BK313+BK319+BK324</f>
        <v>0</v>
      </c>
    </row>
    <row r="313" spans="2:65" s="11" customFormat="1" ht="14.9" customHeight="1">
      <c r="B313" s="188"/>
      <c r="C313" s="189"/>
      <c r="D313" s="190" t="s">
        <v>73</v>
      </c>
      <c r="E313" s="202" t="s">
        <v>668</v>
      </c>
      <c r="F313" s="202" t="s">
        <v>808</v>
      </c>
      <c r="G313" s="189"/>
      <c r="H313" s="189"/>
      <c r="I313" s="192"/>
      <c r="J313" s="203">
        <f>BK313</f>
        <v>0</v>
      </c>
      <c r="K313" s="189"/>
      <c r="L313" s="194"/>
      <c r="M313" s="195"/>
      <c r="N313" s="196"/>
      <c r="O313" s="196"/>
      <c r="P313" s="197">
        <f>SUM(P314:P318)</f>
        <v>0</v>
      </c>
      <c r="Q313" s="196"/>
      <c r="R313" s="197">
        <f>SUM(R314:R318)</f>
        <v>8.5929999999999982E-3</v>
      </c>
      <c r="S313" s="196"/>
      <c r="T313" s="198">
        <f>SUM(T314:T318)</f>
        <v>0</v>
      </c>
      <c r="AR313" s="199" t="s">
        <v>81</v>
      </c>
      <c r="AT313" s="200" t="s">
        <v>73</v>
      </c>
      <c r="AU313" s="200" t="s">
        <v>83</v>
      </c>
      <c r="AY313" s="199" t="s">
        <v>196</v>
      </c>
      <c r="BK313" s="201">
        <f>SUM(BK314:BK318)</f>
        <v>0</v>
      </c>
    </row>
    <row r="314" spans="2:65" s="1" customFormat="1" ht="34.5" customHeight="1">
      <c r="B314" s="42"/>
      <c r="C314" s="204" t="s">
        <v>429</v>
      </c>
      <c r="D314" s="204" t="s">
        <v>198</v>
      </c>
      <c r="E314" s="205" t="s">
        <v>810</v>
      </c>
      <c r="F314" s="206" t="s">
        <v>811</v>
      </c>
      <c r="G314" s="207" t="s">
        <v>267</v>
      </c>
      <c r="H314" s="208">
        <v>66.099999999999994</v>
      </c>
      <c r="I314" s="209"/>
      <c r="J314" s="210">
        <f>ROUND(I314*H314,2)</f>
        <v>0</v>
      </c>
      <c r="K314" s="206" t="s">
        <v>202</v>
      </c>
      <c r="L314" s="62"/>
      <c r="M314" s="211" t="s">
        <v>24</v>
      </c>
      <c r="N314" s="212" t="s">
        <v>45</v>
      </c>
      <c r="O314" s="43"/>
      <c r="P314" s="213">
        <f>O314*H314</f>
        <v>0</v>
      </c>
      <c r="Q314" s="213">
        <v>1.2999999999999999E-4</v>
      </c>
      <c r="R314" s="213">
        <f>Q314*H314</f>
        <v>8.5929999999999982E-3</v>
      </c>
      <c r="S314" s="213">
        <v>0</v>
      </c>
      <c r="T314" s="214">
        <f>S314*H314</f>
        <v>0</v>
      </c>
      <c r="AR314" s="25" t="s">
        <v>203</v>
      </c>
      <c r="AT314" s="25" t="s">
        <v>198</v>
      </c>
      <c r="AU314" s="25" t="s">
        <v>211</v>
      </c>
      <c r="AY314" s="25" t="s">
        <v>196</v>
      </c>
      <c r="BE314" s="215">
        <f>IF(N314="základní",J314,0)</f>
        <v>0</v>
      </c>
      <c r="BF314" s="215">
        <f>IF(N314="snížená",J314,0)</f>
        <v>0</v>
      </c>
      <c r="BG314" s="215">
        <f>IF(N314="zákl. přenesená",J314,0)</f>
        <v>0</v>
      </c>
      <c r="BH314" s="215">
        <f>IF(N314="sníž. přenesená",J314,0)</f>
        <v>0</v>
      </c>
      <c r="BI314" s="215">
        <f>IF(N314="nulová",J314,0)</f>
        <v>0</v>
      </c>
      <c r="BJ314" s="25" t="s">
        <v>81</v>
      </c>
      <c r="BK314" s="215">
        <f>ROUND(I314*H314,2)</f>
        <v>0</v>
      </c>
      <c r="BL314" s="25" t="s">
        <v>203</v>
      </c>
      <c r="BM314" s="25" t="s">
        <v>4565</v>
      </c>
    </row>
    <row r="315" spans="2:65" s="12" customFormat="1">
      <c r="B315" s="216"/>
      <c r="C315" s="217"/>
      <c r="D315" s="218" t="s">
        <v>205</v>
      </c>
      <c r="E315" s="219" t="s">
        <v>24</v>
      </c>
      <c r="F315" s="220" t="s">
        <v>4566</v>
      </c>
      <c r="G315" s="217"/>
      <c r="H315" s="221">
        <v>66.099999999999994</v>
      </c>
      <c r="I315" s="222"/>
      <c r="J315" s="217"/>
      <c r="K315" s="217"/>
      <c r="L315" s="223"/>
      <c r="M315" s="224"/>
      <c r="N315" s="225"/>
      <c r="O315" s="225"/>
      <c r="P315" s="225"/>
      <c r="Q315" s="225"/>
      <c r="R315" s="225"/>
      <c r="S315" s="225"/>
      <c r="T315" s="226"/>
      <c r="AT315" s="227" t="s">
        <v>205</v>
      </c>
      <c r="AU315" s="227" t="s">
        <v>211</v>
      </c>
      <c r="AV315" s="12" t="s">
        <v>83</v>
      </c>
      <c r="AW315" s="12" t="s">
        <v>37</v>
      </c>
      <c r="AX315" s="12" t="s">
        <v>81</v>
      </c>
      <c r="AY315" s="227" t="s">
        <v>196</v>
      </c>
    </row>
    <row r="316" spans="2:65" s="1" customFormat="1" ht="34.5" customHeight="1">
      <c r="B316" s="42"/>
      <c r="C316" s="204" t="s">
        <v>433</v>
      </c>
      <c r="D316" s="204" t="s">
        <v>198</v>
      </c>
      <c r="E316" s="205" t="s">
        <v>4567</v>
      </c>
      <c r="F316" s="206" t="s">
        <v>4568</v>
      </c>
      <c r="G316" s="207" t="s">
        <v>3453</v>
      </c>
      <c r="H316" s="208">
        <v>30</v>
      </c>
      <c r="I316" s="209"/>
      <c r="J316" s="210">
        <f>ROUND(I316*H316,2)</f>
        <v>0</v>
      </c>
      <c r="K316" s="206" t="s">
        <v>202</v>
      </c>
      <c r="L316" s="62"/>
      <c r="M316" s="211" t="s">
        <v>24</v>
      </c>
      <c r="N316" s="212" t="s">
        <v>45</v>
      </c>
      <c r="O316" s="43"/>
      <c r="P316" s="213">
        <f>O316*H316</f>
        <v>0</v>
      </c>
      <c r="Q316" s="213">
        <v>0</v>
      </c>
      <c r="R316" s="213">
        <f>Q316*H316</f>
        <v>0</v>
      </c>
      <c r="S316" s="213">
        <v>0</v>
      </c>
      <c r="T316" s="214">
        <f>S316*H316</f>
        <v>0</v>
      </c>
      <c r="AR316" s="25" t="s">
        <v>203</v>
      </c>
      <c r="AT316" s="25" t="s">
        <v>198</v>
      </c>
      <c r="AU316" s="25" t="s">
        <v>211</v>
      </c>
      <c r="AY316" s="25" t="s">
        <v>196</v>
      </c>
      <c r="BE316" s="215">
        <f>IF(N316="základní",J316,0)</f>
        <v>0</v>
      </c>
      <c r="BF316" s="215">
        <f>IF(N316="snížená",J316,0)</f>
        <v>0</v>
      </c>
      <c r="BG316" s="215">
        <f>IF(N316="zákl. přenesená",J316,0)</f>
        <v>0</v>
      </c>
      <c r="BH316" s="215">
        <f>IF(N316="sníž. přenesená",J316,0)</f>
        <v>0</v>
      </c>
      <c r="BI316" s="215">
        <f>IF(N316="nulová",J316,0)</f>
        <v>0</v>
      </c>
      <c r="BJ316" s="25" t="s">
        <v>81</v>
      </c>
      <c r="BK316" s="215">
        <f>ROUND(I316*H316,2)</f>
        <v>0</v>
      </c>
      <c r="BL316" s="25" t="s">
        <v>203</v>
      </c>
      <c r="BM316" s="25" t="s">
        <v>4569</v>
      </c>
    </row>
    <row r="317" spans="2:65" s="15" customFormat="1">
      <c r="B317" s="260"/>
      <c r="C317" s="261"/>
      <c r="D317" s="218" t="s">
        <v>205</v>
      </c>
      <c r="E317" s="262" t="s">
        <v>24</v>
      </c>
      <c r="F317" s="263" t="s">
        <v>4570</v>
      </c>
      <c r="G317" s="261"/>
      <c r="H317" s="262" t="s">
        <v>24</v>
      </c>
      <c r="I317" s="264"/>
      <c r="J317" s="261"/>
      <c r="K317" s="261"/>
      <c r="L317" s="265"/>
      <c r="M317" s="266"/>
      <c r="N317" s="267"/>
      <c r="O317" s="267"/>
      <c r="P317" s="267"/>
      <c r="Q317" s="267"/>
      <c r="R317" s="267"/>
      <c r="S317" s="267"/>
      <c r="T317" s="268"/>
      <c r="AT317" s="269" t="s">
        <v>205</v>
      </c>
      <c r="AU317" s="269" t="s">
        <v>211</v>
      </c>
      <c r="AV317" s="15" t="s">
        <v>81</v>
      </c>
      <c r="AW317" s="15" t="s">
        <v>37</v>
      </c>
      <c r="AX317" s="15" t="s">
        <v>74</v>
      </c>
      <c r="AY317" s="269" t="s">
        <v>196</v>
      </c>
    </row>
    <row r="318" spans="2:65" s="12" customFormat="1">
      <c r="B318" s="216"/>
      <c r="C318" s="217"/>
      <c r="D318" s="218" t="s">
        <v>205</v>
      </c>
      <c r="E318" s="219" t="s">
        <v>24</v>
      </c>
      <c r="F318" s="220" t="s">
        <v>370</v>
      </c>
      <c r="G318" s="217"/>
      <c r="H318" s="221">
        <v>30</v>
      </c>
      <c r="I318" s="222"/>
      <c r="J318" s="217"/>
      <c r="K318" s="217"/>
      <c r="L318" s="223"/>
      <c r="M318" s="224"/>
      <c r="N318" s="225"/>
      <c r="O318" s="225"/>
      <c r="P318" s="225"/>
      <c r="Q318" s="225"/>
      <c r="R318" s="225"/>
      <c r="S318" s="225"/>
      <c r="T318" s="226"/>
      <c r="AT318" s="227" t="s">
        <v>205</v>
      </c>
      <c r="AU318" s="227" t="s">
        <v>211</v>
      </c>
      <c r="AV318" s="12" t="s">
        <v>83</v>
      </c>
      <c r="AW318" s="12" t="s">
        <v>37</v>
      </c>
      <c r="AX318" s="12" t="s">
        <v>81</v>
      </c>
      <c r="AY318" s="227" t="s">
        <v>196</v>
      </c>
    </row>
    <row r="319" spans="2:65" s="11" customFormat="1" ht="22.25" customHeight="1">
      <c r="B319" s="188"/>
      <c r="C319" s="189"/>
      <c r="D319" s="190" t="s">
        <v>73</v>
      </c>
      <c r="E319" s="202" t="s">
        <v>814</v>
      </c>
      <c r="F319" s="202" t="s">
        <v>815</v>
      </c>
      <c r="G319" s="189"/>
      <c r="H319" s="189"/>
      <c r="I319" s="192"/>
      <c r="J319" s="203">
        <f>BK319</f>
        <v>0</v>
      </c>
      <c r="K319" s="189"/>
      <c r="L319" s="194"/>
      <c r="M319" s="195"/>
      <c r="N319" s="196"/>
      <c r="O319" s="196"/>
      <c r="P319" s="197">
        <f>SUM(P320:P323)</f>
        <v>0</v>
      </c>
      <c r="Q319" s="196"/>
      <c r="R319" s="197">
        <f>SUM(R320:R323)</f>
        <v>5.5773999999999989E-3</v>
      </c>
      <c r="S319" s="196"/>
      <c r="T319" s="198">
        <f>SUM(T320:T323)</f>
        <v>0</v>
      </c>
      <c r="AR319" s="199" t="s">
        <v>81</v>
      </c>
      <c r="AT319" s="200" t="s">
        <v>73</v>
      </c>
      <c r="AU319" s="200" t="s">
        <v>83</v>
      </c>
      <c r="AY319" s="199" t="s">
        <v>196</v>
      </c>
      <c r="BK319" s="201">
        <f>SUM(BK320:BK323)</f>
        <v>0</v>
      </c>
    </row>
    <row r="320" spans="2:65" s="1" customFormat="1" ht="34.5" customHeight="1">
      <c r="B320" s="42"/>
      <c r="C320" s="204" t="s">
        <v>437</v>
      </c>
      <c r="D320" s="204" t="s">
        <v>198</v>
      </c>
      <c r="E320" s="205" t="s">
        <v>817</v>
      </c>
      <c r="F320" s="206" t="s">
        <v>818</v>
      </c>
      <c r="G320" s="207" t="s">
        <v>267</v>
      </c>
      <c r="H320" s="208">
        <v>141.19999999999999</v>
      </c>
      <c r="I320" s="209"/>
      <c r="J320" s="210">
        <f>ROUND(I320*H320,2)</f>
        <v>0</v>
      </c>
      <c r="K320" s="206" t="s">
        <v>202</v>
      </c>
      <c r="L320" s="62"/>
      <c r="M320" s="211" t="s">
        <v>24</v>
      </c>
      <c r="N320" s="212" t="s">
        <v>45</v>
      </c>
      <c r="O320" s="43"/>
      <c r="P320" s="213">
        <f>O320*H320</f>
        <v>0</v>
      </c>
      <c r="Q320" s="213">
        <v>3.9499999999999998E-5</v>
      </c>
      <c r="R320" s="213">
        <f>Q320*H320</f>
        <v>5.5773999999999989E-3</v>
      </c>
      <c r="S320" s="213">
        <v>0</v>
      </c>
      <c r="T320" s="214">
        <f>S320*H320</f>
        <v>0</v>
      </c>
      <c r="AR320" s="25" t="s">
        <v>203</v>
      </c>
      <c r="AT320" s="25" t="s">
        <v>198</v>
      </c>
      <c r="AU320" s="25" t="s">
        <v>211</v>
      </c>
      <c r="AY320" s="25" t="s">
        <v>196</v>
      </c>
      <c r="BE320" s="215">
        <f>IF(N320="základní",J320,0)</f>
        <v>0</v>
      </c>
      <c r="BF320" s="215">
        <f>IF(N320="snížená",J320,0)</f>
        <v>0</v>
      </c>
      <c r="BG320" s="215">
        <f>IF(N320="zákl. přenesená",J320,0)</f>
        <v>0</v>
      </c>
      <c r="BH320" s="215">
        <f>IF(N320="sníž. přenesená",J320,0)</f>
        <v>0</v>
      </c>
      <c r="BI320" s="215">
        <f>IF(N320="nulová",J320,0)</f>
        <v>0</v>
      </c>
      <c r="BJ320" s="25" t="s">
        <v>81</v>
      </c>
      <c r="BK320" s="215">
        <f>ROUND(I320*H320,2)</f>
        <v>0</v>
      </c>
      <c r="BL320" s="25" t="s">
        <v>203</v>
      </c>
      <c r="BM320" s="25" t="s">
        <v>4571</v>
      </c>
    </row>
    <row r="321" spans="2:65" s="12" customFormat="1">
      <c r="B321" s="216"/>
      <c r="C321" s="217"/>
      <c r="D321" s="218" t="s">
        <v>205</v>
      </c>
      <c r="E321" s="219" t="s">
        <v>24</v>
      </c>
      <c r="F321" s="220" t="s">
        <v>4572</v>
      </c>
      <c r="G321" s="217"/>
      <c r="H321" s="221">
        <v>66.099999999999994</v>
      </c>
      <c r="I321" s="222"/>
      <c r="J321" s="217"/>
      <c r="K321" s="217"/>
      <c r="L321" s="223"/>
      <c r="M321" s="224"/>
      <c r="N321" s="225"/>
      <c r="O321" s="225"/>
      <c r="P321" s="225"/>
      <c r="Q321" s="225"/>
      <c r="R321" s="225"/>
      <c r="S321" s="225"/>
      <c r="T321" s="226"/>
      <c r="AT321" s="227" t="s">
        <v>205</v>
      </c>
      <c r="AU321" s="227" t="s">
        <v>211</v>
      </c>
      <c r="AV321" s="12" t="s">
        <v>83</v>
      </c>
      <c r="AW321" s="12" t="s">
        <v>37</v>
      </c>
      <c r="AX321" s="12" t="s">
        <v>74</v>
      </c>
      <c r="AY321" s="227" t="s">
        <v>196</v>
      </c>
    </row>
    <row r="322" spans="2:65" s="12" customFormat="1">
      <c r="B322" s="216"/>
      <c r="C322" s="217"/>
      <c r="D322" s="218" t="s">
        <v>205</v>
      </c>
      <c r="E322" s="219" t="s">
        <v>24</v>
      </c>
      <c r="F322" s="220" t="s">
        <v>4573</v>
      </c>
      <c r="G322" s="217"/>
      <c r="H322" s="221">
        <v>75.099999999999994</v>
      </c>
      <c r="I322" s="222"/>
      <c r="J322" s="217"/>
      <c r="K322" s="217"/>
      <c r="L322" s="223"/>
      <c r="M322" s="224"/>
      <c r="N322" s="225"/>
      <c r="O322" s="225"/>
      <c r="P322" s="225"/>
      <c r="Q322" s="225"/>
      <c r="R322" s="225"/>
      <c r="S322" s="225"/>
      <c r="T322" s="226"/>
      <c r="AT322" s="227" t="s">
        <v>205</v>
      </c>
      <c r="AU322" s="227" t="s">
        <v>211</v>
      </c>
      <c r="AV322" s="12" t="s">
        <v>83</v>
      </c>
      <c r="AW322" s="12" t="s">
        <v>37</v>
      </c>
      <c r="AX322" s="12" t="s">
        <v>74</v>
      </c>
      <c r="AY322" s="227" t="s">
        <v>196</v>
      </c>
    </row>
    <row r="323" spans="2:65" s="14" customFormat="1">
      <c r="B323" s="239"/>
      <c r="C323" s="240"/>
      <c r="D323" s="218" t="s">
        <v>205</v>
      </c>
      <c r="E323" s="241" t="s">
        <v>24</v>
      </c>
      <c r="F323" s="242" t="s">
        <v>238</v>
      </c>
      <c r="G323" s="240"/>
      <c r="H323" s="243">
        <v>141.19999999999999</v>
      </c>
      <c r="I323" s="244"/>
      <c r="J323" s="240"/>
      <c r="K323" s="240"/>
      <c r="L323" s="245"/>
      <c r="M323" s="246"/>
      <c r="N323" s="247"/>
      <c r="O323" s="247"/>
      <c r="P323" s="247"/>
      <c r="Q323" s="247"/>
      <c r="R323" s="247"/>
      <c r="S323" s="247"/>
      <c r="T323" s="248"/>
      <c r="AT323" s="249" t="s">
        <v>205</v>
      </c>
      <c r="AU323" s="249" t="s">
        <v>211</v>
      </c>
      <c r="AV323" s="14" t="s">
        <v>203</v>
      </c>
      <c r="AW323" s="14" t="s">
        <v>37</v>
      </c>
      <c r="AX323" s="14" t="s">
        <v>81</v>
      </c>
      <c r="AY323" s="249" t="s">
        <v>196</v>
      </c>
    </row>
    <row r="324" spans="2:65" s="11" customFormat="1" ht="22.25" customHeight="1">
      <c r="B324" s="188"/>
      <c r="C324" s="189"/>
      <c r="D324" s="190" t="s">
        <v>73</v>
      </c>
      <c r="E324" s="202" t="s">
        <v>684</v>
      </c>
      <c r="F324" s="202" t="s">
        <v>833</v>
      </c>
      <c r="G324" s="189"/>
      <c r="H324" s="189"/>
      <c r="I324" s="192"/>
      <c r="J324" s="203">
        <f>BK324</f>
        <v>0</v>
      </c>
      <c r="K324" s="189"/>
      <c r="L324" s="194"/>
      <c r="M324" s="195"/>
      <c r="N324" s="196"/>
      <c r="O324" s="196"/>
      <c r="P324" s="197">
        <f>SUM(P325:P404)</f>
        <v>0</v>
      </c>
      <c r="Q324" s="196"/>
      <c r="R324" s="197">
        <f>SUM(R325:R404)</f>
        <v>0</v>
      </c>
      <c r="S324" s="196"/>
      <c r="T324" s="198">
        <f>SUM(T325:T404)</f>
        <v>23.939450349999998</v>
      </c>
      <c r="AR324" s="199" t="s">
        <v>81</v>
      </c>
      <c r="AT324" s="200" t="s">
        <v>73</v>
      </c>
      <c r="AU324" s="200" t="s">
        <v>83</v>
      </c>
      <c r="AY324" s="199" t="s">
        <v>196</v>
      </c>
      <c r="BK324" s="201">
        <f>SUM(BK325:BK404)</f>
        <v>0</v>
      </c>
    </row>
    <row r="325" spans="2:65" s="1" customFormat="1" ht="14.5" customHeight="1">
      <c r="B325" s="42"/>
      <c r="C325" s="204" t="s">
        <v>441</v>
      </c>
      <c r="D325" s="204" t="s">
        <v>198</v>
      </c>
      <c r="E325" s="205" t="s">
        <v>4574</v>
      </c>
      <c r="F325" s="206" t="s">
        <v>4575</v>
      </c>
      <c r="G325" s="207" t="s">
        <v>267</v>
      </c>
      <c r="H325" s="208">
        <v>13.105</v>
      </c>
      <c r="I325" s="209"/>
      <c r="J325" s="210">
        <f>ROUND(I325*H325,2)</f>
        <v>0</v>
      </c>
      <c r="K325" s="206" t="s">
        <v>202</v>
      </c>
      <c r="L325" s="62"/>
      <c r="M325" s="211" t="s">
        <v>24</v>
      </c>
      <c r="N325" s="212" t="s">
        <v>45</v>
      </c>
      <c r="O325" s="43"/>
      <c r="P325" s="213">
        <f>O325*H325</f>
        <v>0</v>
      </c>
      <c r="Q325" s="213">
        <v>0</v>
      </c>
      <c r="R325" s="213">
        <f>Q325*H325</f>
        <v>0</v>
      </c>
      <c r="S325" s="213">
        <v>1.695E-2</v>
      </c>
      <c r="T325" s="214">
        <f>S325*H325</f>
        <v>0.22212975000000001</v>
      </c>
      <c r="AR325" s="25" t="s">
        <v>203</v>
      </c>
      <c r="AT325" s="25" t="s">
        <v>198</v>
      </c>
      <c r="AU325" s="25" t="s">
        <v>211</v>
      </c>
      <c r="AY325" s="25" t="s">
        <v>196</v>
      </c>
      <c r="BE325" s="215">
        <f>IF(N325="základní",J325,0)</f>
        <v>0</v>
      </c>
      <c r="BF325" s="215">
        <f>IF(N325="snížená",J325,0)</f>
        <v>0</v>
      </c>
      <c r="BG325" s="215">
        <f>IF(N325="zákl. přenesená",J325,0)</f>
        <v>0</v>
      </c>
      <c r="BH325" s="215">
        <f>IF(N325="sníž. přenesená",J325,0)</f>
        <v>0</v>
      </c>
      <c r="BI325" s="215">
        <f>IF(N325="nulová",J325,0)</f>
        <v>0</v>
      </c>
      <c r="BJ325" s="25" t="s">
        <v>81</v>
      </c>
      <c r="BK325" s="215">
        <f>ROUND(I325*H325,2)</f>
        <v>0</v>
      </c>
      <c r="BL325" s="25" t="s">
        <v>203</v>
      </c>
      <c r="BM325" s="25" t="s">
        <v>4576</v>
      </c>
    </row>
    <row r="326" spans="2:65" s="12" customFormat="1">
      <c r="B326" s="216"/>
      <c r="C326" s="217"/>
      <c r="D326" s="218" t="s">
        <v>205</v>
      </c>
      <c r="E326" s="219" t="s">
        <v>24</v>
      </c>
      <c r="F326" s="220" t="s">
        <v>4577</v>
      </c>
      <c r="G326" s="217"/>
      <c r="H326" s="221">
        <v>14.680999999999999</v>
      </c>
      <c r="I326" s="222"/>
      <c r="J326" s="217"/>
      <c r="K326" s="217"/>
      <c r="L326" s="223"/>
      <c r="M326" s="224"/>
      <c r="N326" s="225"/>
      <c r="O326" s="225"/>
      <c r="P326" s="225"/>
      <c r="Q326" s="225"/>
      <c r="R326" s="225"/>
      <c r="S326" s="225"/>
      <c r="T326" s="226"/>
      <c r="AT326" s="227" t="s">
        <v>205</v>
      </c>
      <c r="AU326" s="227" t="s">
        <v>211</v>
      </c>
      <c r="AV326" s="12" t="s">
        <v>83</v>
      </c>
      <c r="AW326" s="12" t="s">
        <v>37</v>
      </c>
      <c r="AX326" s="12" t="s">
        <v>74</v>
      </c>
      <c r="AY326" s="227" t="s">
        <v>196</v>
      </c>
    </row>
    <row r="327" spans="2:65" s="12" customFormat="1">
      <c r="B327" s="216"/>
      <c r="C327" s="217"/>
      <c r="D327" s="218" t="s">
        <v>205</v>
      </c>
      <c r="E327" s="219" t="s">
        <v>24</v>
      </c>
      <c r="F327" s="220" t="s">
        <v>4578</v>
      </c>
      <c r="G327" s="217"/>
      <c r="H327" s="221">
        <v>-1.5760000000000001</v>
      </c>
      <c r="I327" s="222"/>
      <c r="J327" s="217"/>
      <c r="K327" s="217"/>
      <c r="L327" s="223"/>
      <c r="M327" s="224"/>
      <c r="N327" s="225"/>
      <c r="O327" s="225"/>
      <c r="P327" s="225"/>
      <c r="Q327" s="225"/>
      <c r="R327" s="225"/>
      <c r="S327" s="225"/>
      <c r="T327" s="226"/>
      <c r="AT327" s="227" t="s">
        <v>205</v>
      </c>
      <c r="AU327" s="227" t="s">
        <v>211</v>
      </c>
      <c r="AV327" s="12" t="s">
        <v>83</v>
      </c>
      <c r="AW327" s="12" t="s">
        <v>37</v>
      </c>
      <c r="AX327" s="12" t="s">
        <v>74</v>
      </c>
      <c r="AY327" s="227" t="s">
        <v>196</v>
      </c>
    </row>
    <row r="328" spans="2:65" s="14" customFormat="1">
      <c r="B328" s="239"/>
      <c r="C328" s="240"/>
      <c r="D328" s="218" t="s">
        <v>205</v>
      </c>
      <c r="E328" s="241" t="s">
        <v>24</v>
      </c>
      <c r="F328" s="242" t="s">
        <v>683</v>
      </c>
      <c r="G328" s="240"/>
      <c r="H328" s="243">
        <v>13.105</v>
      </c>
      <c r="I328" s="244"/>
      <c r="J328" s="240"/>
      <c r="K328" s="240"/>
      <c r="L328" s="245"/>
      <c r="M328" s="246"/>
      <c r="N328" s="247"/>
      <c r="O328" s="247"/>
      <c r="P328" s="247"/>
      <c r="Q328" s="247"/>
      <c r="R328" s="247"/>
      <c r="S328" s="247"/>
      <c r="T328" s="248"/>
      <c r="AT328" s="249" t="s">
        <v>205</v>
      </c>
      <c r="AU328" s="249" t="s">
        <v>211</v>
      </c>
      <c r="AV328" s="14" t="s">
        <v>203</v>
      </c>
      <c r="AW328" s="14" t="s">
        <v>37</v>
      </c>
      <c r="AX328" s="14" t="s">
        <v>81</v>
      </c>
      <c r="AY328" s="249" t="s">
        <v>196</v>
      </c>
    </row>
    <row r="329" spans="2:65" s="1" customFormat="1" ht="34.5" customHeight="1">
      <c r="B329" s="42"/>
      <c r="C329" s="204" t="s">
        <v>445</v>
      </c>
      <c r="D329" s="204" t="s">
        <v>198</v>
      </c>
      <c r="E329" s="205" t="s">
        <v>947</v>
      </c>
      <c r="F329" s="206" t="s">
        <v>948</v>
      </c>
      <c r="G329" s="207" t="s">
        <v>267</v>
      </c>
      <c r="H329" s="208">
        <v>4.9249999999999998</v>
      </c>
      <c r="I329" s="209"/>
      <c r="J329" s="210">
        <f>ROUND(I329*H329,2)</f>
        <v>0</v>
      </c>
      <c r="K329" s="206" t="s">
        <v>202</v>
      </c>
      <c r="L329" s="62"/>
      <c r="M329" s="211" t="s">
        <v>24</v>
      </c>
      <c r="N329" s="212" t="s">
        <v>45</v>
      </c>
      <c r="O329" s="43"/>
      <c r="P329" s="213">
        <f>O329*H329</f>
        <v>0</v>
      </c>
      <c r="Q329" s="213">
        <v>0</v>
      </c>
      <c r="R329" s="213">
        <f>Q329*H329</f>
        <v>0</v>
      </c>
      <c r="S329" s="213">
        <v>7.5999999999999998E-2</v>
      </c>
      <c r="T329" s="214">
        <f>S329*H329</f>
        <v>0.37429999999999997</v>
      </c>
      <c r="AR329" s="25" t="s">
        <v>203</v>
      </c>
      <c r="AT329" s="25" t="s">
        <v>198</v>
      </c>
      <c r="AU329" s="25" t="s">
        <v>211</v>
      </c>
      <c r="AY329" s="25" t="s">
        <v>196</v>
      </c>
      <c r="BE329" s="215">
        <f>IF(N329="základní",J329,0)</f>
        <v>0</v>
      </c>
      <c r="BF329" s="215">
        <f>IF(N329="snížená",J329,0)</f>
        <v>0</v>
      </c>
      <c r="BG329" s="215">
        <f>IF(N329="zákl. přenesená",J329,0)</f>
        <v>0</v>
      </c>
      <c r="BH329" s="215">
        <f>IF(N329="sníž. přenesená",J329,0)</f>
        <v>0</v>
      </c>
      <c r="BI329" s="215">
        <f>IF(N329="nulová",J329,0)</f>
        <v>0</v>
      </c>
      <c r="BJ329" s="25" t="s">
        <v>81</v>
      </c>
      <c r="BK329" s="215">
        <f>ROUND(I329*H329,2)</f>
        <v>0</v>
      </c>
      <c r="BL329" s="25" t="s">
        <v>203</v>
      </c>
      <c r="BM329" s="25" t="s">
        <v>4579</v>
      </c>
    </row>
    <row r="330" spans="2:65" s="12" customFormat="1">
      <c r="B330" s="216"/>
      <c r="C330" s="217"/>
      <c r="D330" s="218" t="s">
        <v>205</v>
      </c>
      <c r="E330" s="219" t="s">
        <v>24</v>
      </c>
      <c r="F330" s="220" t="s">
        <v>4580</v>
      </c>
      <c r="G330" s="217"/>
      <c r="H330" s="221">
        <v>3.1520000000000001</v>
      </c>
      <c r="I330" s="222"/>
      <c r="J330" s="217"/>
      <c r="K330" s="217"/>
      <c r="L330" s="223"/>
      <c r="M330" s="224"/>
      <c r="N330" s="225"/>
      <c r="O330" s="225"/>
      <c r="P330" s="225"/>
      <c r="Q330" s="225"/>
      <c r="R330" s="225"/>
      <c r="S330" s="225"/>
      <c r="T330" s="226"/>
      <c r="AT330" s="227" t="s">
        <v>205</v>
      </c>
      <c r="AU330" s="227" t="s">
        <v>211</v>
      </c>
      <c r="AV330" s="12" t="s">
        <v>83</v>
      </c>
      <c r="AW330" s="12" t="s">
        <v>37</v>
      </c>
      <c r="AX330" s="12" t="s">
        <v>74</v>
      </c>
      <c r="AY330" s="227" t="s">
        <v>196</v>
      </c>
    </row>
    <row r="331" spans="2:65" s="12" customFormat="1">
      <c r="B331" s="216"/>
      <c r="C331" s="217"/>
      <c r="D331" s="218" t="s">
        <v>205</v>
      </c>
      <c r="E331" s="219" t="s">
        <v>24</v>
      </c>
      <c r="F331" s="220" t="s">
        <v>4581</v>
      </c>
      <c r="G331" s="217"/>
      <c r="H331" s="221">
        <v>1.7729999999999999</v>
      </c>
      <c r="I331" s="222"/>
      <c r="J331" s="217"/>
      <c r="K331" s="217"/>
      <c r="L331" s="223"/>
      <c r="M331" s="224"/>
      <c r="N331" s="225"/>
      <c r="O331" s="225"/>
      <c r="P331" s="225"/>
      <c r="Q331" s="225"/>
      <c r="R331" s="225"/>
      <c r="S331" s="225"/>
      <c r="T331" s="226"/>
      <c r="AT331" s="227" t="s">
        <v>205</v>
      </c>
      <c r="AU331" s="227" t="s">
        <v>211</v>
      </c>
      <c r="AV331" s="12" t="s">
        <v>83</v>
      </c>
      <c r="AW331" s="12" t="s">
        <v>37</v>
      </c>
      <c r="AX331" s="12" t="s">
        <v>74</v>
      </c>
      <c r="AY331" s="227" t="s">
        <v>196</v>
      </c>
    </row>
    <row r="332" spans="2:65" s="14" customFormat="1">
      <c r="B332" s="239"/>
      <c r="C332" s="240"/>
      <c r="D332" s="218" t="s">
        <v>205</v>
      </c>
      <c r="E332" s="241" t="s">
        <v>24</v>
      </c>
      <c r="F332" s="242" t="s">
        <v>683</v>
      </c>
      <c r="G332" s="240"/>
      <c r="H332" s="243">
        <v>4.9249999999999998</v>
      </c>
      <c r="I332" s="244"/>
      <c r="J332" s="240"/>
      <c r="K332" s="240"/>
      <c r="L332" s="245"/>
      <c r="M332" s="246"/>
      <c r="N332" s="247"/>
      <c r="O332" s="247"/>
      <c r="P332" s="247"/>
      <c r="Q332" s="247"/>
      <c r="R332" s="247"/>
      <c r="S332" s="247"/>
      <c r="T332" s="248"/>
      <c r="AT332" s="249" t="s">
        <v>205</v>
      </c>
      <c r="AU332" s="249" t="s">
        <v>211</v>
      </c>
      <c r="AV332" s="14" t="s">
        <v>203</v>
      </c>
      <c r="AW332" s="14" t="s">
        <v>37</v>
      </c>
      <c r="AX332" s="14" t="s">
        <v>81</v>
      </c>
      <c r="AY332" s="249" t="s">
        <v>196</v>
      </c>
    </row>
    <row r="333" spans="2:65" s="1" customFormat="1" ht="34.5" customHeight="1">
      <c r="B333" s="42"/>
      <c r="C333" s="204" t="s">
        <v>450</v>
      </c>
      <c r="D333" s="204" t="s">
        <v>198</v>
      </c>
      <c r="E333" s="205" t="s">
        <v>2036</v>
      </c>
      <c r="F333" s="206" t="s">
        <v>2037</v>
      </c>
      <c r="G333" s="207" t="s">
        <v>267</v>
      </c>
      <c r="H333" s="208">
        <v>6.09</v>
      </c>
      <c r="I333" s="209"/>
      <c r="J333" s="210">
        <f>ROUND(I333*H333,2)</f>
        <v>0</v>
      </c>
      <c r="K333" s="206" t="s">
        <v>202</v>
      </c>
      <c r="L333" s="62"/>
      <c r="M333" s="211" t="s">
        <v>24</v>
      </c>
      <c r="N333" s="212" t="s">
        <v>45</v>
      </c>
      <c r="O333" s="43"/>
      <c r="P333" s="213">
        <f>O333*H333</f>
        <v>0</v>
      </c>
      <c r="Q333" s="213">
        <v>0</v>
      </c>
      <c r="R333" s="213">
        <f>Q333*H333</f>
        <v>0</v>
      </c>
      <c r="S333" s="213">
        <v>6.3E-2</v>
      </c>
      <c r="T333" s="214">
        <f>S333*H333</f>
        <v>0.38367000000000001</v>
      </c>
      <c r="AR333" s="25" t="s">
        <v>203</v>
      </c>
      <c r="AT333" s="25" t="s">
        <v>198</v>
      </c>
      <c r="AU333" s="25" t="s">
        <v>211</v>
      </c>
      <c r="AY333" s="25" t="s">
        <v>196</v>
      </c>
      <c r="BE333" s="215">
        <f>IF(N333="základní",J333,0)</f>
        <v>0</v>
      </c>
      <c r="BF333" s="215">
        <f>IF(N333="snížená",J333,0)</f>
        <v>0</v>
      </c>
      <c r="BG333" s="215">
        <f>IF(N333="zákl. přenesená",J333,0)</f>
        <v>0</v>
      </c>
      <c r="BH333" s="215">
        <f>IF(N333="sníž. přenesená",J333,0)</f>
        <v>0</v>
      </c>
      <c r="BI333" s="215">
        <f>IF(N333="nulová",J333,0)</f>
        <v>0</v>
      </c>
      <c r="BJ333" s="25" t="s">
        <v>81</v>
      </c>
      <c r="BK333" s="215">
        <f>ROUND(I333*H333,2)</f>
        <v>0</v>
      </c>
      <c r="BL333" s="25" t="s">
        <v>203</v>
      </c>
      <c r="BM333" s="25" t="s">
        <v>4582</v>
      </c>
    </row>
    <row r="334" spans="2:65" s="12" customFormat="1">
      <c r="B334" s="216"/>
      <c r="C334" s="217"/>
      <c r="D334" s="218" t="s">
        <v>205</v>
      </c>
      <c r="E334" s="219" t="s">
        <v>24</v>
      </c>
      <c r="F334" s="220" t="s">
        <v>4583</v>
      </c>
      <c r="G334" s="217"/>
      <c r="H334" s="221">
        <v>6.09</v>
      </c>
      <c r="I334" s="222"/>
      <c r="J334" s="217"/>
      <c r="K334" s="217"/>
      <c r="L334" s="223"/>
      <c r="M334" s="224"/>
      <c r="N334" s="225"/>
      <c r="O334" s="225"/>
      <c r="P334" s="225"/>
      <c r="Q334" s="225"/>
      <c r="R334" s="225"/>
      <c r="S334" s="225"/>
      <c r="T334" s="226"/>
      <c r="AT334" s="227" t="s">
        <v>205</v>
      </c>
      <c r="AU334" s="227" t="s">
        <v>211</v>
      </c>
      <c r="AV334" s="12" t="s">
        <v>83</v>
      </c>
      <c r="AW334" s="12" t="s">
        <v>37</v>
      </c>
      <c r="AX334" s="12" t="s">
        <v>81</v>
      </c>
      <c r="AY334" s="227" t="s">
        <v>196</v>
      </c>
    </row>
    <row r="335" spans="2:65" s="1" customFormat="1" ht="34.5" customHeight="1">
      <c r="B335" s="42"/>
      <c r="C335" s="204" t="s">
        <v>456</v>
      </c>
      <c r="D335" s="204" t="s">
        <v>198</v>
      </c>
      <c r="E335" s="205" t="s">
        <v>4584</v>
      </c>
      <c r="F335" s="206" t="s">
        <v>4585</v>
      </c>
      <c r="G335" s="207" t="s">
        <v>267</v>
      </c>
      <c r="H335" s="208">
        <v>1.47</v>
      </c>
      <c r="I335" s="209"/>
      <c r="J335" s="210">
        <f>ROUND(I335*H335,2)</f>
        <v>0</v>
      </c>
      <c r="K335" s="206" t="s">
        <v>202</v>
      </c>
      <c r="L335" s="62"/>
      <c r="M335" s="211" t="s">
        <v>24</v>
      </c>
      <c r="N335" s="212" t="s">
        <v>45</v>
      </c>
      <c r="O335" s="43"/>
      <c r="P335" s="213">
        <f>O335*H335</f>
        <v>0</v>
      </c>
      <c r="Q335" s="213">
        <v>0</v>
      </c>
      <c r="R335" s="213">
        <f>Q335*H335</f>
        <v>0</v>
      </c>
      <c r="S335" s="213">
        <v>6.5000000000000002E-2</v>
      </c>
      <c r="T335" s="214">
        <f>S335*H335</f>
        <v>9.5549999999999996E-2</v>
      </c>
      <c r="AR335" s="25" t="s">
        <v>203</v>
      </c>
      <c r="AT335" s="25" t="s">
        <v>198</v>
      </c>
      <c r="AU335" s="25" t="s">
        <v>211</v>
      </c>
      <c r="AY335" s="25" t="s">
        <v>196</v>
      </c>
      <c r="BE335" s="215">
        <f>IF(N335="základní",J335,0)</f>
        <v>0</v>
      </c>
      <c r="BF335" s="215">
        <f>IF(N335="snížená",J335,0)</f>
        <v>0</v>
      </c>
      <c r="BG335" s="215">
        <f>IF(N335="zákl. přenesená",J335,0)</f>
        <v>0</v>
      </c>
      <c r="BH335" s="215">
        <f>IF(N335="sníž. přenesená",J335,0)</f>
        <v>0</v>
      </c>
      <c r="BI335" s="215">
        <f>IF(N335="nulová",J335,0)</f>
        <v>0</v>
      </c>
      <c r="BJ335" s="25" t="s">
        <v>81</v>
      </c>
      <c r="BK335" s="215">
        <f>ROUND(I335*H335,2)</f>
        <v>0</v>
      </c>
      <c r="BL335" s="25" t="s">
        <v>203</v>
      </c>
      <c r="BM335" s="25" t="s">
        <v>4586</v>
      </c>
    </row>
    <row r="336" spans="2:65" s="12" customFormat="1">
      <c r="B336" s="216"/>
      <c r="C336" s="217"/>
      <c r="D336" s="218" t="s">
        <v>205</v>
      </c>
      <c r="E336" s="219" t="s">
        <v>24</v>
      </c>
      <c r="F336" s="220" t="s">
        <v>4587</v>
      </c>
      <c r="G336" s="217"/>
      <c r="H336" s="221">
        <v>0.81</v>
      </c>
      <c r="I336" s="222"/>
      <c r="J336" s="217"/>
      <c r="K336" s="217"/>
      <c r="L336" s="223"/>
      <c r="M336" s="224"/>
      <c r="N336" s="225"/>
      <c r="O336" s="225"/>
      <c r="P336" s="225"/>
      <c r="Q336" s="225"/>
      <c r="R336" s="225"/>
      <c r="S336" s="225"/>
      <c r="T336" s="226"/>
      <c r="AT336" s="227" t="s">
        <v>205</v>
      </c>
      <c r="AU336" s="227" t="s">
        <v>211</v>
      </c>
      <c r="AV336" s="12" t="s">
        <v>83</v>
      </c>
      <c r="AW336" s="12" t="s">
        <v>37</v>
      </c>
      <c r="AX336" s="12" t="s">
        <v>74</v>
      </c>
      <c r="AY336" s="227" t="s">
        <v>196</v>
      </c>
    </row>
    <row r="337" spans="2:65" s="12" customFormat="1">
      <c r="B337" s="216"/>
      <c r="C337" s="217"/>
      <c r="D337" s="218" t="s">
        <v>205</v>
      </c>
      <c r="E337" s="219" t="s">
        <v>24</v>
      </c>
      <c r="F337" s="220" t="s">
        <v>4588</v>
      </c>
      <c r="G337" s="217"/>
      <c r="H337" s="221">
        <v>0.66</v>
      </c>
      <c r="I337" s="222"/>
      <c r="J337" s="217"/>
      <c r="K337" s="217"/>
      <c r="L337" s="223"/>
      <c r="M337" s="224"/>
      <c r="N337" s="225"/>
      <c r="O337" s="225"/>
      <c r="P337" s="225"/>
      <c r="Q337" s="225"/>
      <c r="R337" s="225"/>
      <c r="S337" s="225"/>
      <c r="T337" s="226"/>
      <c r="AT337" s="227" t="s">
        <v>205</v>
      </c>
      <c r="AU337" s="227" t="s">
        <v>211</v>
      </c>
      <c r="AV337" s="12" t="s">
        <v>83</v>
      </c>
      <c r="AW337" s="12" t="s">
        <v>37</v>
      </c>
      <c r="AX337" s="12" t="s">
        <v>74</v>
      </c>
      <c r="AY337" s="227" t="s">
        <v>196</v>
      </c>
    </row>
    <row r="338" spans="2:65" s="14" customFormat="1">
      <c r="B338" s="239"/>
      <c r="C338" s="240"/>
      <c r="D338" s="218" t="s">
        <v>205</v>
      </c>
      <c r="E338" s="241" t="s">
        <v>24</v>
      </c>
      <c r="F338" s="242" t="s">
        <v>238</v>
      </c>
      <c r="G338" s="240"/>
      <c r="H338" s="243">
        <v>1.47</v>
      </c>
      <c r="I338" s="244"/>
      <c r="J338" s="240"/>
      <c r="K338" s="240"/>
      <c r="L338" s="245"/>
      <c r="M338" s="246"/>
      <c r="N338" s="247"/>
      <c r="O338" s="247"/>
      <c r="P338" s="247"/>
      <c r="Q338" s="247"/>
      <c r="R338" s="247"/>
      <c r="S338" s="247"/>
      <c r="T338" s="248"/>
      <c r="AT338" s="249" t="s">
        <v>205</v>
      </c>
      <c r="AU338" s="249" t="s">
        <v>211</v>
      </c>
      <c r="AV338" s="14" t="s">
        <v>203</v>
      </c>
      <c r="AW338" s="14" t="s">
        <v>37</v>
      </c>
      <c r="AX338" s="14" t="s">
        <v>81</v>
      </c>
      <c r="AY338" s="249" t="s">
        <v>196</v>
      </c>
    </row>
    <row r="339" spans="2:65" s="1" customFormat="1" ht="34.5" customHeight="1">
      <c r="B339" s="42"/>
      <c r="C339" s="204" t="s">
        <v>462</v>
      </c>
      <c r="D339" s="204" t="s">
        <v>198</v>
      </c>
      <c r="E339" s="205" t="s">
        <v>4589</v>
      </c>
      <c r="F339" s="206" t="s">
        <v>4590</v>
      </c>
      <c r="G339" s="207" t="s">
        <v>267</v>
      </c>
      <c r="H339" s="208">
        <v>2.88</v>
      </c>
      <c r="I339" s="209"/>
      <c r="J339" s="210">
        <f>ROUND(I339*H339,2)</f>
        <v>0</v>
      </c>
      <c r="K339" s="206" t="s">
        <v>202</v>
      </c>
      <c r="L339" s="62"/>
      <c r="M339" s="211" t="s">
        <v>24</v>
      </c>
      <c r="N339" s="212" t="s">
        <v>45</v>
      </c>
      <c r="O339" s="43"/>
      <c r="P339" s="213">
        <f>O339*H339</f>
        <v>0</v>
      </c>
      <c r="Q339" s="213">
        <v>0</v>
      </c>
      <c r="R339" s="213">
        <f>Q339*H339</f>
        <v>0</v>
      </c>
      <c r="S339" s="213">
        <v>4.1000000000000002E-2</v>
      </c>
      <c r="T339" s="214">
        <f>S339*H339</f>
        <v>0.11808</v>
      </c>
      <c r="AR339" s="25" t="s">
        <v>203</v>
      </c>
      <c r="AT339" s="25" t="s">
        <v>198</v>
      </c>
      <c r="AU339" s="25" t="s">
        <v>211</v>
      </c>
      <c r="AY339" s="25" t="s">
        <v>196</v>
      </c>
      <c r="BE339" s="215">
        <f>IF(N339="základní",J339,0)</f>
        <v>0</v>
      </c>
      <c r="BF339" s="215">
        <f>IF(N339="snížená",J339,0)</f>
        <v>0</v>
      </c>
      <c r="BG339" s="215">
        <f>IF(N339="zákl. přenesená",J339,0)</f>
        <v>0</v>
      </c>
      <c r="BH339" s="215">
        <f>IF(N339="sníž. přenesená",J339,0)</f>
        <v>0</v>
      </c>
      <c r="BI339" s="215">
        <f>IF(N339="nulová",J339,0)</f>
        <v>0</v>
      </c>
      <c r="BJ339" s="25" t="s">
        <v>81</v>
      </c>
      <c r="BK339" s="215">
        <f>ROUND(I339*H339,2)</f>
        <v>0</v>
      </c>
      <c r="BL339" s="25" t="s">
        <v>203</v>
      </c>
      <c r="BM339" s="25" t="s">
        <v>4591</v>
      </c>
    </row>
    <row r="340" spans="2:65" s="12" customFormat="1">
      <c r="B340" s="216"/>
      <c r="C340" s="217"/>
      <c r="D340" s="218" t="s">
        <v>205</v>
      </c>
      <c r="E340" s="219" t="s">
        <v>24</v>
      </c>
      <c r="F340" s="220" t="s">
        <v>2605</v>
      </c>
      <c r="G340" s="217"/>
      <c r="H340" s="221">
        <v>2.88</v>
      </c>
      <c r="I340" s="222"/>
      <c r="J340" s="217"/>
      <c r="K340" s="217"/>
      <c r="L340" s="223"/>
      <c r="M340" s="224"/>
      <c r="N340" s="225"/>
      <c r="O340" s="225"/>
      <c r="P340" s="225"/>
      <c r="Q340" s="225"/>
      <c r="R340" s="225"/>
      <c r="S340" s="225"/>
      <c r="T340" s="226"/>
      <c r="AT340" s="227" t="s">
        <v>205</v>
      </c>
      <c r="AU340" s="227" t="s">
        <v>211</v>
      </c>
      <c r="AV340" s="12" t="s">
        <v>83</v>
      </c>
      <c r="AW340" s="12" t="s">
        <v>37</v>
      </c>
      <c r="AX340" s="12" t="s">
        <v>81</v>
      </c>
      <c r="AY340" s="227" t="s">
        <v>196</v>
      </c>
    </row>
    <row r="341" spans="2:65" s="1" customFormat="1" ht="34.5" customHeight="1">
      <c r="B341" s="42"/>
      <c r="C341" s="204" t="s">
        <v>469</v>
      </c>
      <c r="D341" s="204" t="s">
        <v>198</v>
      </c>
      <c r="E341" s="205" t="s">
        <v>937</v>
      </c>
      <c r="F341" s="206" t="s">
        <v>938</v>
      </c>
      <c r="G341" s="207" t="s">
        <v>267</v>
      </c>
      <c r="H341" s="208">
        <v>1.08</v>
      </c>
      <c r="I341" s="209"/>
      <c r="J341" s="210">
        <f>ROUND(I341*H341,2)</f>
        <v>0</v>
      </c>
      <c r="K341" s="206" t="s">
        <v>202</v>
      </c>
      <c r="L341" s="62"/>
      <c r="M341" s="211" t="s">
        <v>24</v>
      </c>
      <c r="N341" s="212" t="s">
        <v>45</v>
      </c>
      <c r="O341" s="43"/>
      <c r="P341" s="213">
        <f>O341*H341</f>
        <v>0</v>
      </c>
      <c r="Q341" s="213">
        <v>0</v>
      </c>
      <c r="R341" s="213">
        <f>Q341*H341</f>
        <v>0</v>
      </c>
      <c r="S341" s="213">
        <v>4.8000000000000001E-2</v>
      </c>
      <c r="T341" s="214">
        <f>S341*H341</f>
        <v>5.1840000000000004E-2</v>
      </c>
      <c r="AR341" s="25" t="s">
        <v>203</v>
      </c>
      <c r="AT341" s="25" t="s">
        <v>198</v>
      </c>
      <c r="AU341" s="25" t="s">
        <v>211</v>
      </c>
      <c r="AY341" s="25" t="s">
        <v>196</v>
      </c>
      <c r="BE341" s="215">
        <f>IF(N341="základní",J341,0)</f>
        <v>0</v>
      </c>
      <c r="BF341" s="215">
        <f>IF(N341="snížená",J341,0)</f>
        <v>0</v>
      </c>
      <c r="BG341" s="215">
        <f>IF(N341="zákl. přenesená",J341,0)</f>
        <v>0</v>
      </c>
      <c r="BH341" s="215">
        <f>IF(N341="sníž. přenesená",J341,0)</f>
        <v>0</v>
      </c>
      <c r="BI341" s="215">
        <f>IF(N341="nulová",J341,0)</f>
        <v>0</v>
      </c>
      <c r="BJ341" s="25" t="s">
        <v>81</v>
      </c>
      <c r="BK341" s="215">
        <f>ROUND(I341*H341,2)</f>
        <v>0</v>
      </c>
      <c r="BL341" s="25" t="s">
        <v>203</v>
      </c>
      <c r="BM341" s="25" t="s">
        <v>4592</v>
      </c>
    </row>
    <row r="342" spans="2:65" s="12" customFormat="1">
      <c r="B342" s="216"/>
      <c r="C342" s="217"/>
      <c r="D342" s="218" t="s">
        <v>205</v>
      </c>
      <c r="E342" s="219" t="s">
        <v>24</v>
      </c>
      <c r="F342" s="220" t="s">
        <v>4593</v>
      </c>
      <c r="G342" s="217"/>
      <c r="H342" s="221">
        <v>1.08</v>
      </c>
      <c r="I342" s="222"/>
      <c r="J342" s="217"/>
      <c r="K342" s="217"/>
      <c r="L342" s="223"/>
      <c r="M342" s="224"/>
      <c r="N342" s="225"/>
      <c r="O342" s="225"/>
      <c r="P342" s="225"/>
      <c r="Q342" s="225"/>
      <c r="R342" s="225"/>
      <c r="S342" s="225"/>
      <c r="T342" s="226"/>
      <c r="AT342" s="227" t="s">
        <v>205</v>
      </c>
      <c r="AU342" s="227" t="s">
        <v>211</v>
      </c>
      <c r="AV342" s="12" t="s">
        <v>83</v>
      </c>
      <c r="AW342" s="12" t="s">
        <v>37</v>
      </c>
      <c r="AX342" s="12" t="s">
        <v>81</v>
      </c>
      <c r="AY342" s="227" t="s">
        <v>196</v>
      </c>
    </row>
    <row r="343" spans="2:65" s="1" customFormat="1" ht="34.5" customHeight="1">
      <c r="B343" s="42"/>
      <c r="C343" s="204" t="s">
        <v>473</v>
      </c>
      <c r="D343" s="204" t="s">
        <v>198</v>
      </c>
      <c r="E343" s="205" t="s">
        <v>942</v>
      </c>
      <c r="F343" s="206" t="s">
        <v>943</v>
      </c>
      <c r="G343" s="207" t="s">
        <v>267</v>
      </c>
      <c r="H343" s="208">
        <v>0.56000000000000005</v>
      </c>
      <c r="I343" s="209"/>
      <c r="J343" s="210">
        <f>ROUND(I343*H343,2)</f>
        <v>0</v>
      </c>
      <c r="K343" s="206" t="s">
        <v>202</v>
      </c>
      <c r="L343" s="62"/>
      <c r="M343" s="211" t="s">
        <v>24</v>
      </c>
      <c r="N343" s="212" t="s">
        <v>45</v>
      </c>
      <c r="O343" s="43"/>
      <c r="P343" s="213">
        <f>O343*H343</f>
        <v>0</v>
      </c>
      <c r="Q343" s="213">
        <v>0</v>
      </c>
      <c r="R343" s="213">
        <f>Q343*H343</f>
        <v>0</v>
      </c>
      <c r="S343" s="213">
        <v>4.1000000000000002E-2</v>
      </c>
      <c r="T343" s="214">
        <f>S343*H343</f>
        <v>2.2960000000000005E-2</v>
      </c>
      <c r="AR343" s="25" t="s">
        <v>203</v>
      </c>
      <c r="AT343" s="25" t="s">
        <v>198</v>
      </c>
      <c r="AU343" s="25" t="s">
        <v>211</v>
      </c>
      <c r="AY343" s="25" t="s">
        <v>196</v>
      </c>
      <c r="BE343" s="215">
        <f>IF(N343="základní",J343,0)</f>
        <v>0</v>
      </c>
      <c r="BF343" s="215">
        <f>IF(N343="snížená",J343,0)</f>
        <v>0</v>
      </c>
      <c r="BG343" s="215">
        <f>IF(N343="zákl. přenesená",J343,0)</f>
        <v>0</v>
      </c>
      <c r="BH343" s="215">
        <f>IF(N343="sníž. přenesená",J343,0)</f>
        <v>0</v>
      </c>
      <c r="BI343" s="215">
        <f>IF(N343="nulová",J343,0)</f>
        <v>0</v>
      </c>
      <c r="BJ343" s="25" t="s">
        <v>81</v>
      </c>
      <c r="BK343" s="215">
        <f>ROUND(I343*H343,2)</f>
        <v>0</v>
      </c>
      <c r="BL343" s="25" t="s">
        <v>203</v>
      </c>
      <c r="BM343" s="25" t="s">
        <v>4594</v>
      </c>
    </row>
    <row r="344" spans="2:65" s="12" customFormat="1">
      <c r="B344" s="216"/>
      <c r="C344" s="217"/>
      <c r="D344" s="218" t="s">
        <v>205</v>
      </c>
      <c r="E344" s="219" t="s">
        <v>24</v>
      </c>
      <c r="F344" s="220" t="s">
        <v>4595</v>
      </c>
      <c r="G344" s="217"/>
      <c r="H344" s="221">
        <v>0.56000000000000005</v>
      </c>
      <c r="I344" s="222"/>
      <c r="J344" s="217"/>
      <c r="K344" s="217"/>
      <c r="L344" s="223"/>
      <c r="M344" s="224"/>
      <c r="N344" s="225"/>
      <c r="O344" s="225"/>
      <c r="P344" s="225"/>
      <c r="Q344" s="225"/>
      <c r="R344" s="225"/>
      <c r="S344" s="225"/>
      <c r="T344" s="226"/>
      <c r="AT344" s="227" t="s">
        <v>205</v>
      </c>
      <c r="AU344" s="227" t="s">
        <v>211</v>
      </c>
      <c r="AV344" s="12" t="s">
        <v>83</v>
      </c>
      <c r="AW344" s="12" t="s">
        <v>37</v>
      </c>
      <c r="AX344" s="12" t="s">
        <v>81</v>
      </c>
      <c r="AY344" s="227" t="s">
        <v>196</v>
      </c>
    </row>
    <row r="345" spans="2:65" s="1" customFormat="1" ht="34.5" customHeight="1">
      <c r="B345" s="42"/>
      <c r="C345" s="204" t="s">
        <v>478</v>
      </c>
      <c r="D345" s="204" t="s">
        <v>198</v>
      </c>
      <c r="E345" s="205" t="s">
        <v>932</v>
      </c>
      <c r="F345" s="206" t="s">
        <v>933</v>
      </c>
      <c r="G345" s="207" t="s">
        <v>267</v>
      </c>
      <c r="H345" s="208">
        <v>5.76</v>
      </c>
      <c r="I345" s="209"/>
      <c r="J345" s="210">
        <f>ROUND(I345*H345,2)</f>
        <v>0</v>
      </c>
      <c r="K345" s="206" t="s">
        <v>202</v>
      </c>
      <c r="L345" s="62"/>
      <c r="M345" s="211" t="s">
        <v>24</v>
      </c>
      <c r="N345" s="212" t="s">
        <v>45</v>
      </c>
      <c r="O345" s="43"/>
      <c r="P345" s="213">
        <f>O345*H345</f>
        <v>0</v>
      </c>
      <c r="Q345" s="213">
        <v>0</v>
      </c>
      <c r="R345" s="213">
        <f>Q345*H345</f>
        <v>0</v>
      </c>
      <c r="S345" s="213">
        <v>3.7999999999999999E-2</v>
      </c>
      <c r="T345" s="214">
        <f>S345*H345</f>
        <v>0.21887999999999999</v>
      </c>
      <c r="AR345" s="25" t="s">
        <v>203</v>
      </c>
      <c r="AT345" s="25" t="s">
        <v>198</v>
      </c>
      <c r="AU345" s="25" t="s">
        <v>211</v>
      </c>
      <c r="AY345" s="25" t="s">
        <v>196</v>
      </c>
      <c r="BE345" s="215">
        <f>IF(N345="základní",J345,0)</f>
        <v>0</v>
      </c>
      <c r="BF345" s="215">
        <f>IF(N345="snížená",J345,0)</f>
        <v>0</v>
      </c>
      <c r="BG345" s="215">
        <f>IF(N345="zákl. přenesená",J345,0)</f>
        <v>0</v>
      </c>
      <c r="BH345" s="215">
        <f>IF(N345="sníž. přenesená",J345,0)</f>
        <v>0</v>
      </c>
      <c r="BI345" s="215">
        <f>IF(N345="nulová",J345,0)</f>
        <v>0</v>
      </c>
      <c r="BJ345" s="25" t="s">
        <v>81</v>
      </c>
      <c r="BK345" s="215">
        <f>ROUND(I345*H345,2)</f>
        <v>0</v>
      </c>
      <c r="BL345" s="25" t="s">
        <v>203</v>
      </c>
      <c r="BM345" s="25" t="s">
        <v>4596</v>
      </c>
    </row>
    <row r="346" spans="2:65" s="12" customFormat="1">
      <c r="B346" s="216"/>
      <c r="C346" s="217"/>
      <c r="D346" s="218" t="s">
        <v>205</v>
      </c>
      <c r="E346" s="219" t="s">
        <v>24</v>
      </c>
      <c r="F346" s="220" t="s">
        <v>4597</v>
      </c>
      <c r="G346" s="217"/>
      <c r="H346" s="221">
        <v>5.76</v>
      </c>
      <c r="I346" s="222"/>
      <c r="J346" s="217"/>
      <c r="K346" s="217"/>
      <c r="L346" s="223"/>
      <c r="M346" s="224"/>
      <c r="N346" s="225"/>
      <c r="O346" s="225"/>
      <c r="P346" s="225"/>
      <c r="Q346" s="225"/>
      <c r="R346" s="225"/>
      <c r="S346" s="225"/>
      <c r="T346" s="226"/>
      <c r="AT346" s="227" t="s">
        <v>205</v>
      </c>
      <c r="AU346" s="227" t="s">
        <v>211</v>
      </c>
      <c r="AV346" s="12" t="s">
        <v>83</v>
      </c>
      <c r="AW346" s="12" t="s">
        <v>37</v>
      </c>
      <c r="AX346" s="12" t="s">
        <v>81</v>
      </c>
      <c r="AY346" s="227" t="s">
        <v>196</v>
      </c>
    </row>
    <row r="347" spans="2:65" s="1" customFormat="1" ht="57.5" customHeight="1">
      <c r="B347" s="42"/>
      <c r="C347" s="204" t="s">
        <v>483</v>
      </c>
      <c r="D347" s="204" t="s">
        <v>198</v>
      </c>
      <c r="E347" s="205" t="s">
        <v>4598</v>
      </c>
      <c r="F347" s="206" t="s">
        <v>4599</v>
      </c>
      <c r="G347" s="207" t="s">
        <v>267</v>
      </c>
      <c r="H347" s="208">
        <v>1.1100000000000001</v>
      </c>
      <c r="I347" s="209"/>
      <c r="J347" s="210">
        <f>ROUND(I347*H347,2)</f>
        <v>0</v>
      </c>
      <c r="K347" s="206" t="s">
        <v>202</v>
      </c>
      <c r="L347" s="62"/>
      <c r="M347" s="211" t="s">
        <v>24</v>
      </c>
      <c r="N347" s="212" t="s">
        <v>45</v>
      </c>
      <c r="O347" s="43"/>
      <c r="P347" s="213">
        <f>O347*H347</f>
        <v>0</v>
      </c>
      <c r="Q347" s="213">
        <v>0</v>
      </c>
      <c r="R347" s="213">
        <f>Q347*H347</f>
        <v>0</v>
      </c>
      <c r="S347" s="213">
        <v>0.1</v>
      </c>
      <c r="T347" s="214">
        <f>S347*H347</f>
        <v>0.11100000000000002</v>
      </c>
      <c r="AR347" s="25" t="s">
        <v>203</v>
      </c>
      <c r="AT347" s="25" t="s">
        <v>198</v>
      </c>
      <c r="AU347" s="25" t="s">
        <v>211</v>
      </c>
      <c r="AY347" s="25" t="s">
        <v>196</v>
      </c>
      <c r="BE347" s="215">
        <f>IF(N347="základní",J347,0)</f>
        <v>0</v>
      </c>
      <c r="BF347" s="215">
        <f>IF(N347="snížená",J347,0)</f>
        <v>0</v>
      </c>
      <c r="BG347" s="215">
        <f>IF(N347="zákl. přenesená",J347,0)</f>
        <v>0</v>
      </c>
      <c r="BH347" s="215">
        <f>IF(N347="sníž. přenesená",J347,0)</f>
        <v>0</v>
      </c>
      <c r="BI347" s="215">
        <f>IF(N347="nulová",J347,0)</f>
        <v>0</v>
      </c>
      <c r="BJ347" s="25" t="s">
        <v>81</v>
      </c>
      <c r="BK347" s="215">
        <f>ROUND(I347*H347,2)</f>
        <v>0</v>
      </c>
      <c r="BL347" s="25" t="s">
        <v>203</v>
      </c>
      <c r="BM347" s="25" t="s">
        <v>4600</v>
      </c>
    </row>
    <row r="348" spans="2:65" s="12" customFormat="1">
      <c r="B348" s="216"/>
      <c r="C348" s="217"/>
      <c r="D348" s="218" t="s">
        <v>205</v>
      </c>
      <c r="E348" s="219" t="s">
        <v>24</v>
      </c>
      <c r="F348" s="220" t="s">
        <v>4601</v>
      </c>
      <c r="G348" s="217"/>
      <c r="H348" s="221">
        <v>4.1550000000000002</v>
      </c>
      <c r="I348" s="222"/>
      <c r="J348" s="217"/>
      <c r="K348" s="217"/>
      <c r="L348" s="223"/>
      <c r="M348" s="224"/>
      <c r="N348" s="225"/>
      <c r="O348" s="225"/>
      <c r="P348" s="225"/>
      <c r="Q348" s="225"/>
      <c r="R348" s="225"/>
      <c r="S348" s="225"/>
      <c r="T348" s="226"/>
      <c r="AT348" s="227" t="s">
        <v>205</v>
      </c>
      <c r="AU348" s="227" t="s">
        <v>211</v>
      </c>
      <c r="AV348" s="12" t="s">
        <v>83</v>
      </c>
      <c r="AW348" s="12" t="s">
        <v>37</v>
      </c>
      <c r="AX348" s="12" t="s">
        <v>74</v>
      </c>
      <c r="AY348" s="227" t="s">
        <v>196</v>
      </c>
    </row>
    <row r="349" spans="2:65" s="12" customFormat="1">
      <c r="B349" s="216"/>
      <c r="C349" s="217"/>
      <c r="D349" s="218" t="s">
        <v>205</v>
      </c>
      <c r="E349" s="219" t="s">
        <v>24</v>
      </c>
      <c r="F349" s="220" t="s">
        <v>4602</v>
      </c>
      <c r="G349" s="217"/>
      <c r="H349" s="221">
        <v>-3.0449999999999999</v>
      </c>
      <c r="I349" s="222"/>
      <c r="J349" s="217"/>
      <c r="K349" s="217"/>
      <c r="L349" s="223"/>
      <c r="M349" s="224"/>
      <c r="N349" s="225"/>
      <c r="O349" s="225"/>
      <c r="P349" s="225"/>
      <c r="Q349" s="225"/>
      <c r="R349" s="225"/>
      <c r="S349" s="225"/>
      <c r="T349" s="226"/>
      <c r="AT349" s="227" t="s">
        <v>205</v>
      </c>
      <c r="AU349" s="227" t="s">
        <v>211</v>
      </c>
      <c r="AV349" s="12" t="s">
        <v>83</v>
      </c>
      <c r="AW349" s="12" t="s">
        <v>37</v>
      </c>
      <c r="AX349" s="12" t="s">
        <v>74</v>
      </c>
      <c r="AY349" s="227" t="s">
        <v>196</v>
      </c>
    </row>
    <row r="350" spans="2:65" s="14" customFormat="1">
      <c r="B350" s="239"/>
      <c r="C350" s="240"/>
      <c r="D350" s="218" t="s">
        <v>205</v>
      </c>
      <c r="E350" s="241" t="s">
        <v>24</v>
      </c>
      <c r="F350" s="242" t="s">
        <v>4603</v>
      </c>
      <c r="G350" s="240"/>
      <c r="H350" s="243">
        <v>1.1100000000000001</v>
      </c>
      <c r="I350" s="244"/>
      <c r="J350" s="240"/>
      <c r="K350" s="240"/>
      <c r="L350" s="245"/>
      <c r="M350" s="246"/>
      <c r="N350" s="247"/>
      <c r="O350" s="247"/>
      <c r="P350" s="247"/>
      <c r="Q350" s="247"/>
      <c r="R350" s="247"/>
      <c r="S350" s="247"/>
      <c r="T350" s="248"/>
      <c r="AT350" s="249" t="s">
        <v>205</v>
      </c>
      <c r="AU350" s="249" t="s">
        <v>211</v>
      </c>
      <c r="AV350" s="14" t="s">
        <v>203</v>
      </c>
      <c r="AW350" s="14" t="s">
        <v>37</v>
      </c>
      <c r="AX350" s="14" t="s">
        <v>81</v>
      </c>
      <c r="AY350" s="249" t="s">
        <v>196</v>
      </c>
    </row>
    <row r="351" spans="2:65" s="1" customFormat="1" ht="34.5" customHeight="1">
      <c r="B351" s="42"/>
      <c r="C351" s="204" t="s">
        <v>489</v>
      </c>
      <c r="D351" s="204" t="s">
        <v>198</v>
      </c>
      <c r="E351" s="205" t="s">
        <v>4604</v>
      </c>
      <c r="F351" s="206" t="s">
        <v>4605</v>
      </c>
      <c r="G351" s="207" t="s">
        <v>248</v>
      </c>
      <c r="H351" s="208">
        <v>3</v>
      </c>
      <c r="I351" s="209"/>
      <c r="J351" s="210">
        <f>ROUND(I351*H351,2)</f>
        <v>0</v>
      </c>
      <c r="K351" s="206" t="s">
        <v>202</v>
      </c>
      <c r="L351" s="62"/>
      <c r="M351" s="211" t="s">
        <v>24</v>
      </c>
      <c r="N351" s="212" t="s">
        <v>45</v>
      </c>
      <c r="O351" s="43"/>
      <c r="P351" s="213">
        <f>O351*H351</f>
        <v>0</v>
      </c>
      <c r="Q351" s="213">
        <v>0</v>
      </c>
      <c r="R351" s="213">
        <f>Q351*H351</f>
        <v>0</v>
      </c>
      <c r="S351" s="213">
        <v>1.4999999999999999E-2</v>
      </c>
      <c r="T351" s="214">
        <f>S351*H351</f>
        <v>4.4999999999999998E-2</v>
      </c>
      <c r="AR351" s="25" t="s">
        <v>203</v>
      </c>
      <c r="AT351" s="25" t="s">
        <v>198</v>
      </c>
      <c r="AU351" s="25" t="s">
        <v>211</v>
      </c>
      <c r="AY351" s="25" t="s">
        <v>196</v>
      </c>
      <c r="BE351" s="215">
        <f>IF(N351="základní",J351,0)</f>
        <v>0</v>
      </c>
      <c r="BF351" s="215">
        <f>IF(N351="snížená",J351,0)</f>
        <v>0</v>
      </c>
      <c r="BG351" s="215">
        <f>IF(N351="zákl. přenesená",J351,0)</f>
        <v>0</v>
      </c>
      <c r="BH351" s="215">
        <f>IF(N351="sníž. přenesená",J351,0)</f>
        <v>0</v>
      </c>
      <c r="BI351" s="215">
        <f>IF(N351="nulová",J351,0)</f>
        <v>0</v>
      </c>
      <c r="BJ351" s="25" t="s">
        <v>81</v>
      </c>
      <c r="BK351" s="215">
        <f>ROUND(I351*H351,2)</f>
        <v>0</v>
      </c>
      <c r="BL351" s="25" t="s">
        <v>203</v>
      </c>
      <c r="BM351" s="25" t="s">
        <v>4606</v>
      </c>
    </row>
    <row r="352" spans="2:65" s="12" customFormat="1">
      <c r="B352" s="216"/>
      <c r="C352" s="217"/>
      <c r="D352" s="218" t="s">
        <v>205</v>
      </c>
      <c r="E352" s="219" t="s">
        <v>24</v>
      </c>
      <c r="F352" s="220" t="s">
        <v>4607</v>
      </c>
      <c r="G352" s="217"/>
      <c r="H352" s="221">
        <v>3</v>
      </c>
      <c r="I352" s="222"/>
      <c r="J352" s="217"/>
      <c r="K352" s="217"/>
      <c r="L352" s="223"/>
      <c r="M352" s="224"/>
      <c r="N352" s="225"/>
      <c r="O352" s="225"/>
      <c r="P352" s="225"/>
      <c r="Q352" s="225"/>
      <c r="R352" s="225"/>
      <c r="S352" s="225"/>
      <c r="T352" s="226"/>
      <c r="AT352" s="227" t="s">
        <v>205</v>
      </c>
      <c r="AU352" s="227" t="s">
        <v>211</v>
      </c>
      <c r="AV352" s="12" t="s">
        <v>83</v>
      </c>
      <c r="AW352" s="12" t="s">
        <v>37</v>
      </c>
      <c r="AX352" s="12" t="s">
        <v>81</v>
      </c>
      <c r="AY352" s="227" t="s">
        <v>196</v>
      </c>
    </row>
    <row r="353" spans="2:65" s="1" customFormat="1" ht="46" customHeight="1">
      <c r="B353" s="42"/>
      <c r="C353" s="204" t="s">
        <v>494</v>
      </c>
      <c r="D353" s="204" t="s">
        <v>198</v>
      </c>
      <c r="E353" s="205" t="s">
        <v>956</v>
      </c>
      <c r="F353" s="206" t="s">
        <v>957</v>
      </c>
      <c r="G353" s="207" t="s">
        <v>320</v>
      </c>
      <c r="H353" s="208">
        <v>5</v>
      </c>
      <c r="I353" s="209"/>
      <c r="J353" s="210">
        <f>ROUND(I353*H353,2)</f>
        <v>0</v>
      </c>
      <c r="K353" s="206" t="s">
        <v>202</v>
      </c>
      <c r="L353" s="62"/>
      <c r="M353" s="211" t="s">
        <v>24</v>
      </c>
      <c r="N353" s="212" t="s">
        <v>45</v>
      </c>
      <c r="O353" s="43"/>
      <c r="P353" s="213">
        <f>O353*H353</f>
        <v>0</v>
      </c>
      <c r="Q353" s="213">
        <v>0</v>
      </c>
      <c r="R353" s="213">
        <f>Q353*H353</f>
        <v>0</v>
      </c>
      <c r="S353" s="213">
        <v>4.2000000000000003E-2</v>
      </c>
      <c r="T353" s="214">
        <f>S353*H353</f>
        <v>0.21000000000000002</v>
      </c>
      <c r="AR353" s="25" t="s">
        <v>203</v>
      </c>
      <c r="AT353" s="25" t="s">
        <v>198</v>
      </c>
      <c r="AU353" s="25" t="s">
        <v>211</v>
      </c>
      <c r="AY353" s="25" t="s">
        <v>196</v>
      </c>
      <c r="BE353" s="215">
        <f>IF(N353="základní",J353,0)</f>
        <v>0</v>
      </c>
      <c r="BF353" s="215">
        <f>IF(N353="snížená",J353,0)</f>
        <v>0</v>
      </c>
      <c r="BG353" s="215">
        <f>IF(N353="zákl. přenesená",J353,0)</f>
        <v>0</v>
      </c>
      <c r="BH353" s="215">
        <f>IF(N353="sníž. přenesená",J353,0)</f>
        <v>0</v>
      </c>
      <c r="BI353" s="215">
        <f>IF(N353="nulová",J353,0)</f>
        <v>0</v>
      </c>
      <c r="BJ353" s="25" t="s">
        <v>81</v>
      </c>
      <c r="BK353" s="215">
        <f>ROUND(I353*H353,2)</f>
        <v>0</v>
      </c>
      <c r="BL353" s="25" t="s">
        <v>203</v>
      </c>
      <c r="BM353" s="25" t="s">
        <v>4608</v>
      </c>
    </row>
    <row r="354" spans="2:65" s="12" customFormat="1">
      <c r="B354" s="216"/>
      <c r="C354" s="217"/>
      <c r="D354" s="218" t="s">
        <v>205</v>
      </c>
      <c r="E354" s="219" t="s">
        <v>24</v>
      </c>
      <c r="F354" s="220" t="s">
        <v>4609</v>
      </c>
      <c r="G354" s="217"/>
      <c r="H354" s="221">
        <v>1.8</v>
      </c>
      <c r="I354" s="222"/>
      <c r="J354" s="217"/>
      <c r="K354" s="217"/>
      <c r="L354" s="223"/>
      <c r="M354" s="224"/>
      <c r="N354" s="225"/>
      <c r="O354" s="225"/>
      <c r="P354" s="225"/>
      <c r="Q354" s="225"/>
      <c r="R354" s="225"/>
      <c r="S354" s="225"/>
      <c r="T354" s="226"/>
      <c r="AT354" s="227" t="s">
        <v>205</v>
      </c>
      <c r="AU354" s="227" t="s">
        <v>211</v>
      </c>
      <c r="AV354" s="12" t="s">
        <v>83</v>
      </c>
      <c r="AW354" s="12" t="s">
        <v>37</v>
      </c>
      <c r="AX354" s="12" t="s">
        <v>74</v>
      </c>
      <c r="AY354" s="227" t="s">
        <v>196</v>
      </c>
    </row>
    <row r="355" spans="2:65" s="12" customFormat="1">
      <c r="B355" s="216"/>
      <c r="C355" s="217"/>
      <c r="D355" s="218" t="s">
        <v>205</v>
      </c>
      <c r="E355" s="219" t="s">
        <v>24</v>
      </c>
      <c r="F355" s="220" t="s">
        <v>1355</v>
      </c>
      <c r="G355" s="217"/>
      <c r="H355" s="221">
        <v>3.2</v>
      </c>
      <c r="I355" s="222"/>
      <c r="J355" s="217"/>
      <c r="K355" s="217"/>
      <c r="L355" s="223"/>
      <c r="M355" s="224"/>
      <c r="N355" s="225"/>
      <c r="O355" s="225"/>
      <c r="P355" s="225"/>
      <c r="Q355" s="225"/>
      <c r="R355" s="225"/>
      <c r="S355" s="225"/>
      <c r="T355" s="226"/>
      <c r="AT355" s="227" t="s">
        <v>205</v>
      </c>
      <c r="AU355" s="227" t="s">
        <v>211</v>
      </c>
      <c r="AV355" s="12" t="s">
        <v>83</v>
      </c>
      <c r="AW355" s="12" t="s">
        <v>37</v>
      </c>
      <c r="AX355" s="12" t="s">
        <v>74</v>
      </c>
      <c r="AY355" s="227" t="s">
        <v>196</v>
      </c>
    </row>
    <row r="356" spans="2:65" s="14" customFormat="1">
      <c r="B356" s="239"/>
      <c r="C356" s="240"/>
      <c r="D356" s="218" t="s">
        <v>205</v>
      </c>
      <c r="E356" s="241" t="s">
        <v>24</v>
      </c>
      <c r="F356" s="242" t="s">
        <v>683</v>
      </c>
      <c r="G356" s="240"/>
      <c r="H356" s="243">
        <v>5</v>
      </c>
      <c r="I356" s="244"/>
      <c r="J356" s="240"/>
      <c r="K356" s="240"/>
      <c r="L356" s="245"/>
      <c r="M356" s="246"/>
      <c r="N356" s="247"/>
      <c r="O356" s="247"/>
      <c r="P356" s="247"/>
      <c r="Q356" s="247"/>
      <c r="R356" s="247"/>
      <c r="S356" s="247"/>
      <c r="T356" s="248"/>
      <c r="AT356" s="249" t="s">
        <v>205</v>
      </c>
      <c r="AU356" s="249" t="s">
        <v>211</v>
      </c>
      <c r="AV356" s="14" t="s">
        <v>203</v>
      </c>
      <c r="AW356" s="14" t="s">
        <v>37</v>
      </c>
      <c r="AX356" s="14" t="s">
        <v>81</v>
      </c>
      <c r="AY356" s="249" t="s">
        <v>196</v>
      </c>
    </row>
    <row r="357" spans="2:65" s="1" customFormat="1" ht="46" customHeight="1">
      <c r="B357" s="42"/>
      <c r="C357" s="204" t="s">
        <v>499</v>
      </c>
      <c r="D357" s="204" t="s">
        <v>198</v>
      </c>
      <c r="E357" s="205" t="s">
        <v>4610</v>
      </c>
      <c r="F357" s="206" t="s">
        <v>4611</v>
      </c>
      <c r="G357" s="207" t="s">
        <v>201</v>
      </c>
      <c r="H357" s="208">
        <v>0.47399999999999998</v>
      </c>
      <c r="I357" s="209"/>
      <c r="J357" s="210">
        <f>ROUND(I357*H357,2)</f>
        <v>0</v>
      </c>
      <c r="K357" s="206" t="s">
        <v>202</v>
      </c>
      <c r="L357" s="62"/>
      <c r="M357" s="211" t="s">
        <v>24</v>
      </c>
      <c r="N357" s="212" t="s">
        <v>45</v>
      </c>
      <c r="O357" s="43"/>
      <c r="P357" s="213">
        <f>O357*H357</f>
        <v>0</v>
      </c>
      <c r="Q357" s="213">
        <v>0</v>
      </c>
      <c r="R357" s="213">
        <f>Q357*H357</f>
        <v>0</v>
      </c>
      <c r="S357" s="213">
        <v>1.8</v>
      </c>
      <c r="T357" s="214">
        <f>S357*H357</f>
        <v>0.85319999999999996</v>
      </c>
      <c r="AR357" s="25" t="s">
        <v>203</v>
      </c>
      <c r="AT357" s="25" t="s">
        <v>198</v>
      </c>
      <c r="AU357" s="25" t="s">
        <v>211</v>
      </c>
      <c r="AY357" s="25" t="s">
        <v>196</v>
      </c>
      <c r="BE357" s="215">
        <f>IF(N357="základní",J357,0)</f>
        <v>0</v>
      </c>
      <c r="BF357" s="215">
        <f>IF(N357="snížená",J357,0)</f>
        <v>0</v>
      </c>
      <c r="BG357" s="215">
        <f>IF(N357="zákl. přenesená",J357,0)</f>
        <v>0</v>
      </c>
      <c r="BH357" s="215">
        <f>IF(N357="sníž. přenesená",J357,0)</f>
        <v>0</v>
      </c>
      <c r="BI357" s="215">
        <f>IF(N357="nulová",J357,0)</f>
        <v>0</v>
      </c>
      <c r="BJ357" s="25" t="s">
        <v>81</v>
      </c>
      <c r="BK357" s="215">
        <f>ROUND(I357*H357,2)</f>
        <v>0</v>
      </c>
      <c r="BL357" s="25" t="s">
        <v>203</v>
      </c>
      <c r="BM357" s="25" t="s">
        <v>4612</v>
      </c>
    </row>
    <row r="358" spans="2:65" s="12" customFormat="1">
      <c r="B358" s="216"/>
      <c r="C358" s="217"/>
      <c r="D358" s="218" t="s">
        <v>205</v>
      </c>
      <c r="E358" s="219" t="s">
        <v>24</v>
      </c>
      <c r="F358" s="220" t="s">
        <v>4613</v>
      </c>
      <c r="G358" s="217"/>
      <c r="H358" s="221">
        <v>0.122</v>
      </c>
      <c r="I358" s="222"/>
      <c r="J358" s="217"/>
      <c r="K358" s="217"/>
      <c r="L358" s="223"/>
      <c r="M358" s="224"/>
      <c r="N358" s="225"/>
      <c r="O358" s="225"/>
      <c r="P358" s="225"/>
      <c r="Q358" s="225"/>
      <c r="R358" s="225"/>
      <c r="S358" s="225"/>
      <c r="T358" s="226"/>
      <c r="AT358" s="227" t="s">
        <v>205</v>
      </c>
      <c r="AU358" s="227" t="s">
        <v>211</v>
      </c>
      <c r="AV358" s="12" t="s">
        <v>83</v>
      </c>
      <c r="AW358" s="12" t="s">
        <v>37</v>
      </c>
      <c r="AX358" s="12" t="s">
        <v>74</v>
      </c>
      <c r="AY358" s="227" t="s">
        <v>196</v>
      </c>
    </row>
    <row r="359" spans="2:65" s="12" customFormat="1">
      <c r="B359" s="216"/>
      <c r="C359" s="217"/>
      <c r="D359" s="218" t="s">
        <v>205</v>
      </c>
      <c r="E359" s="219" t="s">
        <v>24</v>
      </c>
      <c r="F359" s="220" t="s">
        <v>4614</v>
      </c>
      <c r="G359" s="217"/>
      <c r="H359" s="221">
        <v>0.107</v>
      </c>
      <c r="I359" s="222"/>
      <c r="J359" s="217"/>
      <c r="K359" s="217"/>
      <c r="L359" s="223"/>
      <c r="M359" s="224"/>
      <c r="N359" s="225"/>
      <c r="O359" s="225"/>
      <c r="P359" s="225"/>
      <c r="Q359" s="225"/>
      <c r="R359" s="225"/>
      <c r="S359" s="225"/>
      <c r="T359" s="226"/>
      <c r="AT359" s="227" t="s">
        <v>205</v>
      </c>
      <c r="AU359" s="227" t="s">
        <v>211</v>
      </c>
      <c r="AV359" s="12" t="s">
        <v>83</v>
      </c>
      <c r="AW359" s="12" t="s">
        <v>37</v>
      </c>
      <c r="AX359" s="12" t="s">
        <v>74</v>
      </c>
      <c r="AY359" s="227" t="s">
        <v>196</v>
      </c>
    </row>
    <row r="360" spans="2:65" s="12" customFormat="1">
      <c r="B360" s="216"/>
      <c r="C360" s="217"/>
      <c r="D360" s="218" t="s">
        <v>205</v>
      </c>
      <c r="E360" s="219" t="s">
        <v>24</v>
      </c>
      <c r="F360" s="220" t="s">
        <v>4615</v>
      </c>
      <c r="G360" s="217"/>
      <c r="H360" s="221">
        <v>0.245</v>
      </c>
      <c r="I360" s="222"/>
      <c r="J360" s="217"/>
      <c r="K360" s="217"/>
      <c r="L360" s="223"/>
      <c r="M360" s="224"/>
      <c r="N360" s="225"/>
      <c r="O360" s="225"/>
      <c r="P360" s="225"/>
      <c r="Q360" s="225"/>
      <c r="R360" s="225"/>
      <c r="S360" s="225"/>
      <c r="T360" s="226"/>
      <c r="AT360" s="227" t="s">
        <v>205</v>
      </c>
      <c r="AU360" s="227" t="s">
        <v>211</v>
      </c>
      <c r="AV360" s="12" t="s">
        <v>83</v>
      </c>
      <c r="AW360" s="12" t="s">
        <v>37</v>
      </c>
      <c r="AX360" s="12" t="s">
        <v>74</v>
      </c>
      <c r="AY360" s="227" t="s">
        <v>196</v>
      </c>
    </row>
    <row r="361" spans="2:65" s="14" customFormat="1">
      <c r="B361" s="239"/>
      <c r="C361" s="240"/>
      <c r="D361" s="218" t="s">
        <v>205</v>
      </c>
      <c r="E361" s="241" t="s">
        <v>24</v>
      </c>
      <c r="F361" s="242" t="s">
        <v>4616</v>
      </c>
      <c r="G361" s="240"/>
      <c r="H361" s="243">
        <v>0.47399999999999998</v>
      </c>
      <c r="I361" s="244"/>
      <c r="J361" s="240"/>
      <c r="K361" s="240"/>
      <c r="L361" s="245"/>
      <c r="M361" s="246"/>
      <c r="N361" s="247"/>
      <c r="O361" s="247"/>
      <c r="P361" s="247"/>
      <c r="Q361" s="247"/>
      <c r="R361" s="247"/>
      <c r="S361" s="247"/>
      <c r="T361" s="248"/>
      <c r="AT361" s="249" t="s">
        <v>205</v>
      </c>
      <c r="AU361" s="249" t="s">
        <v>211</v>
      </c>
      <c r="AV361" s="14" t="s">
        <v>203</v>
      </c>
      <c r="AW361" s="14" t="s">
        <v>37</v>
      </c>
      <c r="AX361" s="14" t="s">
        <v>81</v>
      </c>
      <c r="AY361" s="249" t="s">
        <v>196</v>
      </c>
    </row>
    <row r="362" spans="2:65" s="1" customFormat="1" ht="46" customHeight="1">
      <c r="B362" s="42"/>
      <c r="C362" s="204" t="s">
        <v>504</v>
      </c>
      <c r="D362" s="204" t="s">
        <v>198</v>
      </c>
      <c r="E362" s="205" t="s">
        <v>1014</v>
      </c>
      <c r="F362" s="206" t="s">
        <v>1015</v>
      </c>
      <c r="G362" s="207" t="s">
        <v>267</v>
      </c>
      <c r="H362" s="208">
        <v>1.6319999999999999</v>
      </c>
      <c r="I362" s="209"/>
      <c r="J362" s="210">
        <f>ROUND(I362*H362,2)</f>
        <v>0</v>
      </c>
      <c r="K362" s="206" t="s">
        <v>202</v>
      </c>
      <c r="L362" s="62"/>
      <c r="M362" s="211" t="s">
        <v>24</v>
      </c>
      <c r="N362" s="212" t="s">
        <v>45</v>
      </c>
      <c r="O362" s="43"/>
      <c r="P362" s="213">
        <f>O362*H362</f>
        <v>0</v>
      </c>
      <c r="Q362" s="213">
        <v>0</v>
      </c>
      <c r="R362" s="213">
        <f>Q362*H362</f>
        <v>0</v>
      </c>
      <c r="S362" s="213">
        <v>5.5E-2</v>
      </c>
      <c r="T362" s="214">
        <f>S362*H362</f>
        <v>8.9759999999999993E-2</v>
      </c>
      <c r="AR362" s="25" t="s">
        <v>203</v>
      </c>
      <c r="AT362" s="25" t="s">
        <v>198</v>
      </c>
      <c r="AU362" s="25" t="s">
        <v>211</v>
      </c>
      <c r="AY362" s="25" t="s">
        <v>196</v>
      </c>
      <c r="BE362" s="215">
        <f>IF(N362="základní",J362,0)</f>
        <v>0</v>
      </c>
      <c r="BF362" s="215">
        <f>IF(N362="snížená",J362,0)</f>
        <v>0</v>
      </c>
      <c r="BG362" s="215">
        <f>IF(N362="zákl. přenesená",J362,0)</f>
        <v>0</v>
      </c>
      <c r="BH362" s="215">
        <f>IF(N362="sníž. přenesená",J362,0)</f>
        <v>0</v>
      </c>
      <c r="BI362" s="215">
        <f>IF(N362="nulová",J362,0)</f>
        <v>0</v>
      </c>
      <c r="BJ362" s="25" t="s">
        <v>81</v>
      </c>
      <c r="BK362" s="215">
        <f>ROUND(I362*H362,2)</f>
        <v>0</v>
      </c>
      <c r="BL362" s="25" t="s">
        <v>203</v>
      </c>
      <c r="BM362" s="25" t="s">
        <v>4617</v>
      </c>
    </row>
    <row r="363" spans="2:65" s="12" customFormat="1">
      <c r="B363" s="216"/>
      <c r="C363" s="217"/>
      <c r="D363" s="218" t="s">
        <v>205</v>
      </c>
      <c r="E363" s="219" t="s">
        <v>24</v>
      </c>
      <c r="F363" s="220" t="s">
        <v>4618</v>
      </c>
      <c r="G363" s="217"/>
      <c r="H363" s="221">
        <v>0.81599999999999995</v>
      </c>
      <c r="I363" s="222"/>
      <c r="J363" s="217"/>
      <c r="K363" s="217"/>
      <c r="L363" s="223"/>
      <c r="M363" s="224"/>
      <c r="N363" s="225"/>
      <c r="O363" s="225"/>
      <c r="P363" s="225"/>
      <c r="Q363" s="225"/>
      <c r="R363" s="225"/>
      <c r="S363" s="225"/>
      <c r="T363" s="226"/>
      <c r="AT363" s="227" t="s">
        <v>205</v>
      </c>
      <c r="AU363" s="227" t="s">
        <v>211</v>
      </c>
      <c r="AV363" s="12" t="s">
        <v>83</v>
      </c>
      <c r="AW363" s="12" t="s">
        <v>37</v>
      </c>
      <c r="AX363" s="12" t="s">
        <v>74</v>
      </c>
      <c r="AY363" s="227" t="s">
        <v>196</v>
      </c>
    </row>
    <row r="364" spans="2:65" s="12" customFormat="1">
      <c r="B364" s="216"/>
      <c r="C364" s="217"/>
      <c r="D364" s="218" t="s">
        <v>205</v>
      </c>
      <c r="E364" s="219" t="s">
        <v>24</v>
      </c>
      <c r="F364" s="220" t="s">
        <v>4619</v>
      </c>
      <c r="G364" s="217"/>
      <c r="H364" s="221">
        <v>0.81599999999999995</v>
      </c>
      <c r="I364" s="222"/>
      <c r="J364" s="217"/>
      <c r="K364" s="217"/>
      <c r="L364" s="223"/>
      <c r="M364" s="224"/>
      <c r="N364" s="225"/>
      <c r="O364" s="225"/>
      <c r="P364" s="225"/>
      <c r="Q364" s="225"/>
      <c r="R364" s="225"/>
      <c r="S364" s="225"/>
      <c r="T364" s="226"/>
      <c r="AT364" s="227" t="s">
        <v>205</v>
      </c>
      <c r="AU364" s="227" t="s">
        <v>211</v>
      </c>
      <c r="AV364" s="12" t="s">
        <v>83</v>
      </c>
      <c r="AW364" s="12" t="s">
        <v>37</v>
      </c>
      <c r="AX364" s="12" t="s">
        <v>74</v>
      </c>
      <c r="AY364" s="227" t="s">
        <v>196</v>
      </c>
    </row>
    <row r="365" spans="2:65" s="14" customFormat="1">
      <c r="B365" s="239"/>
      <c r="C365" s="240"/>
      <c r="D365" s="218" t="s">
        <v>205</v>
      </c>
      <c r="E365" s="241" t="s">
        <v>24</v>
      </c>
      <c r="F365" s="242" t="s">
        <v>4616</v>
      </c>
      <c r="G365" s="240"/>
      <c r="H365" s="243">
        <v>1.6319999999999999</v>
      </c>
      <c r="I365" s="244"/>
      <c r="J365" s="240"/>
      <c r="K365" s="240"/>
      <c r="L365" s="245"/>
      <c r="M365" s="246"/>
      <c r="N365" s="247"/>
      <c r="O365" s="247"/>
      <c r="P365" s="247"/>
      <c r="Q365" s="247"/>
      <c r="R365" s="247"/>
      <c r="S365" s="247"/>
      <c r="T365" s="248"/>
      <c r="AT365" s="249" t="s">
        <v>205</v>
      </c>
      <c r="AU365" s="249" t="s">
        <v>211</v>
      </c>
      <c r="AV365" s="14" t="s">
        <v>203</v>
      </c>
      <c r="AW365" s="14" t="s">
        <v>37</v>
      </c>
      <c r="AX365" s="14" t="s">
        <v>81</v>
      </c>
      <c r="AY365" s="249" t="s">
        <v>196</v>
      </c>
    </row>
    <row r="366" spans="2:65" s="1" customFormat="1" ht="46" customHeight="1">
      <c r="B366" s="42"/>
      <c r="C366" s="204" t="s">
        <v>509</v>
      </c>
      <c r="D366" s="204" t="s">
        <v>198</v>
      </c>
      <c r="E366" s="205" t="s">
        <v>920</v>
      </c>
      <c r="F366" s="206" t="s">
        <v>921</v>
      </c>
      <c r="G366" s="207" t="s">
        <v>201</v>
      </c>
      <c r="H366" s="208">
        <v>0.36</v>
      </c>
      <c r="I366" s="209"/>
      <c r="J366" s="210">
        <f>ROUND(I366*H366,2)</f>
        <v>0</v>
      </c>
      <c r="K366" s="206" t="s">
        <v>202</v>
      </c>
      <c r="L366" s="62"/>
      <c r="M366" s="211" t="s">
        <v>24</v>
      </c>
      <c r="N366" s="212" t="s">
        <v>45</v>
      </c>
      <c r="O366" s="43"/>
      <c r="P366" s="213">
        <f>O366*H366</f>
        <v>0</v>
      </c>
      <c r="Q366" s="213">
        <v>0</v>
      </c>
      <c r="R366" s="213">
        <f>Q366*H366</f>
        <v>0</v>
      </c>
      <c r="S366" s="213">
        <v>1.5940000000000001</v>
      </c>
      <c r="T366" s="214">
        <f>S366*H366</f>
        <v>0.57384000000000002</v>
      </c>
      <c r="AR366" s="25" t="s">
        <v>203</v>
      </c>
      <c r="AT366" s="25" t="s">
        <v>198</v>
      </c>
      <c r="AU366" s="25" t="s">
        <v>211</v>
      </c>
      <c r="AY366" s="25" t="s">
        <v>196</v>
      </c>
      <c r="BE366" s="215">
        <f>IF(N366="základní",J366,0)</f>
        <v>0</v>
      </c>
      <c r="BF366" s="215">
        <f>IF(N366="snížená",J366,0)</f>
        <v>0</v>
      </c>
      <c r="BG366" s="215">
        <f>IF(N366="zákl. přenesená",J366,0)</f>
        <v>0</v>
      </c>
      <c r="BH366" s="215">
        <f>IF(N366="sníž. přenesená",J366,0)</f>
        <v>0</v>
      </c>
      <c r="BI366" s="215">
        <f>IF(N366="nulová",J366,0)</f>
        <v>0</v>
      </c>
      <c r="BJ366" s="25" t="s">
        <v>81</v>
      </c>
      <c r="BK366" s="215">
        <f>ROUND(I366*H366,2)</f>
        <v>0</v>
      </c>
      <c r="BL366" s="25" t="s">
        <v>203</v>
      </c>
      <c r="BM366" s="25" t="s">
        <v>4620</v>
      </c>
    </row>
    <row r="367" spans="2:65" s="12" customFormat="1">
      <c r="B367" s="216"/>
      <c r="C367" s="217"/>
      <c r="D367" s="218" t="s">
        <v>205</v>
      </c>
      <c r="E367" s="219" t="s">
        <v>24</v>
      </c>
      <c r="F367" s="220" t="s">
        <v>4621</v>
      </c>
      <c r="G367" s="217"/>
      <c r="H367" s="221">
        <v>0.36</v>
      </c>
      <c r="I367" s="222"/>
      <c r="J367" s="217"/>
      <c r="K367" s="217"/>
      <c r="L367" s="223"/>
      <c r="M367" s="224"/>
      <c r="N367" s="225"/>
      <c r="O367" s="225"/>
      <c r="P367" s="225"/>
      <c r="Q367" s="225"/>
      <c r="R367" s="225"/>
      <c r="S367" s="225"/>
      <c r="T367" s="226"/>
      <c r="AT367" s="227" t="s">
        <v>205</v>
      </c>
      <c r="AU367" s="227" t="s">
        <v>211</v>
      </c>
      <c r="AV367" s="12" t="s">
        <v>83</v>
      </c>
      <c r="AW367" s="12" t="s">
        <v>37</v>
      </c>
      <c r="AX367" s="12" t="s">
        <v>81</v>
      </c>
      <c r="AY367" s="227" t="s">
        <v>196</v>
      </c>
    </row>
    <row r="368" spans="2:65" s="1" customFormat="1" ht="23" customHeight="1">
      <c r="B368" s="42"/>
      <c r="C368" s="204" t="s">
        <v>514</v>
      </c>
      <c r="D368" s="204" t="s">
        <v>198</v>
      </c>
      <c r="E368" s="205" t="s">
        <v>4622</v>
      </c>
      <c r="F368" s="206" t="s">
        <v>4623</v>
      </c>
      <c r="G368" s="207" t="s">
        <v>201</v>
      </c>
      <c r="H368" s="208">
        <v>6.6989999999999998</v>
      </c>
      <c r="I368" s="209"/>
      <c r="J368" s="210">
        <f>ROUND(I368*H368,2)</f>
        <v>0</v>
      </c>
      <c r="K368" s="206" t="s">
        <v>202</v>
      </c>
      <c r="L368" s="62"/>
      <c r="M368" s="211" t="s">
        <v>24</v>
      </c>
      <c r="N368" s="212" t="s">
        <v>45</v>
      </c>
      <c r="O368" s="43"/>
      <c r="P368" s="213">
        <f>O368*H368</f>
        <v>0</v>
      </c>
      <c r="Q368" s="213">
        <v>0</v>
      </c>
      <c r="R368" s="213">
        <f>Q368*H368</f>
        <v>0</v>
      </c>
      <c r="S368" s="213">
        <v>2.2000000000000002</v>
      </c>
      <c r="T368" s="214">
        <f>S368*H368</f>
        <v>14.7378</v>
      </c>
      <c r="AR368" s="25" t="s">
        <v>203</v>
      </c>
      <c r="AT368" s="25" t="s">
        <v>198</v>
      </c>
      <c r="AU368" s="25" t="s">
        <v>211</v>
      </c>
      <c r="AY368" s="25" t="s">
        <v>196</v>
      </c>
      <c r="BE368" s="215">
        <f>IF(N368="základní",J368,0)</f>
        <v>0</v>
      </c>
      <c r="BF368" s="215">
        <f>IF(N368="snížená",J368,0)</f>
        <v>0</v>
      </c>
      <c r="BG368" s="215">
        <f>IF(N368="zákl. přenesená",J368,0)</f>
        <v>0</v>
      </c>
      <c r="BH368" s="215">
        <f>IF(N368="sníž. přenesená",J368,0)</f>
        <v>0</v>
      </c>
      <c r="BI368" s="215">
        <f>IF(N368="nulová",J368,0)</f>
        <v>0</v>
      </c>
      <c r="BJ368" s="25" t="s">
        <v>81</v>
      </c>
      <c r="BK368" s="215">
        <f>ROUND(I368*H368,2)</f>
        <v>0</v>
      </c>
      <c r="BL368" s="25" t="s">
        <v>203</v>
      </c>
      <c r="BM368" s="25" t="s">
        <v>4624</v>
      </c>
    </row>
    <row r="369" spans="2:65" s="15" customFormat="1">
      <c r="B369" s="260"/>
      <c r="C369" s="261"/>
      <c r="D369" s="218" t="s">
        <v>205</v>
      </c>
      <c r="E369" s="262" t="s">
        <v>24</v>
      </c>
      <c r="F369" s="263" t="s">
        <v>789</v>
      </c>
      <c r="G369" s="261"/>
      <c r="H369" s="262" t="s">
        <v>24</v>
      </c>
      <c r="I369" s="264"/>
      <c r="J369" s="261"/>
      <c r="K369" s="261"/>
      <c r="L369" s="265"/>
      <c r="M369" s="266"/>
      <c r="N369" s="267"/>
      <c r="O369" s="267"/>
      <c r="P369" s="267"/>
      <c r="Q369" s="267"/>
      <c r="R369" s="267"/>
      <c r="S369" s="267"/>
      <c r="T369" s="268"/>
      <c r="AT369" s="269" t="s">
        <v>205</v>
      </c>
      <c r="AU369" s="269" t="s">
        <v>211</v>
      </c>
      <c r="AV369" s="15" t="s">
        <v>81</v>
      </c>
      <c r="AW369" s="15" t="s">
        <v>37</v>
      </c>
      <c r="AX369" s="15" t="s">
        <v>74</v>
      </c>
      <c r="AY369" s="269" t="s">
        <v>196</v>
      </c>
    </row>
    <row r="370" spans="2:65" s="15" customFormat="1">
      <c r="B370" s="260"/>
      <c r="C370" s="261"/>
      <c r="D370" s="218" t="s">
        <v>205</v>
      </c>
      <c r="E370" s="262" t="s">
        <v>24</v>
      </c>
      <c r="F370" s="263" t="s">
        <v>790</v>
      </c>
      <c r="G370" s="261"/>
      <c r="H370" s="262" t="s">
        <v>24</v>
      </c>
      <c r="I370" s="264"/>
      <c r="J370" s="261"/>
      <c r="K370" s="261"/>
      <c r="L370" s="265"/>
      <c r="M370" s="266"/>
      <c r="N370" s="267"/>
      <c r="O370" s="267"/>
      <c r="P370" s="267"/>
      <c r="Q370" s="267"/>
      <c r="R370" s="267"/>
      <c r="S370" s="267"/>
      <c r="T370" s="268"/>
      <c r="AT370" s="269" t="s">
        <v>205</v>
      </c>
      <c r="AU370" s="269" t="s">
        <v>211</v>
      </c>
      <c r="AV370" s="15" t="s">
        <v>81</v>
      </c>
      <c r="AW370" s="15" t="s">
        <v>37</v>
      </c>
      <c r="AX370" s="15" t="s">
        <v>74</v>
      </c>
      <c r="AY370" s="269" t="s">
        <v>196</v>
      </c>
    </row>
    <row r="371" spans="2:65" s="15" customFormat="1">
      <c r="B371" s="260"/>
      <c r="C371" s="261"/>
      <c r="D371" s="218" t="s">
        <v>205</v>
      </c>
      <c r="E371" s="262" t="s">
        <v>24</v>
      </c>
      <c r="F371" s="263" t="s">
        <v>4539</v>
      </c>
      <c r="G371" s="261"/>
      <c r="H371" s="262" t="s">
        <v>24</v>
      </c>
      <c r="I371" s="264"/>
      <c r="J371" s="261"/>
      <c r="K371" s="261"/>
      <c r="L371" s="265"/>
      <c r="M371" s="266"/>
      <c r="N371" s="267"/>
      <c r="O371" s="267"/>
      <c r="P371" s="267"/>
      <c r="Q371" s="267"/>
      <c r="R371" s="267"/>
      <c r="S371" s="267"/>
      <c r="T371" s="268"/>
      <c r="AT371" s="269" t="s">
        <v>205</v>
      </c>
      <c r="AU371" s="269" t="s">
        <v>211</v>
      </c>
      <c r="AV371" s="15" t="s">
        <v>81</v>
      </c>
      <c r="AW371" s="15" t="s">
        <v>37</v>
      </c>
      <c r="AX371" s="15" t="s">
        <v>74</v>
      </c>
      <c r="AY371" s="269" t="s">
        <v>196</v>
      </c>
    </row>
    <row r="372" spans="2:65" s="12" customFormat="1">
      <c r="B372" s="216"/>
      <c r="C372" s="217"/>
      <c r="D372" s="218" t="s">
        <v>205</v>
      </c>
      <c r="E372" s="219" t="s">
        <v>24</v>
      </c>
      <c r="F372" s="220" t="s">
        <v>24</v>
      </c>
      <c r="G372" s="217"/>
      <c r="H372" s="221">
        <v>0</v>
      </c>
      <c r="I372" s="222"/>
      <c r="J372" s="217"/>
      <c r="K372" s="217"/>
      <c r="L372" s="223"/>
      <c r="M372" s="224"/>
      <c r="N372" s="225"/>
      <c r="O372" s="225"/>
      <c r="P372" s="225"/>
      <c r="Q372" s="225"/>
      <c r="R372" s="225"/>
      <c r="S372" s="225"/>
      <c r="T372" s="226"/>
      <c r="AT372" s="227" t="s">
        <v>205</v>
      </c>
      <c r="AU372" s="227" t="s">
        <v>211</v>
      </c>
      <c r="AV372" s="12" t="s">
        <v>83</v>
      </c>
      <c r="AW372" s="12" t="s">
        <v>37</v>
      </c>
      <c r="AX372" s="12" t="s">
        <v>74</v>
      </c>
      <c r="AY372" s="227" t="s">
        <v>196</v>
      </c>
    </row>
    <row r="373" spans="2:65" s="12" customFormat="1">
      <c r="B373" s="216"/>
      <c r="C373" s="217"/>
      <c r="D373" s="218" t="s">
        <v>205</v>
      </c>
      <c r="E373" s="219" t="s">
        <v>24</v>
      </c>
      <c r="F373" s="220" t="s">
        <v>4625</v>
      </c>
      <c r="G373" s="217"/>
      <c r="H373" s="221">
        <v>6.6989999999999998</v>
      </c>
      <c r="I373" s="222"/>
      <c r="J373" s="217"/>
      <c r="K373" s="217"/>
      <c r="L373" s="223"/>
      <c r="M373" s="224"/>
      <c r="N373" s="225"/>
      <c r="O373" s="225"/>
      <c r="P373" s="225"/>
      <c r="Q373" s="225"/>
      <c r="R373" s="225"/>
      <c r="S373" s="225"/>
      <c r="T373" s="226"/>
      <c r="AT373" s="227" t="s">
        <v>205</v>
      </c>
      <c r="AU373" s="227" t="s">
        <v>211</v>
      </c>
      <c r="AV373" s="12" t="s">
        <v>83</v>
      </c>
      <c r="AW373" s="12" t="s">
        <v>37</v>
      </c>
      <c r="AX373" s="12" t="s">
        <v>81</v>
      </c>
      <c r="AY373" s="227" t="s">
        <v>196</v>
      </c>
    </row>
    <row r="374" spans="2:65" s="1" customFormat="1" ht="34.5" customHeight="1">
      <c r="B374" s="42"/>
      <c r="C374" s="204" t="s">
        <v>518</v>
      </c>
      <c r="D374" s="204" t="s">
        <v>198</v>
      </c>
      <c r="E374" s="205" t="s">
        <v>4626</v>
      </c>
      <c r="F374" s="206" t="s">
        <v>4627</v>
      </c>
      <c r="G374" s="207" t="s">
        <v>201</v>
      </c>
      <c r="H374" s="208">
        <v>6.6989999999999998</v>
      </c>
      <c r="I374" s="209"/>
      <c r="J374" s="210">
        <f>ROUND(I374*H374,2)</f>
        <v>0</v>
      </c>
      <c r="K374" s="206" t="s">
        <v>202</v>
      </c>
      <c r="L374" s="62"/>
      <c r="M374" s="211" t="s">
        <v>24</v>
      </c>
      <c r="N374" s="212" t="s">
        <v>45</v>
      </c>
      <c r="O374" s="43"/>
      <c r="P374" s="213">
        <f>O374*H374</f>
        <v>0</v>
      </c>
      <c r="Q374" s="213">
        <v>0</v>
      </c>
      <c r="R374" s="213">
        <f>Q374*H374</f>
        <v>0</v>
      </c>
      <c r="S374" s="213">
        <v>2.9000000000000001E-2</v>
      </c>
      <c r="T374" s="214">
        <f>S374*H374</f>
        <v>0.194271</v>
      </c>
      <c r="AR374" s="25" t="s">
        <v>203</v>
      </c>
      <c r="AT374" s="25" t="s">
        <v>198</v>
      </c>
      <c r="AU374" s="25" t="s">
        <v>211</v>
      </c>
      <c r="AY374" s="25" t="s">
        <v>196</v>
      </c>
      <c r="BE374" s="215">
        <f>IF(N374="základní",J374,0)</f>
        <v>0</v>
      </c>
      <c r="BF374" s="215">
        <f>IF(N374="snížená",J374,0)</f>
        <v>0</v>
      </c>
      <c r="BG374" s="215">
        <f>IF(N374="zákl. přenesená",J374,0)</f>
        <v>0</v>
      </c>
      <c r="BH374" s="215">
        <f>IF(N374="sníž. přenesená",J374,0)</f>
        <v>0</v>
      </c>
      <c r="BI374" s="215">
        <f>IF(N374="nulová",J374,0)</f>
        <v>0</v>
      </c>
      <c r="BJ374" s="25" t="s">
        <v>81</v>
      </c>
      <c r="BK374" s="215">
        <f>ROUND(I374*H374,2)</f>
        <v>0</v>
      </c>
      <c r="BL374" s="25" t="s">
        <v>203</v>
      </c>
      <c r="BM374" s="25" t="s">
        <v>4628</v>
      </c>
    </row>
    <row r="375" spans="2:65" s="1" customFormat="1" ht="34.5" customHeight="1">
      <c r="B375" s="42"/>
      <c r="C375" s="204" t="s">
        <v>523</v>
      </c>
      <c r="D375" s="204" t="s">
        <v>198</v>
      </c>
      <c r="E375" s="205" t="s">
        <v>1056</v>
      </c>
      <c r="F375" s="206" t="s">
        <v>1057</v>
      </c>
      <c r="G375" s="207" t="s">
        <v>267</v>
      </c>
      <c r="H375" s="208">
        <v>98.6</v>
      </c>
      <c r="I375" s="209"/>
      <c r="J375" s="210">
        <f>ROUND(I375*H375,2)</f>
        <v>0</v>
      </c>
      <c r="K375" s="206" t="s">
        <v>202</v>
      </c>
      <c r="L375" s="62"/>
      <c r="M375" s="211" t="s">
        <v>24</v>
      </c>
      <c r="N375" s="212" t="s">
        <v>45</v>
      </c>
      <c r="O375" s="43"/>
      <c r="P375" s="213">
        <f>O375*H375</f>
        <v>0</v>
      </c>
      <c r="Q375" s="213">
        <v>0</v>
      </c>
      <c r="R375" s="213">
        <f>Q375*H375</f>
        <v>0</v>
      </c>
      <c r="S375" s="213">
        <v>0.01</v>
      </c>
      <c r="T375" s="214">
        <f>S375*H375</f>
        <v>0.98599999999999999</v>
      </c>
      <c r="AR375" s="25" t="s">
        <v>203</v>
      </c>
      <c r="AT375" s="25" t="s">
        <v>198</v>
      </c>
      <c r="AU375" s="25" t="s">
        <v>211</v>
      </c>
      <c r="AY375" s="25" t="s">
        <v>196</v>
      </c>
      <c r="BE375" s="215">
        <f>IF(N375="základní",J375,0)</f>
        <v>0</v>
      </c>
      <c r="BF375" s="215">
        <f>IF(N375="snížená",J375,0)</f>
        <v>0</v>
      </c>
      <c r="BG375" s="215">
        <f>IF(N375="zákl. přenesená",J375,0)</f>
        <v>0</v>
      </c>
      <c r="BH375" s="215">
        <f>IF(N375="sníž. přenesená",J375,0)</f>
        <v>0</v>
      </c>
      <c r="BI375" s="215">
        <f>IF(N375="nulová",J375,0)</f>
        <v>0</v>
      </c>
      <c r="BJ375" s="25" t="s">
        <v>81</v>
      </c>
      <c r="BK375" s="215">
        <f>ROUND(I375*H375,2)</f>
        <v>0</v>
      </c>
      <c r="BL375" s="25" t="s">
        <v>203</v>
      </c>
      <c r="BM375" s="25" t="s">
        <v>4629</v>
      </c>
    </row>
    <row r="376" spans="2:65" s="12" customFormat="1">
      <c r="B376" s="216"/>
      <c r="C376" s="217"/>
      <c r="D376" s="218" t="s">
        <v>205</v>
      </c>
      <c r="E376" s="219" t="s">
        <v>24</v>
      </c>
      <c r="F376" s="220" t="s">
        <v>4498</v>
      </c>
      <c r="G376" s="217"/>
      <c r="H376" s="221">
        <v>68.724000000000004</v>
      </c>
      <c r="I376" s="222"/>
      <c r="J376" s="217"/>
      <c r="K376" s="217"/>
      <c r="L376" s="223"/>
      <c r="M376" s="224"/>
      <c r="N376" s="225"/>
      <c r="O376" s="225"/>
      <c r="P376" s="225"/>
      <c r="Q376" s="225"/>
      <c r="R376" s="225"/>
      <c r="S376" s="225"/>
      <c r="T376" s="226"/>
      <c r="AT376" s="227" t="s">
        <v>205</v>
      </c>
      <c r="AU376" s="227" t="s">
        <v>211</v>
      </c>
      <c r="AV376" s="12" t="s">
        <v>83</v>
      </c>
      <c r="AW376" s="12" t="s">
        <v>37</v>
      </c>
      <c r="AX376" s="12" t="s">
        <v>74</v>
      </c>
      <c r="AY376" s="227" t="s">
        <v>196</v>
      </c>
    </row>
    <row r="377" spans="2:65" s="12" customFormat="1">
      <c r="B377" s="216"/>
      <c r="C377" s="217"/>
      <c r="D377" s="218" t="s">
        <v>205</v>
      </c>
      <c r="E377" s="219" t="s">
        <v>24</v>
      </c>
      <c r="F377" s="220" t="s">
        <v>4499</v>
      </c>
      <c r="G377" s="217"/>
      <c r="H377" s="221">
        <v>12.43</v>
      </c>
      <c r="I377" s="222"/>
      <c r="J377" s="217"/>
      <c r="K377" s="217"/>
      <c r="L377" s="223"/>
      <c r="M377" s="224"/>
      <c r="N377" s="225"/>
      <c r="O377" s="225"/>
      <c r="P377" s="225"/>
      <c r="Q377" s="225"/>
      <c r="R377" s="225"/>
      <c r="S377" s="225"/>
      <c r="T377" s="226"/>
      <c r="AT377" s="227" t="s">
        <v>205</v>
      </c>
      <c r="AU377" s="227" t="s">
        <v>211</v>
      </c>
      <c r="AV377" s="12" t="s">
        <v>83</v>
      </c>
      <c r="AW377" s="12" t="s">
        <v>37</v>
      </c>
      <c r="AX377" s="12" t="s">
        <v>74</v>
      </c>
      <c r="AY377" s="227" t="s">
        <v>196</v>
      </c>
    </row>
    <row r="378" spans="2:65" s="12" customFormat="1">
      <c r="B378" s="216"/>
      <c r="C378" s="217"/>
      <c r="D378" s="218" t="s">
        <v>205</v>
      </c>
      <c r="E378" s="219" t="s">
        <v>24</v>
      </c>
      <c r="F378" s="220" t="s">
        <v>4500</v>
      </c>
      <c r="G378" s="217"/>
      <c r="H378" s="221">
        <v>10.962</v>
      </c>
      <c r="I378" s="222"/>
      <c r="J378" s="217"/>
      <c r="K378" s="217"/>
      <c r="L378" s="223"/>
      <c r="M378" s="224"/>
      <c r="N378" s="225"/>
      <c r="O378" s="225"/>
      <c r="P378" s="225"/>
      <c r="Q378" s="225"/>
      <c r="R378" s="225"/>
      <c r="S378" s="225"/>
      <c r="T378" s="226"/>
      <c r="AT378" s="227" t="s">
        <v>205</v>
      </c>
      <c r="AU378" s="227" t="s">
        <v>211</v>
      </c>
      <c r="AV378" s="12" t="s">
        <v>83</v>
      </c>
      <c r="AW378" s="12" t="s">
        <v>37</v>
      </c>
      <c r="AX378" s="12" t="s">
        <v>74</v>
      </c>
      <c r="AY378" s="227" t="s">
        <v>196</v>
      </c>
    </row>
    <row r="379" spans="2:65" s="12" customFormat="1">
      <c r="B379" s="216"/>
      <c r="C379" s="217"/>
      <c r="D379" s="218" t="s">
        <v>205</v>
      </c>
      <c r="E379" s="219" t="s">
        <v>24</v>
      </c>
      <c r="F379" s="220" t="s">
        <v>4501</v>
      </c>
      <c r="G379" s="217"/>
      <c r="H379" s="221">
        <v>-3.0129999999999999</v>
      </c>
      <c r="I379" s="222"/>
      <c r="J379" s="217"/>
      <c r="K379" s="217"/>
      <c r="L379" s="223"/>
      <c r="M379" s="224"/>
      <c r="N379" s="225"/>
      <c r="O379" s="225"/>
      <c r="P379" s="225"/>
      <c r="Q379" s="225"/>
      <c r="R379" s="225"/>
      <c r="S379" s="225"/>
      <c r="T379" s="226"/>
      <c r="AT379" s="227" t="s">
        <v>205</v>
      </c>
      <c r="AU379" s="227" t="s">
        <v>211</v>
      </c>
      <c r="AV379" s="12" t="s">
        <v>83</v>
      </c>
      <c r="AW379" s="12" t="s">
        <v>37</v>
      </c>
      <c r="AX379" s="12" t="s">
        <v>74</v>
      </c>
      <c r="AY379" s="227" t="s">
        <v>196</v>
      </c>
    </row>
    <row r="380" spans="2:65" s="12" customFormat="1">
      <c r="B380" s="216"/>
      <c r="C380" s="217"/>
      <c r="D380" s="218" t="s">
        <v>205</v>
      </c>
      <c r="E380" s="219" t="s">
        <v>24</v>
      </c>
      <c r="F380" s="220" t="s">
        <v>4502</v>
      </c>
      <c r="G380" s="217"/>
      <c r="H380" s="221">
        <v>0.23300000000000001</v>
      </c>
      <c r="I380" s="222"/>
      <c r="J380" s="217"/>
      <c r="K380" s="217"/>
      <c r="L380" s="223"/>
      <c r="M380" s="224"/>
      <c r="N380" s="225"/>
      <c r="O380" s="225"/>
      <c r="P380" s="225"/>
      <c r="Q380" s="225"/>
      <c r="R380" s="225"/>
      <c r="S380" s="225"/>
      <c r="T380" s="226"/>
      <c r="AT380" s="227" t="s">
        <v>205</v>
      </c>
      <c r="AU380" s="227" t="s">
        <v>211</v>
      </c>
      <c r="AV380" s="12" t="s">
        <v>83</v>
      </c>
      <c r="AW380" s="12" t="s">
        <v>37</v>
      </c>
      <c r="AX380" s="12" t="s">
        <v>74</v>
      </c>
      <c r="AY380" s="227" t="s">
        <v>196</v>
      </c>
    </row>
    <row r="381" spans="2:65" s="12" customFormat="1">
      <c r="B381" s="216"/>
      <c r="C381" s="217"/>
      <c r="D381" s="218" t="s">
        <v>205</v>
      </c>
      <c r="E381" s="219" t="s">
        <v>24</v>
      </c>
      <c r="F381" s="220" t="s">
        <v>4503</v>
      </c>
      <c r="G381" s="217"/>
      <c r="H381" s="221">
        <v>9.2639999999999993</v>
      </c>
      <c r="I381" s="222"/>
      <c r="J381" s="217"/>
      <c r="K381" s="217"/>
      <c r="L381" s="223"/>
      <c r="M381" s="224"/>
      <c r="N381" s="225"/>
      <c r="O381" s="225"/>
      <c r="P381" s="225"/>
      <c r="Q381" s="225"/>
      <c r="R381" s="225"/>
      <c r="S381" s="225"/>
      <c r="T381" s="226"/>
      <c r="AT381" s="227" t="s">
        <v>205</v>
      </c>
      <c r="AU381" s="227" t="s">
        <v>211</v>
      </c>
      <c r="AV381" s="12" t="s">
        <v>83</v>
      </c>
      <c r="AW381" s="12" t="s">
        <v>37</v>
      </c>
      <c r="AX381" s="12" t="s">
        <v>74</v>
      </c>
      <c r="AY381" s="227" t="s">
        <v>196</v>
      </c>
    </row>
    <row r="382" spans="2:65" s="13" customFormat="1">
      <c r="B382" s="228"/>
      <c r="C382" s="229"/>
      <c r="D382" s="218" t="s">
        <v>205</v>
      </c>
      <c r="E382" s="230" t="s">
        <v>24</v>
      </c>
      <c r="F382" s="231" t="s">
        <v>271</v>
      </c>
      <c r="G382" s="229"/>
      <c r="H382" s="232">
        <v>98.6</v>
      </c>
      <c r="I382" s="233"/>
      <c r="J382" s="229"/>
      <c r="K382" s="229"/>
      <c r="L382" s="234"/>
      <c r="M382" s="235"/>
      <c r="N382" s="236"/>
      <c r="O382" s="236"/>
      <c r="P382" s="236"/>
      <c r="Q382" s="236"/>
      <c r="R382" s="236"/>
      <c r="S382" s="236"/>
      <c r="T382" s="237"/>
      <c r="AT382" s="238" t="s">
        <v>205</v>
      </c>
      <c r="AU382" s="238" t="s">
        <v>211</v>
      </c>
      <c r="AV382" s="13" t="s">
        <v>211</v>
      </c>
      <c r="AW382" s="13" t="s">
        <v>37</v>
      </c>
      <c r="AX382" s="13" t="s">
        <v>74</v>
      </c>
      <c r="AY382" s="238" t="s">
        <v>196</v>
      </c>
    </row>
    <row r="383" spans="2:65" s="14" customFormat="1">
      <c r="B383" s="239"/>
      <c r="C383" s="240"/>
      <c r="D383" s="218" t="s">
        <v>205</v>
      </c>
      <c r="E383" s="241" t="s">
        <v>24</v>
      </c>
      <c r="F383" s="242" t="s">
        <v>238</v>
      </c>
      <c r="G383" s="240"/>
      <c r="H383" s="243">
        <v>98.6</v>
      </c>
      <c r="I383" s="244"/>
      <c r="J383" s="240"/>
      <c r="K383" s="240"/>
      <c r="L383" s="245"/>
      <c r="M383" s="246"/>
      <c r="N383" s="247"/>
      <c r="O383" s="247"/>
      <c r="P383" s="247"/>
      <c r="Q383" s="247"/>
      <c r="R383" s="247"/>
      <c r="S383" s="247"/>
      <c r="T383" s="248"/>
      <c r="AT383" s="249" t="s">
        <v>205</v>
      </c>
      <c r="AU383" s="249" t="s">
        <v>211</v>
      </c>
      <c r="AV383" s="14" t="s">
        <v>203</v>
      </c>
      <c r="AW383" s="14" t="s">
        <v>37</v>
      </c>
      <c r="AX383" s="14" t="s">
        <v>81</v>
      </c>
      <c r="AY383" s="249" t="s">
        <v>196</v>
      </c>
    </row>
    <row r="384" spans="2:65" s="1" customFormat="1" ht="23" customHeight="1">
      <c r="B384" s="42"/>
      <c r="C384" s="204" t="s">
        <v>527</v>
      </c>
      <c r="D384" s="204" t="s">
        <v>198</v>
      </c>
      <c r="E384" s="205" t="s">
        <v>4630</v>
      </c>
      <c r="F384" s="206" t="s">
        <v>4631</v>
      </c>
      <c r="G384" s="207" t="s">
        <v>267</v>
      </c>
      <c r="H384" s="208">
        <v>37.9</v>
      </c>
      <c r="I384" s="209"/>
      <c r="J384" s="210">
        <f>ROUND(I384*H384,2)</f>
        <v>0</v>
      </c>
      <c r="K384" s="206" t="s">
        <v>202</v>
      </c>
      <c r="L384" s="62"/>
      <c r="M384" s="211" t="s">
        <v>24</v>
      </c>
      <c r="N384" s="212" t="s">
        <v>45</v>
      </c>
      <c r="O384" s="43"/>
      <c r="P384" s="213">
        <f>O384*H384</f>
        <v>0</v>
      </c>
      <c r="Q384" s="213">
        <v>0</v>
      </c>
      <c r="R384" s="213">
        <f>Q384*H384</f>
        <v>0</v>
      </c>
      <c r="S384" s="213">
        <v>5.9100000000000003E-3</v>
      </c>
      <c r="T384" s="214">
        <f>S384*H384</f>
        <v>0.22398899999999999</v>
      </c>
      <c r="AR384" s="25" t="s">
        <v>203</v>
      </c>
      <c r="AT384" s="25" t="s">
        <v>198</v>
      </c>
      <c r="AU384" s="25" t="s">
        <v>211</v>
      </c>
      <c r="AY384" s="25" t="s">
        <v>196</v>
      </c>
      <c r="BE384" s="215">
        <f>IF(N384="základní",J384,0)</f>
        <v>0</v>
      </c>
      <c r="BF384" s="215">
        <f>IF(N384="snížená",J384,0)</f>
        <v>0</v>
      </c>
      <c r="BG384" s="215">
        <f>IF(N384="zákl. přenesená",J384,0)</f>
        <v>0</v>
      </c>
      <c r="BH384" s="215">
        <f>IF(N384="sníž. přenesená",J384,0)</f>
        <v>0</v>
      </c>
      <c r="BI384" s="215">
        <f>IF(N384="nulová",J384,0)</f>
        <v>0</v>
      </c>
      <c r="BJ384" s="25" t="s">
        <v>81</v>
      </c>
      <c r="BK384" s="215">
        <f>ROUND(I384*H384,2)</f>
        <v>0</v>
      </c>
      <c r="BL384" s="25" t="s">
        <v>203</v>
      </c>
      <c r="BM384" s="25" t="s">
        <v>4632</v>
      </c>
    </row>
    <row r="385" spans="2:65" s="12" customFormat="1">
      <c r="B385" s="216"/>
      <c r="C385" s="217"/>
      <c r="D385" s="218" t="s">
        <v>205</v>
      </c>
      <c r="E385" s="219" t="s">
        <v>24</v>
      </c>
      <c r="F385" s="220" t="s">
        <v>4633</v>
      </c>
      <c r="G385" s="217"/>
      <c r="H385" s="221">
        <v>37.9</v>
      </c>
      <c r="I385" s="222"/>
      <c r="J385" s="217"/>
      <c r="K385" s="217"/>
      <c r="L385" s="223"/>
      <c r="M385" s="224"/>
      <c r="N385" s="225"/>
      <c r="O385" s="225"/>
      <c r="P385" s="225"/>
      <c r="Q385" s="225"/>
      <c r="R385" s="225"/>
      <c r="S385" s="225"/>
      <c r="T385" s="226"/>
      <c r="AT385" s="227" t="s">
        <v>205</v>
      </c>
      <c r="AU385" s="227" t="s">
        <v>211</v>
      </c>
      <c r="AV385" s="12" t="s">
        <v>83</v>
      </c>
      <c r="AW385" s="12" t="s">
        <v>37</v>
      </c>
      <c r="AX385" s="12" t="s">
        <v>81</v>
      </c>
      <c r="AY385" s="227" t="s">
        <v>196</v>
      </c>
    </row>
    <row r="386" spans="2:65" s="1" customFormat="1" ht="34.5" customHeight="1">
      <c r="B386" s="42"/>
      <c r="C386" s="204" t="s">
        <v>531</v>
      </c>
      <c r="D386" s="204" t="s">
        <v>198</v>
      </c>
      <c r="E386" s="205" t="s">
        <v>4634</v>
      </c>
      <c r="F386" s="206" t="s">
        <v>4635</v>
      </c>
      <c r="G386" s="207" t="s">
        <v>267</v>
      </c>
      <c r="H386" s="208">
        <v>66.5</v>
      </c>
      <c r="I386" s="209"/>
      <c r="J386" s="210">
        <f>ROUND(I386*H386,2)</f>
        <v>0</v>
      </c>
      <c r="K386" s="206" t="s">
        <v>202</v>
      </c>
      <c r="L386" s="62"/>
      <c r="M386" s="211" t="s">
        <v>24</v>
      </c>
      <c r="N386" s="212" t="s">
        <v>45</v>
      </c>
      <c r="O386" s="43"/>
      <c r="P386" s="213">
        <f>O386*H386</f>
        <v>0</v>
      </c>
      <c r="Q386" s="213">
        <v>0</v>
      </c>
      <c r="R386" s="213">
        <f>Q386*H386</f>
        <v>0</v>
      </c>
      <c r="S386" s="213">
        <v>3.1E-2</v>
      </c>
      <c r="T386" s="214">
        <f>S386*H386</f>
        <v>2.0615000000000001</v>
      </c>
      <c r="AR386" s="25" t="s">
        <v>203</v>
      </c>
      <c r="AT386" s="25" t="s">
        <v>198</v>
      </c>
      <c r="AU386" s="25" t="s">
        <v>211</v>
      </c>
      <c r="AY386" s="25" t="s">
        <v>196</v>
      </c>
      <c r="BE386" s="215">
        <f>IF(N386="základní",J386,0)</f>
        <v>0</v>
      </c>
      <c r="BF386" s="215">
        <f>IF(N386="snížená",J386,0)</f>
        <v>0</v>
      </c>
      <c r="BG386" s="215">
        <f>IF(N386="zákl. přenesená",J386,0)</f>
        <v>0</v>
      </c>
      <c r="BH386" s="215">
        <f>IF(N386="sníž. přenesená",J386,0)</f>
        <v>0</v>
      </c>
      <c r="BI386" s="215">
        <f>IF(N386="nulová",J386,0)</f>
        <v>0</v>
      </c>
      <c r="BJ386" s="25" t="s">
        <v>81</v>
      </c>
      <c r="BK386" s="215">
        <f>ROUND(I386*H386,2)</f>
        <v>0</v>
      </c>
      <c r="BL386" s="25" t="s">
        <v>203</v>
      </c>
      <c r="BM386" s="25" t="s">
        <v>4636</v>
      </c>
    </row>
    <row r="387" spans="2:65" s="12" customFormat="1">
      <c r="B387" s="216"/>
      <c r="C387" s="217"/>
      <c r="D387" s="218" t="s">
        <v>205</v>
      </c>
      <c r="E387" s="219" t="s">
        <v>24</v>
      </c>
      <c r="F387" s="220" t="s">
        <v>4637</v>
      </c>
      <c r="G387" s="217"/>
      <c r="H387" s="221">
        <v>66.5</v>
      </c>
      <c r="I387" s="222"/>
      <c r="J387" s="217"/>
      <c r="K387" s="217"/>
      <c r="L387" s="223"/>
      <c r="M387" s="224"/>
      <c r="N387" s="225"/>
      <c r="O387" s="225"/>
      <c r="P387" s="225"/>
      <c r="Q387" s="225"/>
      <c r="R387" s="225"/>
      <c r="S387" s="225"/>
      <c r="T387" s="226"/>
      <c r="AT387" s="227" t="s">
        <v>205</v>
      </c>
      <c r="AU387" s="227" t="s">
        <v>211</v>
      </c>
      <c r="AV387" s="12" t="s">
        <v>83</v>
      </c>
      <c r="AW387" s="12" t="s">
        <v>37</v>
      </c>
      <c r="AX387" s="12" t="s">
        <v>81</v>
      </c>
      <c r="AY387" s="227" t="s">
        <v>196</v>
      </c>
    </row>
    <row r="388" spans="2:65" s="1" customFormat="1" ht="14.5" customHeight="1">
      <c r="B388" s="42"/>
      <c r="C388" s="204" t="s">
        <v>535</v>
      </c>
      <c r="D388" s="204" t="s">
        <v>198</v>
      </c>
      <c r="E388" s="205" t="s">
        <v>888</v>
      </c>
      <c r="F388" s="206" t="s">
        <v>889</v>
      </c>
      <c r="G388" s="207" t="s">
        <v>267</v>
      </c>
      <c r="H388" s="208">
        <v>75.099999999999994</v>
      </c>
      <c r="I388" s="209"/>
      <c r="J388" s="210">
        <f>ROUND(I388*H388,2)</f>
        <v>0</v>
      </c>
      <c r="K388" s="206" t="s">
        <v>202</v>
      </c>
      <c r="L388" s="62"/>
      <c r="M388" s="211" t="s">
        <v>24</v>
      </c>
      <c r="N388" s="212" t="s">
        <v>45</v>
      </c>
      <c r="O388" s="43"/>
      <c r="P388" s="213">
        <f>O388*H388</f>
        <v>0</v>
      </c>
      <c r="Q388" s="213">
        <v>0</v>
      </c>
      <c r="R388" s="213">
        <f>Q388*H388</f>
        <v>0</v>
      </c>
      <c r="S388" s="213">
        <v>1.7999999999999999E-2</v>
      </c>
      <c r="T388" s="214">
        <f>S388*H388</f>
        <v>1.3517999999999999</v>
      </c>
      <c r="AR388" s="25" t="s">
        <v>203</v>
      </c>
      <c r="AT388" s="25" t="s">
        <v>198</v>
      </c>
      <c r="AU388" s="25" t="s">
        <v>211</v>
      </c>
      <c r="AY388" s="25" t="s">
        <v>196</v>
      </c>
      <c r="BE388" s="215">
        <f>IF(N388="základní",J388,0)</f>
        <v>0</v>
      </c>
      <c r="BF388" s="215">
        <f>IF(N388="snížená",J388,0)</f>
        <v>0</v>
      </c>
      <c r="BG388" s="215">
        <f>IF(N388="zákl. přenesená",J388,0)</f>
        <v>0</v>
      </c>
      <c r="BH388" s="215">
        <f>IF(N388="sníž. přenesená",J388,0)</f>
        <v>0</v>
      </c>
      <c r="BI388" s="215">
        <f>IF(N388="nulová",J388,0)</f>
        <v>0</v>
      </c>
      <c r="BJ388" s="25" t="s">
        <v>81</v>
      </c>
      <c r="BK388" s="215">
        <f>ROUND(I388*H388,2)</f>
        <v>0</v>
      </c>
      <c r="BL388" s="25" t="s">
        <v>203</v>
      </c>
      <c r="BM388" s="25" t="s">
        <v>4638</v>
      </c>
    </row>
    <row r="389" spans="2:65" s="12" customFormat="1">
      <c r="B389" s="216"/>
      <c r="C389" s="217"/>
      <c r="D389" s="218" t="s">
        <v>205</v>
      </c>
      <c r="E389" s="219" t="s">
        <v>24</v>
      </c>
      <c r="F389" s="220" t="s">
        <v>4639</v>
      </c>
      <c r="G389" s="217"/>
      <c r="H389" s="221">
        <v>75.099999999999994</v>
      </c>
      <c r="I389" s="222"/>
      <c r="J389" s="217"/>
      <c r="K389" s="217"/>
      <c r="L389" s="223"/>
      <c r="M389" s="224"/>
      <c r="N389" s="225"/>
      <c r="O389" s="225"/>
      <c r="P389" s="225"/>
      <c r="Q389" s="225"/>
      <c r="R389" s="225"/>
      <c r="S389" s="225"/>
      <c r="T389" s="226"/>
      <c r="AT389" s="227" t="s">
        <v>205</v>
      </c>
      <c r="AU389" s="227" t="s">
        <v>211</v>
      </c>
      <c r="AV389" s="12" t="s">
        <v>83</v>
      </c>
      <c r="AW389" s="12" t="s">
        <v>37</v>
      </c>
      <c r="AX389" s="12" t="s">
        <v>81</v>
      </c>
      <c r="AY389" s="227" t="s">
        <v>196</v>
      </c>
    </row>
    <row r="390" spans="2:65" s="1" customFormat="1" ht="46" customHeight="1">
      <c r="B390" s="42"/>
      <c r="C390" s="204" t="s">
        <v>539</v>
      </c>
      <c r="D390" s="204" t="s">
        <v>198</v>
      </c>
      <c r="E390" s="205" t="s">
        <v>4640</v>
      </c>
      <c r="F390" s="206" t="s">
        <v>4641</v>
      </c>
      <c r="G390" s="207" t="s">
        <v>267</v>
      </c>
      <c r="H390" s="208">
        <v>75.099999999999994</v>
      </c>
      <c r="I390" s="209"/>
      <c r="J390" s="210">
        <f>ROUND(I390*H390,2)</f>
        <v>0</v>
      </c>
      <c r="K390" s="206" t="s">
        <v>202</v>
      </c>
      <c r="L390" s="62"/>
      <c r="M390" s="211" t="s">
        <v>24</v>
      </c>
      <c r="N390" s="212" t="s">
        <v>45</v>
      </c>
      <c r="O390" s="43"/>
      <c r="P390" s="213">
        <f>O390*H390</f>
        <v>0</v>
      </c>
      <c r="Q390" s="213">
        <v>0</v>
      </c>
      <c r="R390" s="213">
        <f>Q390*H390</f>
        <v>0</v>
      </c>
      <c r="S390" s="213">
        <v>1.4E-3</v>
      </c>
      <c r="T390" s="214">
        <f>S390*H390</f>
        <v>0.10514</v>
      </c>
      <c r="AR390" s="25" t="s">
        <v>203</v>
      </c>
      <c r="AT390" s="25" t="s">
        <v>198</v>
      </c>
      <c r="AU390" s="25" t="s">
        <v>211</v>
      </c>
      <c r="AY390" s="25" t="s">
        <v>196</v>
      </c>
      <c r="BE390" s="215">
        <f>IF(N390="základní",J390,0)</f>
        <v>0</v>
      </c>
      <c r="BF390" s="215">
        <f>IF(N390="snížená",J390,0)</f>
        <v>0</v>
      </c>
      <c r="BG390" s="215">
        <f>IF(N390="zákl. přenesená",J390,0)</f>
        <v>0</v>
      </c>
      <c r="BH390" s="215">
        <f>IF(N390="sníž. přenesená",J390,0)</f>
        <v>0</v>
      </c>
      <c r="BI390" s="215">
        <f>IF(N390="nulová",J390,0)</f>
        <v>0</v>
      </c>
      <c r="BJ390" s="25" t="s">
        <v>81</v>
      </c>
      <c r="BK390" s="215">
        <f>ROUND(I390*H390,2)</f>
        <v>0</v>
      </c>
      <c r="BL390" s="25" t="s">
        <v>203</v>
      </c>
      <c r="BM390" s="25" t="s">
        <v>4642</v>
      </c>
    </row>
    <row r="391" spans="2:65" s="1" customFormat="1" ht="46" customHeight="1">
      <c r="B391" s="42"/>
      <c r="C391" s="204" t="s">
        <v>543</v>
      </c>
      <c r="D391" s="204" t="s">
        <v>198</v>
      </c>
      <c r="E391" s="205" t="s">
        <v>4643</v>
      </c>
      <c r="F391" s="206" t="s">
        <v>4644</v>
      </c>
      <c r="G391" s="207" t="s">
        <v>267</v>
      </c>
      <c r="H391" s="208">
        <v>19.279</v>
      </c>
      <c r="I391" s="209"/>
      <c r="J391" s="210">
        <f>ROUND(I391*H391,2)</f>
        <v>0</v>
      </c>
      <c r="K391" s="206" t="s">
        <v>202</v>
      </c>
      <c r="L391" s="62"/>
      <c r="M391" s="211" t="s">
        <v>24</v>
      </c>
      <c r="N391" s="212" t="s">
        <v>45</v>
      </c>
      <c r="O391" s="43"/>
      <c r="P391" s="213">
        <f>O391*H391</f>
        <v>0</v>
      </c>
      <c r="Q391" s="213">
        <v>0</v>
      </c>
      <c r="R391" s="213">
        <f>Q391*H391</f>
        <v>0</v>
      </c>
      <c r="S391" s="213">
        <v>1.4E-3</v>
      </c>
      <c r="T391" s="214">
        <f>S391*H391</f>
        <v>2.69906E-2</v>
      </c>
      <c r="AR391" s="25" t="s">
        <v>203</v>
      </c>
      <c r="AT391" s="25" t="s">
        <v>198</v>
      </c>
      <c r="AU391" s="25" t="s">
        <v>211</v>
      </c>
      <c r="AY391" s="25" t="s">
        <v>196</v>
      </c>
      <c r="BE391" s="215">
        <f>IF(N391="základní",J391,0)</f>
        <v>0</v>
      </c>
      <c r="BF391" s="215">
        <f>IF(N391="snížená",J391,0)</f>
        <v>0</v>
      </c>
      <c r="BG391" s="215">
        <f>IF(N391="zákl. přenesená",J391,0)</f>
        <v>0</v>
      </c>
      <c r="BH391" s="215">
        <f>IF(N391="sníž. přenesená",J391,0)</f>
        <v>0</v>
      </c>
      <c r="BI391" s="215">
        <f>IF(N391="nulová",J391,0)</f>
        <v>0</v>
      </c>
      <c r="BJ391" s="25" t="s">
        <v>81</v>
      </c>
      <c r="BK391" s="215">
        <f>ROUND(I391*H391,2)</f>
        <v>0</v>
      </c>
      <c r="BL391" s="25" t="s">
        <v>203</v>
      </c>
      <c r="BM391" s="25" t="s">
        <v>4645</v>
      </c>
    </row>
    <row r="392" spans="2:65" s="12" customFormat="1">
      <c r="B392" s="216"/>
      <c r="C392" s="217"/>
      <c r="D392" s="218" t="s">
        <v>205</v>
      </c>
      <c r="E392" s="219" t="s">
        <v>24</v>
      </c>
      <c r="F392" s="220" t="s">
        <v>4646</v>
      </c>
      <c r="G392" s="217"/>
      <c r="H392" s="221">
        <v>19.279</v>
      </c>
      <c r="I392" s="222"/>
      <c r="J392" s="217"/>
      <c r="K392" s="217"/>
      <c r="L392" s="223"/>
      <c r="M392" s="224"/>
      <c r="N392" s="225"/>
      <c r="O392" s="225"/>
      <c r="P392" s="225"/>
      <c r="Q392" s="225"/>
      <c r="R392" s="225"/>
      <c r="S392" s="225"/>
      <c r="T392" s="226"/>
      <c r="AT392" s="227" t="s">
        <v>205</v>
      </c>
      <c r="AU392" s="227" t="s">
        <v>211</v>
      </c>
      <c r="AV392" s="12" t="s">
        <v>83</v>
      </c>
      <c r="AW392" s="12" t="s">
        <v>37</v>
      </c>
      <c r="AX392" s="12" t="s">
        <v>81</v>
      </c>
      <c r="AY392" s="227" t="s">
        <v>196</v>
      </c>
    </row>
    <row r="393" spans="2:65" s="1" customFormat="1" ht="23" customHeight="1">
      <c r="B393" s="42"/>
      <c r="C393" s="204" t="s">
        <v>547</v>
      </c>
      <c r="D393" s="204" t="s">
        <v>198</v>
      </c>
      <c r="E393" s="205" t="s">
        <v>835</v>
      </c>
      <c r="F393" s="206" t="s">
        <v>836</v>
      </c>
      <c r="G393" s="207" t="s">
        <v>267</v>
      </c>
      <c r="H393" s="208">
        <v>37.9</v>
      </c>
      <c r="I393" s="209"/>
      <c r="J393" s="210">
        <f>ROUND(I393*H393,2)</f>
        <v>0</v>
      </c>
      <c r="K393" s="206" t="s">
        <v>202</v>
      </c>
      <c r="L393" s="62"/>
      <c r="M393" s="211" t="s">
        <v>24</v>
      </c>
      <c r="N393" s="212" t="s">
        <v>45</v>
      </c>
      <c r="O393" s="43"/>
      <c r="P393" s="213">
        <f>O393*H393</f>
        <v>0</v>
      </c>
      <c r="Q393" s="213">
        <v>0</v>
      </c>
      <c r="R393" s="213">
        <f>Q393*H393</f>
        <v>0</v>
      </c>
      <c r="S393" s="213">
        <v>2.5000000000000001E-3</v>
      </c>
      <c r="T393" s="214">
        <f>S393*H393</f>
        <v>9.4750000000000001E-2</v>
      </c>
      <c r="AR393" s="25" t="s">
        <v>203</v>
      </c>
      <c r="AT393" s="25" t="s">
        <v>198</v>
      </c>
      <c r="AU393" s="25" t="s">
        <v>211</v>
      </c>
      <c r="AY393" s="25" t="s">
        <v>196</v>
      </c>
      <c r="BE393" s="215">
        <f>IF(N393="základní",J393,0)</f>
        <v>0</v>
      </c>
      <c r="BF393" s="215">
        <f>IF(N393="snížená",J393,0)</f>
        <v>0</v>
      </c>
      <c r="BG393" s="215">
        <f>IF(N393="zákl. přenesená",J393,0)</f>
        <v>0</v>
      </c>
      <c r="BH393" s="215">
        <f>IF(N393="sníž. přenesená",J393,0)</f>
        <v>0</v>
      </c>
      <c r="BI393" s="215">
        <f>IF(N393="nulová",J393,0)</f>
        <v>0</v>
      </c>
      <c r="BJ393" s="25" t="s">
        <v>81</v>
      </c>
      <c r="BK393" s="215">
        <f>ROUND(I393*H393,2)</f>
        <v>0</v>
      </c>
      <c r="BL393" s="25" t="s">
        <v>203</v>
      </c>
      <c r="BM393" s="25" t="s">
        <v>4647</v>
      </c>
    </row>
    <row r="394" spans="2:65" s="12" customFormat="1">
      <c r="B394" s="216"/>
      <c r="C394" s="217"/>
      <c r="D394" s="218" t="s">
        <v>205</v>
      </c>
      <c r="E394" s="219" t="s">
        <v>24</v>
      </c>
      <c r="F394" s="220" t="s">
        <v>4633</v>
      </c>
      <c r="G394" s="217"/>
      <c r="H394" s="221">
        <v>37.9</v>
      </c>
      <c r="I394" s="222"/>
      <c r="J394" s="217"/>
      <c r="K394" s="217"/>
      <c r="L394" s="223"/>
      <c r="M394" s="224"/>
      <c r="N394" s="225"/>
      <c r="O394" s="225"/>
      <c r="P394" s="225"/>
      <c r="Q394" s="225"/>
      <c r="R394" s="225"/>
      <c r="S394" s="225"/>
      <c r="T394" s="226"/>
      <c r="AT394" s="227" t="s">
        <v>205</v>
      </c>
      <c r="AU394" s="227" t="s">
        <v>211</v>
      </c>
      <c r="AV394" s="12" t="s">
        <v>83</v>
      </c>
      <c r="AW394" s="12" t="s">
        <v>37</v>
      </c>
      <c r="AX394" s="12" t="s">
        <v>81</v>
      </c>
      <c r="AY394" s="227" t="s">
        <v>196</v>
      </c>
    </row>
    <row r="395" spans="2:65" s="1" customFormat="1" ht="34.5" customHeight="1">
      <c r="B395" s="42"/>
      <c r="C395" s="204" t="s">
        <v>552</v>
      </c>
      <c r="D395" s="204" t="s">
        <v>198</v>
      </c>
      <c r="E395" s="205" t="s">
        <v>4648</v>
      </c>
      <c r="F395" s="206" t="s">
        <v>4649</v>
      </c>
      <c r="G395" s="207" t="s">
        <v>320</v>
      </c>
      <c r="H395" s="208">
        <v>120</v>
      </c>
      <c r="I395" s="209"/>
      <c r="J395" s="210">
        <f>ROUND(I395*H395,2)</f>
        <v>0</v>
      </c>
      <c r="K395" s="206" t="s">
        <v>202</v>
      </c>
      <c r="L395" s="62"/>
      <c r="M395" s="211" t="s">
        <v>24</v>
      </c>
      <c r="N395" s="212" t="s">
        <v>45</v>
      </c>
      <c r="O395" s="43"/>
      <c r="P395" s="213">
        <f>O395*H395</f>
        <v>0</v>
      </c>
      <c r="Q395" s="213">
        <v>0</v>
      </c>
      <c r="R395" s="213">
        <f>Q395*H395</f>
        <v>0</v>
      </c>
      <c r="S395" s="213">
        <v>2E-3</v>
      </c>
      <c r="T395" s="214">
        <f>S395*H395</f>
        <v>0.24</v>
      </c>
      <c r="AR395" s="25" t="s">
        <v>203</v>
      </c>
      <c r="AT395" s="25" t="s">
        <v>198</v>
      </c>
      <c r="AU395" s="25" t="s">
        <v>211</v>
      </c>
      <c r="AY395" s="25" t="s">
        <v>196</v>
      </c>
      <c r="BE395" s="215">
        <f>IF(N395="základní",J395,0)</f>
        <v>0</v>
      </c>
      <c r="BF395" s="215">
        <f>IF(N395="snížená",J395,0)</f>
        <v>0</v>
      </c>
      <c r="BG395" s="215">
        <f>IF(N395="zákl. přenesená",J395,0)</f>
        <v>0</v>
      </c>
      <c r="BH395" s="215">
        <f>IF(N395="sníž. přenesená",J395,0)</f>
        <v>0</v>
      </c>
      <c r="BI395" s="215">
        <f>IF(N395="nulová",J395,0)</f>
        <v>0</v>
      </c>
      <c r="BJ395" s="25" t="s">
        <v>81</v>
      </c>
      <c r="BK395" s="215">
        <f>ROUND(I395*H395,2)</f>
        <v>0</v>
      </c>
      <c r="BL395" s="25" t="s">
        <v>203</v>
      </c>
      <c r="BM395" s="25" t="s">
        <v>4650</v>
      </c>
    </row>
    <row r="396" spans="2:65" s="12" customFormat="1">
      <c r="B396" s="216"/>
      <c r="C396" s="217"/>
      <c r="D396" s="218" t="s">
        <v>205</v>
      </c>
      <c r="E396" s="219" t="s">
        <v>24</v>
      </c>
      <c r="F396" s="220" t="s">
        <v>4651</v>
      </c>
      <c r="G396" s="217"/>
      <c r="H396" s="221">
        <v>120</v>
      </c>
      <c r="I396" s="222"/>
      <c r="J396" s="217"/>
      <c r="K396" s="217"/>
      <c r="L396" s="223"/>
      <c r="M396" s="224"/>
      <c r="N396" s="225"/>
      <c r="O396" s="225"/>
      <c r="P396" s="225"/>
      <c r="Q396" s="225"/>
      <c r="R396" s="225"/>
      <c r="S396" s="225"/>
      <c r="T396" s="226"/>
      <c r="AT396" s="227" t="s">
        <v>205</v>
      </c>
      <c r="AU396" s="227" t="s">
        <v>211</v>
      </c>
      <c r="AV396" s="12" t="s">
        <v>83</v>
      </c>
      <c r="AW396" s="12" t="s">
        <v>37</v>
      </c>
      <c r="AX396" s="12" t="s">
        <v>81</v>
      </c>
      <c r="AY396" s="227" t="s">
        <v>196</v>
      </c>
    </row>
    <row r="397" spans="2:65" s="1" customFormat="1" ht="34.5" customHeight="1">
      <c r="B397" s="42"/>
      <c r="C397" s="204" t="s">
        <v>555</v>
      </c>
      <c r="D397" s="204" t="s">
        <v>198</v>
      </c>
      <c r="E397" s="205" t="s">
        <v>4652</v>
      </c>
      <c r="F397" s="206" t="s">
        <v>4653</v>
      </c>
      <c r="G397" s="207" t="s">
        <v>320</v>
      </c>
      <c r="H397" s="208">
        <v>60</v>
      </c>
      <c r="I397" s="209"/>
      <c r="J397" s="210">
        <f>ROUND(I397*H397,2)</f>
        <v>0</v>
      </c>
      <c r="K397" s="206" t="s">
        <v>202</v>
      </c>
      <c r="L397" s="62"/>
      <c r="M397" s="211" t="s">
        <v>24</v>
      </c>
      <c r="N397" s="212" t="s">
        <v>45</v>
      </c>
      <c r="O397" s="43"/>
      <c r="P397" s="213">
        <f>O397*H397</f>
        <v>0</v>
      </c>
      <c r="Q397" s="213">
        <v>0</v>
      </c>
      <c r="R397" s="213">
        <f>Q397*H397</f>
        <v>0</v>
      </c>
      <c r="S397" s="213">
        <v>4.0000000000000001E-3</v>
      </c>
      <c r="T397" s="214">
        <f>S397*H397</f>
        <v>0.24</v>
      </c>
      <c r="AR397" s="25" t="s">
        <v>203</v>
      </c>
      <c r="AT397" s="25" t="s">
        <v>198</v>
      </c>
      <c r="AU397" s="25" t="s">
        <v>211</v>
      </c>
      <c r="AY397" s="25" t="s">
        <v>196</v>
      </c>
      <c r="BE397" s="215">
        <f>IF(N397="základní",J397,0)</f>
        <v>0</v>
      </c>
      <c r="BF397" s="215">
        <f>IF(N397="snížená",J397,0)</f>
        <v>0</v>
      </c>
      <c r="BG397" s="215">
        <f>IF(N397="zákl. přenesená",J397,0)</f>
        <v>0</v>
      </c>
      <c r="BH397" s="215">
        <f>IF(N397="sníž. přenesená",J397,0)</f>
        <v>0</v>
      </c>
      <c r="BI397" s="215">
        <f>IF(N397="nulová",J397,0)</f>
        <v>0</v>
      </c>
      <c r="BJ397" s="25" t="s">
        <v>81</v>
      </c>
      <c r="BK397" s="215">
        <f>ROUND(I397*H397,2)</f>
        <v>0</v>
      </c>
      <c r="BL397" s="25" t="s">
        <v>203</v>
      </c>
      <c r="BM397" s="25" t="s">
        <v>4654</v>
      </c>
    </row>
    <row r="398" spans="2:65" s="12" customFormat="1">
      <c r="B398" s="216"/>
      <c r="C398" s="217"/>
      <c r="D398" s="218" t="s">
        <v>205</v>
      </c>
      <c r="E398" s="219" t="s">
        <v>24</v>
      </c>
      <c r="F398" s="220" t="s">
        <v>4655</v>
      </c>
      <c r="G398" s="217"/>
      <c r="H398" s="221">
        <v>60</v>
      </c>
      <c r="I398" s="222"/>
      <c r="J398" s="217"/>
      <c r="K398" s="217"/>
      <c r="L398" s="223"/>
      <c r="M398" s="224"/>
      <c r="N398" s="225"/>
      <c r="O398" s="225"/>
      <c r="P398" s="225"/>
      <c r="Q398" s="225"/>
      <c r="R398" s="225"/>
      <c r="S398" s="225"/>
      <c r="T398" s="226"/>
      <c r="AT398" s="227" t="s">
        <v>205</v>
      </c>
      <c r="AU398" s="227" t="s">
        <v>211</v>
      </c>
      <c r="AV398" s="12" t="s">
        <v>83</v>
      </c>
      <c r="AW398" s="12" t="s">
        <v>37</v>
      </c>
      <c r="AX398" s="12" t="s">
        <v>81</v>
      </c>
      <c r="AY398" s="227" t="s">
        <v>196</v>
      </c>
    </row>
    <row r="399" spans="2:65" s="1" customFormat="1" ht="46" customHeight="1">
      <c r="B399" s="42"/>
      <c r="C399" s="204" t="s">
        <v>558</v>
      </c>
      <c r="D399" s="204" t="s">
        <v>198</v>
      </c>
      <c r="E399" s="205" t="s">
        <v>4656</v>
      </c>
      <c r="F399" s="206" t="s">
        <v>4657</v>
      </c>
      <c r="G399" s="207" t="s">
        <v>248</v>
      </c>
      <c r="H399" s="208">
        <v>10</v>
      </c>
      <c r="I399" s="209"/>
      <c r="J399" s="210">
        <f>ROUND(I399*H399,2)</f>
        <v>0</v>
      </c>
      <c r="K399" s="206" t="s">
        <v>202</v>
      </c>
      <c r="L399" s="62"/>
      <c r="M399" s="211" t="s">
        <v>24</v>
      </c>
      <c r="N399" s="212" t="s">
        <v>45</v>
      </c>
      <c r="O399" s="43"/>
      <c r="P399" s="213">
        <f>O399*H399</f>
        <v>0</v>
      </c>
      <c r="Q399" s="213">
        <v>0</v>
      </c>
      <c r="R399" s="213">
        <f>Q399*H399</f>
        <v>0</v>
      </c>
      <c r="S399" s="213">
        <v>2E-3</v>
      </c>
      <c r="T399" s="214">
        <f>S399*H399</f>
        <v>0.02</v>
      </c>
      <c r="AR399" s="25" t="s">
        <v>203</v>
      </c>
      <c r="AT399" s="25" t="s">
        <v>198</v>
      </c>
      <c r="AU399" s="25" t="s">
        <v>211</v>
      </c>
      <c r="AY399" s="25" t="s">
        <v>196</v>
      </c>
      <c r="BE399" s="215">
        <f>IF(N399="základní",J399,0)</f>
        <v>0</v>
      </c>
      <c r="BF399" s="215">
        <f>IF(N399="snížená",J399,0)</f>
        <v>0</v>
      </c>
      <c r="BG399" s="215">
        <f>IF(N399="zákl. přenesená",J399,0)</f>
        <v>0</v>
      </c>
      <c r="BH399" s="215">
        <f>IF(N399="sníž. přenesená",J399,0)</f>
        <v>0</v>
      </c>
      <c r="BI399" s="215">
        <f>IF(N399="nulová",J399,0)</f>
        <v>0</v>
      </c>
      <c r="BJ399" s="25" t="s">
        <v>81</v>
      </c>
      <c r="BK399" s="215">
        <f>ROUND(I399*H399,2)</f>
        <v>0</v>
      </c>
      <c r="BL399" s="25" t="s">
        <v>203</v>
      </c>
      <c r="BM399" s="25" t="s">
        <v>4658</v>
      </c>
    </row>
    <row r="400" spans="2:65" s="12" customFormat="1">
      <c r="B400" s="216"/>
      <c r="C400" s="217"/>
      <c r="D400" s="218" t="s">
        <v>205</v>
      </c>
      <c r="E400" s="219" t="s">
        <v>24</v>
      </c>
      <c r="F400" s="220" t="s">
        <v>4418</v>
      </c>
      <c r="G400" s="217"/>
      <c r="H400" s="221">
        <v>10</v>
      </c>
      <c r="I400" s="222"/>
      <c r="J400" s="217"/>
      <c r="K400" s="217"/>
      <c r="L400" s="223"/>
      <c r="M400" s="224"/>
      <c r="N400" s="225"/>
      <c r="O400" s="225"/>
      <c r="P400" s="225"/>
      <c r="Q400" s="225"/>
      <c r="R400" s="225"/>
      <c r="S400" s="225"/>
      <c r="T400" s="226"/>
      <c r="AT400" s="227" t="s">
        <v>205</v>
      </c>
      <c r="AU400" s="227" t="s">
        <v>211</v>
      </c>
      <c r="AV400" s="12" t="s">
        <v>83</v>
      </c>
      <c r="AW400" s="12" t="s">
        <v>37</v>
      </c>
      <c r="AX400" s="12" t="s">
        <v>81</v>
      </c>
      <c r="AY400" s="227" t="s">
        <v>196</v>
      </c>
    </row>
    <row r="401" spans="2:65" s="1" customFormat="1" ht="46" customHeight="1">
      <c r="B401" s="42"/>
      <c r="C401" s="204" t="s">
        <v>561</v>
      </c>
      <c r="D401" s="204" t="s">
        <v>198</v>
      </c>
      <c r="E401" s="205" t="s">
        <v>999</v>
      </c>
      <c r="F401" s="206" t="s">
        <v>1000</v>
      </c>
      <c r="G401" s="207" t="s">
        <v>248</v>
      </c>
      <c r="H401" s="208">
        <v>5</v>
      </c>
      <c r="I401" s="209"/>
      <c r="J401" s="210">
        <f>ROUND(I401*H401,2)</f>
        <v>0</v>
      </c>
      <c r="K401" s="206" t="s">
        <v>202</v>
      </c>
      <c r="L401" s="62"/>
      <c r="M401" s="211" t="s">
        <v>24</v>
      </c>
      <c r="N401" s="212" t="s">
        <v>45</v>
      </c>
      <c r="O401" s="43"/>
      <c r="P401" s="213">
        <f>O401*H401</f>
        <v>0</v>
      </c>
      <c r="Q401" s="213">
        <v>0</v>
      </c>
      <c r="R401" s="213">
        <f>Q401*H401</f>
        <v>0</v>
      </c>
      <c r="S401" s="213">
        <v>1.6E-2</v>
      </c>
      <c r="T401" s="214">
        <f>S401*H401</f>
        <v>0.08</v>
      </c>
      <c r="AR401" s="25" t="s">
        <v>203</v>
      </c>
      <c r="AT401" s="25" t="s">
        <v>198</v>
      </c>
      <c r="AU401" s="25" t="s">
        <v>211</v>
      </c>
      <c r="AY401" s="25" t="s">
        <v>196</v>
      </c>
      <c r="BE401" s="215">
        <f>IF(N401="základní",J401,0)</f>
        <v>0</v>
      </c>
      <c r="BF401" s="215">
        <f>IF(N401="snížená",J401,0)</f>
        <v>0</v>
      </c>
      <c r="BG401" s="215">
        <f>IF(N401="zákl. přenesená",J401,0)</f>
        <v>0</v>
      </c>
      <c r="BH401" s="215">
        <f>IF(N401="sníž. přenesená",J401,0)</f>
        <v>0</v>
      </c>
      <c r="BI401" s="215">
        <f>IF(N401="nulová",J401,0)</f>
        <v>0</v>
      </c>
      <c r="BJ401" s="25" t="s">
        <v>81</v>
      </c>
      <c r="BK401" s="215">
        <f>ROUND(I401*H401,2)</f>
        <v>0</v>
      </c>
      <c r="BL401" s="25" t="s">
        <v>203</v>
      </c>
      <c r="BM401" s="25" t="s">
        <v>4659</v>
      </c>
    </row>
    <row r="402" spans="2:65" s="12" customFormat="1">
      <c r="B402" s="216"/>
      <c r="C402" s="217"/>
      <c r="D402" s="218" t="s">
        <v>205</v>
      </c>
      <c r="E402" s="219" t="s">
        <v>24</v>
      </c>
      <c r="F402" s="220" t="s">
        <v>4660</v>
      </c>
      <c r="G402" s="217"/>
      <c r="H402" s="221">
        <v>5</v>
      </c>
      <c r="I402" s="222"/>
      <c r="J402" s="217"/>
      <c r="K402" s="217"/>
      <c r="L402" s="223"/>
      <c r="M402" s="224"/>
      <c r="N402" s="225"/>
      <c r="O402" s="225"/>
      <c r="P402" s="225"/>
      <c r="Q402" s="225"/>
      <c r="R402" s="225"/>
      <c r="S402" s="225"/>
      <c r="T402" s="226"/>
      <c r="AT402" s="227" t="s">
        <v>205</v>
      </c>
      <c r="AU402" s="227" t="s">
        <v>211</v>
      </c>
      <c r="AV402" s="12" t="s">
        <v>83</v>
      </c>
      <c r="AW402" s="12" t="s">
        <v>37</v>
      </c>
      <c r="AX402" s="12" t="s">
        <v>81</v>
      </c>
      <c r="AY402" s="227" t="s">
        <v>196</v>
      </c>
    </row>
    <row r="403" spans="2:65" s="1" customFormat="1" ht="46" customHeight="1">
      <c r="B403" s="42"/>
      <c r="C403" s="204" t="s">
        <v>563</v>
      </c>
      <c r="D403" s="204" t="s">
        <v>198</v>
      </c>
      <c r="E403" s="205" t="s">
        <v>4661</v>
      </c>
      <c r="F403" s="206" t="s">
        <v>4662</v>
      </c>
      <c r="G403" s="207" t="s">
        <v>248</v>
      </c>
      <c r="H403" s="208">
        <v>1</v>
      </c>
      <c r="I403" s="209"/>
      <c r="J403" s="210">
        <f>ROUND(I403*H403,2)</f>
        <v>0</v>
      </c>
      <c r="K403" s="206" t="s">
        <v>202</v>
      </c>
      <c r="L403" s="62"/>
      <c r="M403" s="211" t="s">
        <v>24</v>
      </c>
      <c r="N403" s="212" t="s">
        <v>45</v>
      </c>
      <c r="O403" s="43"/>
      <c r="P403" s="213">
        <f>O403*H403</f>
        <v>0</v>
      </c>
      <c r="Q403" s="213">
        <v>0</v>
      </c>
      <c r="R403" s="213">
        <f>Q403*H403</f>
        <v>0</v>
      </c>
      <c r="S403" s="213">
        <v>0.20699999999999999</v>
      </c>
      <c r="T403" s="214">
        <f>S403*H403</f>
        <v>0.20699999999999999</v>
      </c>
      <c r="AR403" s="25" t="s">
        <v>203</v>
      </c>
      <c r="AT403" s="25" t="s">
        <v>198</v>
      </c>
      <c r="AU403" s="25" t="s">
        <v>211</v>
      </c>
      <c r="AY403" s="25" t="s">
        <v>196</v>
      </c>
      <c r="BE403" s="215">
        <f>IF(N403="základní",J403,0)</f>
        <v>0</v>
      </c>
      <c r="BF403" s="215">
        <f>IF(N403="snížená",J403,0)</f>
        <v>0</v>
      </c>
      <c r="BG403" s="215">
        <f>IF(N403="zákl. přenesená",J403,0)</f>
        <v>0</v>
      </c>
      <c r="BH403" s="215">
        <f>IF(N403="sníž. přenesená",J403,0)</f>
        <v>0</v>
      </c>
      <c r="BI403" s="215">
        <f>IF(N403="nulová",J403,0)</f>
        <v>0</v>
      </c>
      <c r="BJ403" s="25" t="s">
        <v>81</v>
      </c>
      <c r="BK403" s="215">
        <f>ROUND(I403*H403,2)</f>
        <v>0</v>
      </c>
      <c r="BL403" s="25" t="s">
        <v>203</v>
      </c>
      <c r="BM403" s="25" t="s">
        <v>4663</v>
      </c>
    </row>
    <row r="404" spans="2:65" s="12" customFormat="1">
      <c r="B404" s="216"/>
      <c r="C404" s="217"/>
      <c r="D404" s="218" t="s">
        <v>205</v>
      </c>
      <c r="E404" s="219" t="s">
        <v>24</v>
      </c>
      <c r="F404" s="220" t="s">
        <v>4664</v>
      </c>
      <c r="G404" s="217"/>
      <c r="H404" s="221">
        <v>1</v>
      </c>
      <c r="I404" s="222"/>
      <c r="J404" s="217"/>
      <c r="K404" s="217"/>
      <c r="L404" s="223"/>
      <c r="M404" s="224"/>
      <c r="N404" s="225"/>
      <c r="O404" s="225"/>
      <c r="P404" s="225"/>
      <c r="Q404" s="225"/>
      <c r="R404" s="225"/>
      <c r="S404" s="225"/>
      <c r="T404" s="226"/>
      <c r="AT404" s="227" t="s">
        <v>205</v>
      </c>
      <c r="AU404" s="227" t="s">
        <v>211</v>
      </c>
      <c r="AV404" s="12" t="s">
        <v>83</v>
      </c>
      <c r="AW404" s="12" t="s">
        <v>37</v>
      </c>
      <c r="AX404" s="12" t="s">
        <v>81</v>
      </c>
      <c r="AY404" s="227" t="s">
        <v>196</v>
      </c>
    </row>
    <row r="405" spans="2:65" s="11" customFormat="1" ht="29.9" customHeight="1">
      <c r="B405" s="188"/>
      <c r="C405" s="189"/>
      <c r="D405" s="190" t="s">
        <v>73</v>
      </c>
      <c r="E405" s="202" t="s">
        <v>1100</v>
      </c>
      <c r="F405" s="202" t="s">
        <v>1101</v>
      </c>
      <c r="G405" s="189"/>
      <c r="H405" s="189"/>
      <c r="I405" s="192"/>
      <c r="J405" s="203">
        <f>BK405</f>
        <v>0</v>
      </c>
      <c r="K405" s="189"/>
      <c r="L405" s="194"/>
      <c r="M405" s="195"/>
      <c r="N405" s="196"/>
      <c r="O405" s="196"/>
      <c r="P405" s="197">
        <f>SUM(P406:P417)</f>
        <v>0</v>
      </c>
      <c r="Q405" s="196"/>
      <c r="R405" s="197">
        <f>SUM(R406:R417)</f>
        <v>0</v>
      </c>
      <c r="S405" s="196"/>
      <c r="T405" s="198">
        <f>SUM(T406:T417)</f>
        <v>0</v>
      </c>
      <c r="AR405" s="199" t="s">
        <v>81</v>
      </c>
      <c r="AT405" s="200" t="s">
        <v>73</v>
      </c>
      <c r="AU405" s="200" t="s">
        <v>81</v>
      </c>
      <c r="AY405" s="199" t="s">
        <v>196</v>
      </c>
      <c r="BK405" s="201">
        <f>SUM(BK406:BK417)</f>
        <v>0</v>
      </c>
    </row>
    <row r="406" spans="2:65" s="1" customFormat="1" ht="23" customHeight="1">
      <c r="B406" s="42"/>
      <c r="C406" s="204" t="s">
        <v>568</v>
      </c>
      <c r="D406" s="204" t="s">
        <v>198</v>
      </c>
      <c r="E406" s="205" t="s">
        <v>1103</v>
      </c>
      <c r="F406" s="206" t="s">
        <v>1104</v>
      </c>
      <c r="G406" s="207" t="s">
        <v>214</v>
      </c>
      <c r="H406" s="208">
        <v>23.939</v>
      </c>
      <c r="I406" s="209"/>
      <c r="J406" s="210">
        <f>ROUND(I406*H406,2)</f>
        <v>0</v>
      </c>
      <c r="K406" s="206" t="s">
        <v>202</v>
      </c>
      <c r="L406" s="62"/>
      <c r="M406" s="211" t="s">
        <v>24</v>
      </c>
      <c r="N406" s="212" t="s">
        <v>45</v>
      </c>
      <c r="O406" s="43"/>
      <c r="P406" s="213">
        <f>O406*H406</f>
        <v>0</v>
      </c>
      <c r="Q406" s="213">
        <v>0</v>
      </c>
      <c r="R406" s="213">
        <f>Q406*H406</f>
        <v>0</v>
      </c>
      <c r="S406" s="213">
        <v>0</v>
      </c>
      <c r="T406" s="214">
        <f>S406*H406</f>
        <v>0</v>
      </c>
      <c r="AR406" s="25" t="s">
        <v>203</v>
      </c>
      <c r="AT406" s="25" t="s">
        <v>198</v>
      </c>
      <c r="AU406" s="25" t="s">
        <v>83</v>
      </c>
      <c r="AY406" s="25" t="s">
        <v>196</v>
      </c>
      <c r="BE406" s="215">
        <f>IF(N406="základní",J406,0)</f>
        <v>0</v>
      </c>
      <c r="BF406" s="215">
        <f>IF(N406="snížená",J406,0)</f>
        <v>0</v>
      </c>
      <c r="BG406" s="215">
        <f>IF(N406="zákl. přenesená",J406,0)</f>
        <v>0</v>
      </c>
      <c r="BH406" s="215">
        <f>IF(N406="sníž. přenesená",J406,0)</f>
        <v>0</v>
      </c>
      <c r="BI406" s="215">
        <f>IF(N406="nulová",J406,0)</f>
        <v>0</v>
      </c>
      <c r="BJ406" s="25" t="s">
        <v>81</v>
      </c>
      <c r="BK406" s="215">
        <f>ROUND(I406*H406,2)</f>
        <v>0</v>
      </c>
      <c r="BL406" s="25" t="s">
        <v>203</v>
      </c>
      <c r="BM406" s="25" t="s">
        <v>4665</v>
      </c>
    </row>
    <row r="407" spans="2:65" s="1" customFormat="1" ht="34.5" customHeight="1">
      <c r="B407" s="42"/>
      <c r="C407" s="204" t="s">
        <v>572</v>
      </c>
      <c r="D407" s="204" t="s">
        <v>198</v>
      </c>
      <c r="E407" s="205" t="s">
        <v>1107</v>
      </c>
      <c r="F407" s="206" t="s">
        <v>1108</v>
      </c>
      <c r="G407" s="207" t="s">
        <v>214</v>
      </c>
      <c r="H407" s="208">
        <v>71.816999999999993</v>
      </c>
      <c r="I407" s="209"/>
      <c r="J407" s="210">
        <f>ROUND(I407*H407,2)</f>
        <v>0</v>
      </c>
      <c r="K407" s="206" t="s">
        <v>202</v>
      </c>
      <c r="L407" s="62"/>
      <c r="M407" s="211" t="s">
        <v>24</v>
      </c>
      <c r="N407" s="212" t="s">
        <v>45</v>
      </c>
      <c r="O407" s="43"/>
      <c r="P407" s="213">
        <f>O407*H407</f>
        <v>0</v>
      </c>
      <c r="Q407" s="213">
        <v>0</v>
      </c>
      <c r="R407" s="213">
        <f>Q407*H407</f>
        <v>0</v>
      </c>
      <c r="S407" s="213">
        <v>0</v>
      </c>
      <c r="T407" s="214">
        <f>S407*H407</f>
        <v>0</v>
      </c>
      <c r="AR407" s="25" t="s">
        <v>203</v>
      </c>
      <c r="AT407" s="25" t="s">
        <v>198</v>
      </c>
      <c r="AU407" s="25" t="s">
        <v>83</v>
      </c>
      <c r="AY407" s="25" t="s">
        <v>196</v>
      </c>
      <c r="BE407" s="215">
        <f>IF(N407="základní",J407,0)</f>
        <v>0</v>
      </c>
      <c r="BF407" s="215">
        <f>IF(N407="snížená",J407,0)</f>
        <v>0</v>
      </c>
      <c r="BG407" s="215">
        <f>IF(N407="zákl. přenesená",J407,0)</f>
        <v>0</v>
      </c>
      <c r="BH407" s="215">
        <f>IF(N407="sníž. přenesená",J407,0)</f>
        <v>0</v>
      </c>
      <c r="BI407" s="215">
        <f>IF(N407="nulová",J407,0)</f>
        <v>0</v>
      </c>
      <c r="BJ407" s="25" t="s">
        <v>81</v>
      </c>
      <c r="BK407" s="215">
        <f>ROUND(I407*H407,2)</f>
        <v>0</v>
      </c>
      <c r="BL407" s="25" t="s">
        <v>203</v>
      </c>
      <c r="BM407" s="25" t="s">
        <v>4666</v>
      </c>
    </row>
    <row r="408" spans="2:65" s="12" customFormat="1">
      <c r="B408" s="216"/>
      <c r="C408" s="217"/>
      <c r="D408" s="218" t="s">
        <v>205</v>
      </c>
      <c r="E408" s="219" t="s">
        <v>24</v>
      </c>
      <c r="F408" s="220" t="s">
        <v>4667</v>
      </c>
      <c r="G408" s="217"/>
      <c r="H408" s="221">
        <v>71.816999999999993</v>
      </c>
      <c r="I408" s="222"/>
      <c r="J408" s="217"/>
      <c r="K408" s="217"/>
      <c r="L408" s="223"/>
      <c r="M408" s="224"/>
      <c r="N408" s="225"/>
      <c r="O408" s="225"/>
      <c r="P408" s="225"/>
      <c r="Q408" s="225"/>
      <c r="R408" s="225"/>
      <c r="S408" s="225"/>
      <c r="T408" s="226"/>
      <c r="AT408" s="227" t="s">
        <v>205</v>
      </c>
      <c r="AU408" s="227" t="s">
        <v>83</v>
      </c>
      <c r="AV408" s="12" t="s">
        <v>83</v>
      </c>
      <c r="AW408" s="12" t="s">
        <v>37</v>
      </c>
      <c r="AX408" s="12" t="s">
        <v>81</v>
      </c>
      <c r="AY408" s="227" t="s">
        <v>196</v>
      </c>
    </row>
    <row r="409" spans="2:65" s="1" customFormat="1" ht="34.5" customHeight="1">
      <c r="B409" s="42"/>
      <c r="C409" s="204" t="s">
        <v>576</v>
      </c>
      <c r="D409" s="204" t="s">
        <v>198</v>
      </c>
      <c r="E409" s="205" t="s">
        <v>1116</v>
      </c>
      <c r="F409" s="206" t="s">
        <v>1117</v>
      </c>
      <c r="G409" s="207" t="s">
        <v>214</v>
      </c>
      <c r="H409" s="208">
        <v>3.8260000000000001</v>
      </c>
      <c r="I409" s="209"/>
      <c r="J409" s="210">
        <f t="shared" ref="J409:J414" si="10">ROUND(I409*H409,2)</f>
        <v>0</v>
      </c>
      <c r="K409" s="206" t="s">
        <v>202</v>
      </c>
      <c r="L409" s="62"/>
      <c r="M409" s="211" t="s">
        <v>24</v>
      </c>
      <c r="N409" s="212" t="s">
        <v>45</v>
      </c>
      <c r="O409" s="43"/>
      <c r="P409" s="213">
        <f t="shared" ref="P409:P414" si="11">O409*H409</f>
        <v>0</v>
      </c>
      <c r="Q409" s="213">
        <v>0</v>
      </c>
      <c r="R409" s="213">
        <f t="shared" ref="R409:R414" si="12">Q409*H409</f>
        <v>0</v>
      </c>
      <c r="S409" s="213">
        <v>0</v>
      </c>
      <c r="T409" s="214">
        <f t="shared" ref="T409:T414" si="13">S409*H409</f>
        <v>0</v>
      </c>
      <c r="AR409" s="25" t="s">
        <v>203</v>
      </c>
      <c r="AT409" s="25" t="s">
        <v>198</v>
      </c>
      <c r="AU409" s="25" t="s">
        <v>83</v>
      </c>
      <c r="AY409" s="25" t="s">
        <v>196</v>
      </c>
      <c r="BE409" s="215">
        <f t="shared" ref="BE409:BE414" si="14">IF(N409="základní",J409,0)</f>
        <v>0</v>
      </c>
      <c r="BF409" s="215">
        <f t="shared" ref="BF409:BF414" si="15">IF(N409="snížená",J409,0)</f>
        <v>0</v>
      </c>
      <c r="BG409" s="215">
        <f t="shared" ref="BG409:BG414" si="16">IF(N409="zákl. přenesená",J409,0)</f>
        <v>0</v>
      </c>
      <c r="BH409" s="215">
        <f t="shared" ref="BH409:BH414" si="17">IF(N409="sníž. přenesená",J409,0)</f>
        <v>0</v>
      </c>
      <c r="BI409" s="215">
        <f t="shared" ref="BI409:BI414" si="18">IF(N409="nulová",J409,0)</f>
        <v>0</v>
      </c>
      <c r="BJ409" s="25" t="s">
        <v>81</v>
      </c>
      <c r="BK409" s="215">
        <f t="shared" ref="BK409:BK414" si="19">ROUND(I409*H409,2)</f>
        <v>0</v>
      </c>
      <c r="BL409" s="25" t="s">
        <v>203</v>
      </c>
      <c r="BM409" s="25" t="s">
        <v>4668</v>
      </c>
    </row>
    <row r="410" spans="2:65" s="1" customFormat="1" ht="34.5" customHeight="1">
      <c r="B410" s="42"/>
      <c r="C410" s="204" t="s">
        <v>580</v>
      </c>
      <c r="D410" s="204" t="s">
        <v>198</v>
      </c>
      <c r="E410" s="205" t="s">
        <v>1120</v>
      </c>
      <c r="F410" s="206" t="s">
        <v>1121</v>
      </c>
      <c r="G410" s="207" t="s">
        <v>214</v>
      </c>
      <c r="H410" s="208">
        <v>0.104</v>
      </c>
      <c r="I410" s="209"/>
      <c r="J410" s="210">
        <f t="shared" si="10"/>
        <v>0</v>
      </c>
      <c r="K410" s="206" t="s">
        <v>202</v>
      </c>
      <c r="L410" s="62"/>
      <c r="M410" s="211" t="s">
        <v>24</v>
      </c>
      <c r="N410" s="212" t="s">
        <v>45</v>
      </c>
      <c r="O410" s="43"/>
      <c r="P410" s="213">
        <f t="shared" si="11"/>
        <v>0</v>
      </c>
      <c r="Q410" s="213">
        <v>0</v>
      </c>
      <c r="R410" s="213">
        <f t="shared" si="12"/>
        <v>0</v>
      </c>
      <c r="S410" s="213">
        <v>0</v>
      </c>
      <c r="T410" s="214">
        <f t="shared" si="13"/>
        <v>0</v>
      </c>
      <c r="AR410" s="25" t="s">
        <v>203</v>
      </c>
      <c r="AT410" s="25" t="s">
        <v>198</v>
      </c>
      <c r="AU410" s="25" t="s">
        <v>83</v>
      </c>
      <c r="AY410" s="25" t="s">
        <v>196</v>
      </c>
      <c r="BE410" s="215">
        <f t="shared" si="14"/>
        <v>0</v>
      </c>
      <c r="BF410" s="215">
        <f t="shared" si="15"/>
        <v>0</v>
      </c>
      <c r="BG410" s="215">
        <f t="shared" si="16"/>
        <v>0</v>
      </c>
      <c r="BH410" s="215">
        <f t="shared" si="17"/>
        <v>0</v>
      </c>
      <c r="BI410" s="215">
        <f t="shared" si="18"/>
        <v>0</v>
      </c>
      <c r="BJ410" s="25" t="s">
        <v>81</v>
      </c>
      <c r="BK410" s="215">
        <f t="shared" si="19"/>
        <v>0</v>
      </c>
      <c r="BL410" s="25" t="s">
        <v>203</v>
      </c>
      <c r="BM410" s="25" t="s">
        <v>4669</v>
      </c>
    </row>
    <row r="411" spans="2:65" s="1" customFormat="1" ht="34.5" customHeight="1">
      <c r="B411" s="42"/>
      <c r="C411" s="204" t="s">
        <v>584</v>
      </c>
      <c r="D411" s="204" t="s">
        <v>198</v>
      </c>
      <c r="E411" s="205" t="s">
        <v>4670</v>
      </c>
      <c r="F411" s="206" t="s">
        <v>4671</v>
      </c>
      <c r="G411" s="207" t="s">
        <v>214</v>
      </c>
      <c r="H411" s="208">
        <v>0.224</v>
      </c>
      <c r="I411" s="209"/>
      <c r="J411" s="210">
        <f t="shared" si="10"/>
        <v>0</v>
      </c>
      <c r="K411" s="206" t="s">
        <v>202</v>
      </c>
      <c r="L411" s="62"/>
      <c r="M411" s="211" t="s">
        <v>24</v>
      </c>
      <c r="N411" s="212" t="s">
        <v>45</v>
      </c>
      <c r="O411" s="43"/>
      <c r="P411" s="213">
        <f t="shared" si="11"/>
        <v>0</v>
      </c>
      <c r="Q411" s="213">
        <v>0</v>
      </c>
      <c r="R411" s="213">
        <f t="shared" si="12"/>
        <v>0</v>
      </c>
      <c r="S411" s="213">
        <v>0</v>
      </c>
      <c r="T411" s="214">
        <f t="shared" si="13"/>
        <v>0</v>
      </c>
      <c r="AR411" s="25" t="s">
        <v>203</v>
      </c>
      <c r="AT411" s="25" t="s">
        <v>198</v>
      </c>
      <c r="AU411" s="25" t="s">
        <v>83</v>
      </c>
      <c r="AY411" s="25" t="s">
        <v>196</v>
      </c>
      <c r="BE411" s="215">
        <f t="shared" si="14"/>
        <v>0</v>
      </c>
      <c r="BF411" s="215">
        <f t="shared" si="15"/>
        <v>0</v>
      </c>
      <c r="BG411" s="215">
        <f t="shared" si="16"/>
        <v>0</v>
      </c>
      <c r="BH411" s="215">
        <f t="shared" si="17"/>
        <v>0</v>
      </c>
      <c r="BI411" s="215">
        <f t="shared" si="18"/>
        <v>0</v>
      </c>
      <c r="BJ411" s="25" t="s">
        <v>81</v>
      </c>
      <c r="BK411" s="215">
        <f t="shared" si="19"/>
        <v>0</v>
      </c>
      <c r="BL411" s="25" t="s">
        <v>203</v>
      </c>
      <c r="BM411" s="25" t="s">
        <v>4672</v>
      </c>
    </row>
    <row r="412" spans="2:65" s="1" customFormat="1" ht="34.5" customHeight="1">
      <c r="B412" s="42"/>
      <c r="C412" s="204" t="s">
        <v>588</v>
      </c>
      <c r="D412" s="204" t="s">
        <v>198</v>
      </c>
      <c r="E412" s="205" t="s">
        <v>1112</v>
      </c>
      <c r="F412" s="206" t="s">
        <v>1113</v>
      </c>
      <c r="G412" s="207" t="s">
        <v>214</v>
      </c>
      <c r="H412" s="208">
        <v>9.5000000000000001E-2</v>
      </c>
      <c r="I412" s="209"/>
      <c r="J412" s="210">
        <f t="shared" si="10"/>
        <v>0</v>
      </c>
      <c r="K412" s="206" t="s">
        <v>202</v>
      </c>
      <c r="L412" s="62"/>
      <c r="M412" s="211" t="s">
        <v>24</v>
      </c>
      <c r="N412" s="212" t="s">
        <v>45</v>
      </c>
      <c r="O412" s="43"/>
      <c r="P412" s="213">
        <f t="shared" si="11"/>
        <v>0</v>
      </c>
      <c r="Q412" s="213">
        <v>0</v>
      </c>
      <c r="R412" s="213">
        <f t="shared" si="12"/>
        <v>0</v>
      </c>
      <c r="S412" s="213">
        <v>0</v>
      </c>
      <c r="T412" s="214">
        <f t="shared" si="13"/>
        <v>0</v>
      </c>
      <c r="AR412" s="25" t="s">
        <v>203</v>
      </c>
      <c r="AT412" s="25" t="s">
        <v>198</v>
      </c>
      <c r="AU412" s="25" t="s">
        <v>83</v>
      </c>
      <c r="AY412" s="25" t="s">
        <v>196</v>
      </c>
      <c r="BE412" s="215">
        <f t="shared" si="14"/>
        <v>0</v>
      </c>
      <c r="BF412" s="215">
        <f t="shared" si="15"/>
        <v>0</v>
      </c>
      <c r="BG412" s="215">
        <f t="shared" si="16"/>
        <v>0</v>
      </c>
      <c r="BH412" s="215">
        <f t="shared" si="17"/>
        <v>0</v>
      </c>
      <c r="BI412" s="215">
        <f t="shared" si="18"/>
        <v>0</v>
      </c>
      <c r="BJ412" s="25" t="s">
        <v>81</v>
      </c>
      <c r="BK412" s="215">
        <f t="shared" si="19"/>
        <v>0</v>
      </c>
      <c r="BL412" s="25" t="s">
        <v>203</v>
      </c>
      <c r="BM412" s="25" t="s">
        <v>4673</v>
      </c>
    </row>
    <row r="413" spans="2:65" s="1" customFormat="1" ht="34.5" customHeight="1">
      <c r="B413" s="42"/>
      <c r="C413" s="204" t="s">
        <v>593</v>
      </c>
      <c r="D413" s="204" t="s">
        <v>198</v>
      </c>
      <c r="E413" s="205" t="s">
        <v>4674</v>
      </c>
      <c r="F413" s="206" t="s">
        <v>4675</v>
      </c>
      <c r="G413" s="207" t="s">
        <v>214</v>
      </c>
      <c r="H413" s="208">
        <v>0.13200000000000001</v>
      </c>
      <c r="I413" s="209"/>
      <c r="J413" s="210">
        <f t="shared" si="10"/>
        <v>0</v>
      </c>
      <c r="K413" s="206" t="s">
        <v>202</v>
      </c>
      <c r="L413" s="62"/>
      <c r="M413" s="211" t="s">
        <v>24</v>
      </c>
      <c r="N413" s="212" t="s">
        <v>45</v>
      </c>
      <c r="O413" s="43"/>
      <c r="P413" s="213">
        <f t="shared" si="11"/>
        <v>0</v>
      </c>
      <c r="Q413" s="213">
        <v>0</v>
      </c>
      <c r="R413" s="213">
        <f t="shared" si="12"/>
        <v>0</v>
      </c>
      <c r="S413" s="213">
        <v>0</v>
      </c>
      <c r="T413" s="214">
        <f t="shared" si="13"/>
        <v>0</v>
      </c>
      <c r="AR413" s="25" t="s">
        <v>203</v>
      </c>
      <c r="AT413" s="25" t="s">
        <v>198</v>
      </c>
      <c r="AU413" s="25" t="s">
        <v>83</v>
      </c>
      <c r="AY413" s="25" t="s">
        <v>196</v>
      </c>
      <c r="BE413" s="215">
        <f t="shared" si="14"/>
        <v>0</v>
      </c>
      <c r="BF413" s="215">
        <f t="shared" si="15"/>
        <v>0</v>
      </c>
      <c r="BG413" s="215">
        <f t="shared" si="16"/>
        <v>0</v>
      </c>
      <c r="BH413" s="215">
        <f t="shared" si="17"/>
        <v>0</v>
      </c>
      <c r="BI413" s="215">
        <f t="shared" si="18"/>
        <v>0</v>
      </c>
      <c r="BJ413" s="25" t="s">
        <v>81</v>
      </c>
      <c r="BK413" s="215">
        <f t="shared" si="19"/>
        <v>0</v>
      </c>
      <c r="BL413" s="25" t="s">
        <v>203</v>
      </c>
      <c r="BM413" s="25" t="s">
        <v>4676</v>
      </c>
    </row>
    <row r="414" spans="2:65" s="1" customFormat="1" ht="46" customHeight="1">
      <c r="B414" s="42"/>
      <c r="C414" s="204" t="s">
        <v>597</v>
      </c>
      <c r="D414" s="204" t="s">
        <v>198</v>
      </c>
      <c r="E414" s="205" t="s">
        <v>1124</v>
      </c>
      <c r="F414" s="206" t="s">
        <v>1125</v>
      </c>
      <c r="G414" s="207" t="s">
        <v>214</v>
      </c>
      <c r="H414" s="208">
        <v>19.558</v>
      </c>
      <c r="I414" s="209"/>
      <c r="J414" s="210">
        <f t="shared" si="10"/>
        <v>0</v>
      </c>
      <c r="K414" s="206" t="s">
        <v>202</v>
      </c>
      <c r="L414" s="62"/>
      <c r="M414" s="211" t="s">
        <v>24</v>
      </c>
      <c r="N414" s="212" t="s">
        <v>45</v>
      </c>
      <c r="O414" s="43"/>
      <c r="P414" s="213">
        <f t="shared" si="11"/>
        <v>0</v>
      </c>
      <c r="Q414" s="213">
        <v>0</v>
      </c>
      <c r="R414" s="213">
        <f t="shared" si="12"/>
        <v>0</v>
      </c>
      <c r="S414" s="213">
        <v>0</v>
      </c>
      <c r="T414" s="214">
        <f t="shared" si="13"/>
        <v>0</v>
      </c>
      <c r="AR414" s="25" t="s">
        <v>203</v>
      </c>
      <c r="AT414" s="25" t="s">
        <v>198</v>
      </c>
      <c r="AU414" s="25" t="s">
        <v>83</v>
      </c>
      <c r="AY414" s="25" t="s">
        <v>196</v>
      </c>
      <c r="BE414" s="215">
        <f t="shared" si="14"/>
        <v>0</v>
      </c>
      <c r="BF414" s="215">
        <f t="shared" si="15"/>
        <v>0</v>
      </c>
      <c r="BG414" s="215">
        <f t="shared" si="16"/>
        <v>0</v>
      </c>
      <c r="BH414" s="215">
        <f t="shared" si="17"/>
        <v>0</v>
      </c>
      <c r="BI414" s="215">
        <f t="shared" si="18"/>
        <v>0</v>
      </c>
      <c r="BJ414" s="25" t="s">
        <v>81</v>
      </c>
      <c r="BK414" s="215">
        <f t="shared" si="19"/>
        <v>0</v>
      </c>
      <c r="BL414" s="25" t="s">
        <v>203</v>
      </c>
      <c r="BM414" s="25" t="s">
        <v>4677</v>
      </c>
    </row>
    <row r="415" spans="2:65" s="12" customFormat="1">
      <c r="B415" s="216"/>
      <c r="C415" s="217"/>
      <c r="D415" s="218" t="s">
        <v>205</v>
      </c>
      <c r="E415" s="219" t="s">
        <v>24</v>
      </c>
      <c r="F415" s="220" t="s">
        <v>4678</v>
      </c>
      <c r="G415" s="217"/>
      <c r="H415" s="221">
        <v>23.939</v>
      </c>
      <c r="I415" s="222"/>
      <c r="J415" s="217"/>
      <c r="K415" s="217"/>
      <c r="L415" s="223"/>
      <c r="M415" s="224"/>
      <c r="N415" s="225"/>
      <c r="O415" s="225"/>
      <c r="P415" s="225"/>
      <c r="Q415" s="225"/>
      <c r="R415" s="225"/>
      <c r="S415" s="225"/>
      <c r="T415" s="226"/>
      <c r="AT415" s="227" t="s">
        <v>205</v>
      </c>
      <c r="AU415" s="227" t="s">
        <v>83</v>
      </c>
      <c r="AV415" s="12" t="s">
        <v>83</v>
      </c>
      <c r="AW415" s="12" t="s">
        <v>37</v>
      </c>
      <c r="AX415" s="12" t="s">
        <v>74</v>
      </c>
      <c r="AY415" s="227" t="s">
        <v>196</v>
      </c>
    </row>
    <row r="416" spans="2:65" s="12" customFormat="1">
      <c r="B416" s="216"/>
      <c r="C416" s="217"/>
      <c r="D416" s="218" t="s">
        <v>205</v>
      </c>
      <c r="E416" s="219" t="s">
        <v>24</v>
      </c>
      <c r="F416" s="220" t="s">
        <v>4679</v>
      </c>
      <c r="G416" s="217"/>
      <c r="H416" s="221">
        <v>-4.3810000000000002</v>
      </c>
      <c r="I416" s="222"/>
      <c r="J416" s="217"/>
      <c r="K416" s="217"/>
      <c r="L416" s="223"/>
      <c r="M416" s="224"/>
      <c r="N416" s="225"/>
      <c r="O416" s="225"/>
      <c r="P416" s="225"/>
      <c r="Q416" s="225"/>
      <c r="R416" s="225"/>
      <c r="S416" s="225"/>
      <c r="T416" s="226"/>
      <c r="AT416" s="227" t="s">
        <v>205</v>
      </c>
      <c r="AU416" s="227" t="s">
        <v>83</v>
      </c>
      <c r="AV416" s="12" t="s">
        <v>83</v>
      </c>
      <c r="AW416" s="12" t="s">
        <v>37</v>
      </c>
      <c r="AX416" s="12" t="s">
        <v>74</v>
      </c>
      <c r="AY416" s="227" t="s">
        <v>196</v>
      </c>
    </row>
    <row r="417" spans="2:65" s="14" customFormat="1">
      <c r="B417" s="239"/>
      <c r="C417" s="240"/>
      <c r="D417" s="218" t="s">
        <v>205</v>
      </c>
      <c r="E417" s="241" t="s">
        <v>24</v>
      </c>
      <c r="F417" s="242" t="s">
        <v>238</v>
      </c>
      <c r="G417" s="240"/>
      <c r="H417" s="243">
        <v>19.558</v>
      </c>
      <c r="I417" s="244"/>
      <c r="J417" s="240"/>
      <c r="K417" s="240"/>
      <c r="L417" s="245"/>
      <c r="M417" s="246"/>
      <c r="N417" s="247"/>
      <c r="O417" s="247"/>
      <c r="P417" s="247"/>
      <c r="Q417" s="247"/>
      <c r="R417" s="247"/>
      <c r="S417" s="247"/>
      <c r="T417" s="248"/>
      <c r="AT417" s="249" t="s">
        <v>205</v>
      </c>
      <c r="AU417" s="249" t="s">
        <v>83</v>
      </c>
      <c r="AV417" s="14" t="s">
        <v>203</v>
      </c>
      <c r="AW417" s="14" t="s">
        <v>37</v>
      </c>
      <c r="AX417" s="14" t="s">
        <v>81</v>
      </c>
      <c r="AY417" s="249" t="s">
        <v>196</v>
      </c>
    </row>
    <row r="418" spans="2:65" s="11" customFormat="1" ht="29.9" customHeight="1">
      <c r="B418" s="188"/>
      <c r="C418" s="189"/>
      <c r="D418" s="190" t="s">
        <v>73</v>
      </c>
      <c r="E418" s="202" t="s">
        <v>1139</v>
      </c>
      <c r="F418" s="202" t="s">
        <v>1140</v>
      </c>
      <c r="G418" s="189"/>
      <c r="H418" s="189"/>
      <c r="I418" s="192"/>
      <c r="J418" s="203">
        <f>BK418</f>
        <v>0</v>
      </c>
      <c r="K418" s="189"/>
      <c r="L418" s="194"/>
      <c r="M418" s="195"/>
      <c r="N418" s="196"/>
      <c r="O418" s="196"/>
      <c r="P418" s="197">
        <f>P419</f>
        <v>0</v>
      </c>
      <c r="Q418" s="196"/>
      <c r="R418" s="197">
        <f>R419</f>
        <v>0</v>
      </c>
      <c r="S418" s="196"/>
      <c r="T418" s="198">
        <f>T419</f>
        <v>0</v>
      </c>
      <c r="AR418" s="199" t="s">
        <v>81</v>
      </c>
      <c r="AT418" s="200" t="s">
        <v>73</v>
      </c>
      <c r="AU418" s="200" t="s">
        <v>81</v>
      </c>
      <c r="AY418" s="199" t="s">
        <v>196</v>
      </c>
      <c r="BK418" s="201">
        <f>BK419</f>
        <v>0</v>
      </c>
    </row>
    <row r="419" spans="2:65" s="1" customFormat="1" ht="57.5" customHeight="1">
      <c r="B419" s="42"/>
      <c r="C419" s="204" t="s">
        <v>604</v>
      </c>
      <c r="D419" s="204" t="s">
        <v>198</v>
      </c>
      <c r="E419" s="205" t="s">
        <v>1142</v>
      </c>
      <c r="F419" s="206" t="s">
        <v>1143</v>
      </c>
      <c r="G419" s="207" t="s">
        <v>214</v>
      </c>
      <c r="H419" s="208">
        <v>25.669</v>
      </c>
      <c r="I419" s="209"/>
      <c r="J419" s="210">
        <f>ROUND(I419*H419,2)</f>
        <v>0</v>
      </c>
      <c r="K419" s="206" t="s">
        <v>202</v>
      </c>
      <c r="L419" s="62"/>
      <c r="M419" s="211" t="s">
        <v>24</v>
      </c>
      <c r="N419" s="212" t="s">
        <v>45</v>
      </c>
      <c r="O419" s="43"/>
      <c r="P419" s="213">
        <f>O419*H419</f>
        <v>0</v>
      </c>
      <c r="Q419" s="213">
        <v>0</v>
      </c>
      <c r="R419" s="213">
        <f>Q419*H419</f>
        <v>0</v>
      </c>
      <c r="S419" s="213">
        <v>0</v>
      </c>
      <c r="T419" s="214">
        <f>S419*H419</f>
        <v>0</v>
      </c>
      <c r="AR419" s="25" t="s">
        <v>203</v>
      </c>
      <c r="AT419" s="25" t="s">
        <v>198</v>
      </c>
      <c r="AU419" s="25" t="s">
        <v>83</v>
      </c>
      <c r="AY419" s="25" t="s">
        <v>196</v>
      </c>
      <c r="BE419" s="215">
        <f>IF(N419="základní",J419,0)</f>
        <v>0</v>
      </c>
      <c r="BF419" s="215">
        <f>IF(N419="snížená",J419,0)</f>
        <v>0</v>
      </c>
      <c r="BG419" s="215">
        <f>IF(N419="zákl. přenesená",J419,0)</f>
        <v>0</v>
      </c>
      <c r="BH419" s="215">
        <f>IF(N419="sníž. přenesená",J419,0)</f>
        <v>0</v>
      </c>
      <c r="BI419" s="215">
        <f>IF(N419="nulová",J419,0)</f>
        <v>0</v>
      </c>
      <c r="BJ419" s="25" t="s">
        <v>81</v>
      </c>
      <c r="BK419" s="215">
        <f>ROUND(I419*H419,2)</f>
        <v>0</v>
      </c>
      <c r="BL419" s="25" t="s">
        <v>203</v>
      </c>
      <c r="BM419" s="25" t="s">
        <v>4680</v>
      </c>
    </row>
    <row r="420" spans="2:65" s="11" customFormat="1" ht="37.4" customHeight="1">
      <c r="B420" s="188"/>
      <c r="C420" s="189"/>
      <c r="D420" s="190" t="s">
        <v>73</v>
      </c>
      <c r="E420" s="191" t="s">
        <v>1146</v>
      </c>
      <c r="F420" s="191" t="s">
        <v>1147</v>
      </c>
      <c r="G420" s="189"/>
      <c r="H420" s="189"/>
      <c r="I420" s="192"/>
      <c r="J420" s="193">
        <f>BK420</f>
        <v>0</v>
      </c>
      <c r="K420" s="189"/>
      <c r="L420" s="194"/>
      <c r="M420" s="195"/>
      <c r="N420" s="196"/>
      <c r="O420" s="196"/>
      <c r="P420" s="197">
        <f>P421+P447+P469+P482+P498+P531+P553+P565+P622</f>
        <v>0</v>
      </c>
      <c r="Q420" s="196"/>
      <c r="R420" s="197">
        <f>R421+R447+R469+R482+R498+R531+R553+R565+R622</f>
        <v>6.5622519965899997</v>
      </c>
      <c r="S420" s="196"/>
      <c r="T420" s="198">
        <f>T421+T447+T469+T482+T498+T531+T553+T565+T622</f>
        <v>0</v>
      </c>
      <c r="AR420" s="199" t="s">
        <v>83</v>
      </c>
      <c r="AT420" s="200" t="s">
        <v>73</v>
      </c>
      <c r="AU420" s="200" t="s">
        <v>74</v>
      </c>
      <c r="AY420" s="199" t="s">
        <v>196</v>
      </c>
      <c r="BK420" s="201">
        <f>BK421+BK447+BK469+BK482+BK498+BK531+BK553+BK565+BK622</f>
        <v>0</v>
      </c>
    </row>
    <row r="421" spans="2:65" s="11" customFormat="1" ht="19.899999999999999" customHeight="1">
      <c r="B421" s="188"/>
      <c r="C421" s="189"/>
      <c r="D421" s="190" t="s">
        <v>73</v>
      </c>
      <c r="E421" s="202" t="s">
        <v>1148</v>
      </c>
      <c r="F421" s="202" t="s">
        <v>1149</v>
      </c>
      <c r="G421" s="189"/>
      <c r="H421" s="189"/>
      <c r="I421" s="192"/>
      <c r="J421" s="203">
        <f>BK421</f>
        <v>0</v>
      </c>
      <c r="K421" s="189"/>
      <c r="L421" s="194"/>
      <c r="M421" s="195"/>
      <c r="N421" s="196"/>
      <c r="O421" s="196"/>
      <c r="P421" s="197">
        <f>SUM(P422:P446)</f>
        <v>0</v>
      </c>
      <c r="Q421" s="196"/>
      <c r="R421" s="197">
        <f>SUM(R422:R446)</f>
        <v>0.40026270000000003</v>
      </c>
      <c r="S421" s="196"/>
      <c r="T421" s="198">
        <f>SUM(T422:T446)</f>
        <v>0</v>
      </c>
      <c r="AR421" s="199" t="s">
        <v>83</v>
      </c>
      <c r="AT421" s="200" t="s">
        <v>73</v>
      </c>
      <c r="AU421" s="200" t="s">
        <v>81</v>
      </c>
      <c r="AY421" s="199" t="s">
        <v>196</v>
      </c>
      <c r="BK421" s="201">
        <f>SUM(BK422:BK446)</f>
        <v>0</v>
      </c>
    </row>
    <row r="422" spans="2:65" s="1" customFormat="1" ht="23" customHeight="1">
      <c r="B422" s="42"/>
      <c r="C422" s="204" t="s">
        <v>612</v>
      </c>
      <c r="D422" s="204" t="s">
        <v>198</v>
      </c>
      <c r="E422" s="205" t="s">
        <v>1151</v>
      </c>
      <c r="F422" s="206" t="s">
        <v>1152</v>
      </c>
      <c r="G422" s="207" t="s">
        <v>267</v>
      </c>
      <c r="H422" s="208">
        <v>67.075000000000003</v>
      </c>
      <c r="I422" s="209"/>
      <c r="J422" s="210">
        <f>ROUND(I422*H422,2)</f>
        <v>0</v>
      </c>
      <c r="K422" s="206" t="s">
        <v>24</v>
      </c>
      <c r="L422" s="62"/>
      <c r="M422" s="211" t="s">
        <v>24</v>
      </c>
      <c r="N422" s="212" t="s">
        <v>45</v>
      </c>
      <c r="O422" s="43"/>
      <c r="P422" s="213">
        <f>O422*H422</f>
        <v>0</v>
      </c>
      <c r="Q422" s="213">
        <v>2.0000000000000001E-4</v>
      </c>
      <c r="R422" s="213">
        <f>Q422*H422</f>
        <v>1.3415000000000002E-2</v>
      </c>
      <c r="S422" s="213">
        <v>0</v>
      </c>
      <c r="T422" s="214">
        <f>S422*H422</f>
        <v>0</v>
      </c>
      <c r="AR422" s="25" t="s">
        <v>290</v>
      </c>
      <c r="AT422" s="25" t="s">
        <v>198</v>
      </c>
      <c r="AU422" s="25" t="s">
        <v>83</v>
      </c>
      <c r="AY422" s="25" t="s">
        <v>196</v>
      </c>
      <c r="BE422" s="215">
        <f>IF(N422="základní",J422,0)</f>
        <v>0</v>
      </c>
      <c r="BF422" s="215">
        <f>IF(N422="snížená",J422,0)</f>
        <v>0</v>
      </c>
      <c r="BG422" s="215">
        <f>IF(N422="zákl. přenesená",J422,0)</f>
        <v>0</v>
      </c>
      <c r="BH422" s="215">
        <f>IF(N422="sníž. přenesená",J422,0)</f>
        <v>0</v>
      </c>
      <c r="BI422" s="215">
        <f>IF(N422="nulová",J422,0)</f>
        <v>0</v>
      </c>
      <c r="BJ422" s="25" t="s">
        <v>81</v>
      </c>
      <c r="BK422" s="215">
        <f>ROUND(I422*H422,2)</f>
        <v>0</v>
      </c>
      <c r="BL422" s="25" t="s">
        <v>290</v>
      </c>
      <c r="BM422" s="25" t="s">
        <v>4681</v>
      </c>
    </row>
    <row r="423" spans="2:65" s="15" customFormat="1">
      <c r="B423" s="260"/>
      <c r="C423" s="261"/>
      <c r="D423" s="218" t="s">
        <v>205</v>
      </c>
      <c r="E423" s="262" t="s">
        <v>24</v>
      </c>
      <c r="F423" s="263" t="s">
        <v>789</v>
      </c>
      <c r="G423" s="261"/>
      <c r="H423" s="262" t="s">
        <v>24</v>
      </c>
      <c r="I423" s="264"/>
      <c r="J423" s="261"/>
      <c r="K423" s="261"/>
      <c r="L423" s="265"/>
      <c r="M423" s="266"/>
      <c r="N423" s="267"/>
      <c r="O423" s="267"/>
      <c r="P423" s="267"/>
      <c r="Q423" s="267"/>
      <c r="R423" s="267"/>
      <c r="S423" s="267"/>
      <c r="T423" s="268"/>
      <c r="AT423" s="269" t="s">
        <v>205</v>
      </c>
      <c r="AU423" s="269" t="s">
        <v>83</v>
      </c>
      <c r="AV423" s="15" t="s">
        <v>81</v>
      </c>
      <c r="AW423" s="15" t="s">
        <v>37</v>
      </c>
      <c r="AX423" s="15" t="s">
        <v>74</v>
      </c>
      <c r="AY423" s="269" t="s">
        <v>196</v>
      </c>
    </row>
    <row r="424" spans="2:65" s="15" customFormat="1">
      <c r="B424" s="260"/>
      <c r="C424" s="261"/>
      <c r="D424" s="218" t="s">
        <v>205</v>
      </c>
      <c r="E424" s="262" t="s">
        <v>24</v>
      </c>
      <c r="F424" s="263" t="s">
        <v>790</v>
      </c>
      <c r="G424" s="261"/>
      <c r="H424" s="262" t="s">
        <v>24</v>
      </c>
      <c r="I424" s="264"/>
      <c r="J424" s="261"/>
      <c r="K424" s="261"/>
      <c r="L424" s="265"/>
      <c r="M424" s="266"/>
      <c r="N424" s="267"/>
      <c r="O424" s="267"/>
      <c r="P424" s="267"/>
      <c r="Q424" s="267"/>
      <c r="R424" s="267"/>
      <c r="S424" s="267"/>
      <c r="T424" s="268"/>
      <c r="AT424" s="269" t="s">
        <v>205</v>
      </c>
      <c r="AU424" s="269" t="s">
        <v>83</v>
      </c>
      <c r="AV424" s="15" t="s">
        <v>81</v>
      </c>
      <c r="AW424" s="15" t="s">
        <v>37</v>
      </c>
      <c r="AX424" s="15" t="s">
        <v>74</v>
      </c>
      <c r="AY424" s="269" t="s">
        <v>196</v>
      </c>
    </row>
    <row r="425" spans="2:65" s="15" customFormat="1">
      <c r="B425" s="260"/>
      <c r="C425" s="261"/>
      <c r="D425" s="218" t="s">
        <v>205</v>
      </c>
      <c r="E425" s="262" t="s">
        <v>24</v>
      </c>
      <c r="F425" s="263" t="s">
        <v>4539</v>
      </c>
      <c r="G425" s="261"/>
      <c r="H425" s="262" t="s">
        <v>24</v>
      </c>
      <c r="I425" s="264"/>
      <c r="J425" s="261"/>
      <c r="K425" s="261"/>
      <c r="L425" s="265"/>
      <c r="M425" s="266"/>
      <c r="N425" s="267"/>
      <c r="O425" s="267"/>
      <c r="P425" s="267"/>
      <c r="Q425" s="267"/>
      <c r="R425" s="267"/>
      <c r="S425" s="267"/>
      <c r="T425" s="268"/>
      <c r="AT425" s="269" t="s">
        <v>205</v>
      </c>
      <c r="AU425" s="269" t="s">
        <v>83</v>
      </c>
      <c r="AV425" s="15" t="s">
        <v>81</v>
      </c>
      <c r="AW425" s="15" t="s">
        <v>37</v>
      </c>
      <c r="AX425" s="15" t="s">
        <v>74</v>
      </c>
      <c r="AY425" s="269" t="s">
        <v>196</v>
      </c>
    </row>
    <row r="426" spans="2:65" s="12" customFormat="1">
      <c r="B426" s="216"/>
      <c r="C426" s="217"/>
      <c r="D426" s="218" t="s">
        <v>205</v>
      </c>
      <c r="E426" s="219" t="s">
        <v>24</v>
      </c>
      <c r="F426" s="220" t="s">
        <v>24</v>
      </c>
      <c r="G426" s="217"/>
      <c r="H426" s="221">
        <v>0</v>
      </c>
      <c r="I426" s="222"/>
      <c r="J426" s="217"/>
      <c r="K426" s="217"/>
      <c r="L426" s="223"/>
      <c r="M426" s="224"/>
      <c r="N426" s="225"/>
      <c r="O426" s="225"/>
      <c r="P426" s="225"/>
      <c r="Q426" s="225"/>
      <c r="R426" s="225"/>
      <c r="S426" s="225"/>
      <c r="T426" s="226"/>
      <c r="AT426" s="227" t="s">
        <v>205</v>
      </c>
      <c r="AU426" s="227" t="s">
        <v>83</v>
      </c>
      <c r="AV426" s="12" t="s">
        <v>83</v>
      </c>
      <c r="AW426" s="12" t="s">
        <v>37</v>
      </c>
      <c r="AX426" s="12" t="s">
        <v>74</v>
      </c>
      <c r="AY426" s="227" t="s">
        <v>196</v>
      </c>
    </row>
    <row r="427" spans="2:65" s="12" customFormat="1">
      <c r="B427" s="216"/>
      <c r="C427" s="217"/>
      <c r="D427" s="218" t="s">
        <v>205</v>
      </c>
      <c r="E427" s="219" t="s">
        <v>24</v>
      </c>
      <c r="F427" s="220" t="s">
        <v>4682</v>
      </c>
      <c r="G427" s="217"/>
      <c r="H427" s="221">
        <v>67.075000000000003</v>
      </c>
      <c r="I427" s="222"/>
      <c r="J427" s="217"/>
      <c r="K427" s="217"/>
      <c r="L427" s="223"/>
      <c r="M427" s="224"/>
      <c r="N427" s="225"/>
      <c r="O427" s="225"/>
      <c r="P427" s="225"/>
      <c r="Q427" s="225"/>
      <c r="R427" s="225"/>
      <c r="S427" s="225"/>
      <c r="T427" s="226"/>
      <c r="AT427" s="227" t="s">
        <v>205</v>
      </c>
      <c r="AU427" s="227" t="s">
        <v>83</v>
      </c>
      <c r="AV427" s="12" t="s">
        <v>83</v>
      </c>
      <c r="AW427" s="12" t="s">
        <v>37</v>
      </c>
      <c r="AX427" s="12" t="s">
        <v>81</v>
      </c>
      <c r="AY427" s="227" t="s">
        <v>196</v>
      </c>
    </row>
    <row r="428" spans="2:65" s="1" customFormat="1" ht="14.5" customHeight="1">
      <c r="B428" s="42"/>
      <c r="C428" s="204" t="s">
        <v>616</v>
      </c>
      <c r="D428" s="204" t="s">
        <v>198</v>
      </c>
      <c r="E428" s="205" t="s">
        <v>1156</v>
      </c>
      <c r="F428" s="206" t="s">
        <v>1157</v>
      </c>
      <c r="G428" s="207" t="s">
        <v>267</v>
      </c>
      <c r="H428" s="208">
        <v>67.075000000000003</v>
      </c>
      <c r="I428" s="209"/>
      <c r="J428" s="210">
        <f>ROUND(I428*H428,2)</f>
        <v>0</v>
      </c>
      <c r="K428" s="206" t="s">
        <v>24</v>
      </c>
      <c r="L428" s="62"/>
      <c r="M428" s="211" t="s">
        <v>24</v>
      </c>
      <c r="N428" s="212" t="s">
        <v>45</v>
      </c>
      <c r="O428" s="43"/>
      <c r="P428" s="213">
        <f>O428*H428</f>
        <v>0</v>
      </c>
      <c r="Q428" s="213">
        <v>5.4999999999999997E-3</v>
      </c>
      <c r="R428" s="213">
        <f>Q428*H428</f>
        <v>0.36891249999999998</v>
      </c>
      <c r="S428" s="213">
        <v>0</v>
      </c>
      <c r="T428" s="214">
        <f>S428*H428</f>
        <v>0</v>
      </c>
      <c r="AR428" s="25" t="s">
        <v>290</v>
      </c>
      <c r="AT428" s="25" t="s">
        <v>198</v>
      </c>
      <c r="AU428" s="25" t="s">
        <v>83</v>
      </c>
      <c r="AY428" s="25" t="s">
        <v>196</v>
      </c>
      <c r="BE428" s="215">
        <f>IF(N428="základní",J428,0)</f>
        <v>0</v>
      </c>
      <c r="BF428" s="215">
        <f>IF(N428="snížená",J428,0)</f>
        <v>0</v>
      </c>
      <c r="BG428" s="215">
        <f>IF(N428="zákl. přenesená",J428,0)</f>
        <v>0</v>
      </c>
      <c r="BH428" s="215">
        <f>IF(N428="sníž. přenesená",J428,0)</f>
        <v>0</v>
      </c>
      <c r="BI428" s="215">
        <f>IF(N428="nulová",J428,0)</f>
        <v>0</v>
      </c>
      <c r="BJ428" s="25" t="s">
        <v>81</v>
      </c>
      <c r="BK428" s="215">
        <f>ROUND(I428*H428,2)</f>
        <v>0</v>
      </c>
      <c r="BL428" s="25" t="s">
        <v>290</v>
      </c>
      <c r="BM428" s="25" t="s">
        <v>4683</v>
      </c>
    </row>
    <row r="429" spans="2:65" s="15" customFormat="1">
      <c r="B429" s="260"/>
      <c r="C429" s="261"/>
      <c r="D429" s="218" t="s">
        <v>205</v>
      </c>
      <c r="E429" s="262" t="s">
        <v>24</v>
      </c>
      <c r="F429" s="263" t="s">
        <v>789</v>
      </c>
      <c r="G429" s="261"/>
      <c r="H429" s="262" t="s">
        <v>24</v>
      </c>
      <c r="I429" s="264"/>
      <c r="J429" s="261"/>
      <c r="K429" s="261"/>
      <c r="L429" s="265"/>
      <c r="M429" s="266"/>
      <c r="N429" s="267"/>
      <c r="O429" s="267"/>
      <c r="P429" s="267"/>
      <c r="Q429" s="267"/>
      <c r="R429" s="267"/>
      <c r="S429" s="267"/>
      <c r="T429" s="268"/>
      <c r="AT429" s="269" t="s">
        <v>205</v>
      </c>
      <c r="AU429" s="269" t="s">
        <v>83</v>
      </c>
      <c r="AV429" s="15" t="s">
        <v>81</v>
      </c>
      <c r="AW429" s="15" t="s">
        <v>37</v>
      </c>
      <c r="AX429" s="15" t="s">
        <v>74</v>
      </c>
      <c r="AY429" s="269" t="s">
        <v>196</v>
      </c>
    </row>
    <row r="430" spans="2:65" s="15" customFormat="1">
      <c r="B430" s="260"/>
      <c r="C430" s="261"/>
      <c r="D430" s="218" t="s">
        <v>205</v>
      </c>
      <c r="E430" s="262" t="s">
        <v>24</v>
      </c>
      <c r="F430" s="263" t="s">
        <v>790</v>
      </c>
      <c r="G430" s="261"/>
      <c r="H430" s="262" t="s">
        <v>24</v>
      </c>
      <c r="I430" s="264"/>
      <c r="J430" s="261"/>
      <c r="K430" s="261"/>
      <c r="L430" s="265"/>
      <c r="M430" s="266"/>
      <c r="N430" s="267"/>
      <c r="O430" s="267"/>
      <c r="P430" s="267"/>
      <c r="Q430" s="267"/>
      <c r="R430" s="267"/>
      <c r="S430" s="267"/>
      <c r="T430" s="268"/>
      <c r="AT430" s="269" t="s">
        <v>205</v>
      </c>
      <c r="AU430" s="269" t="s">
        <v>83</v>
      </c>
      <c r="AV430" s="15" t="s">
        <v>81</v>
      </c>
      <c r="AW430" s="15" t="s">
        <v>37</v>
      </c>
      <c r="AX430" s="15" t="s">
        <v>74</v>
      </c>
      <c r="AY430" s="269" t="s">
        <v>196</v>
      </c>
    </row>
    <row r="431" spans="2:65" s="15" customFormat="1">
      <c r="B431" s="260"/>
      <c r="C431" s="261"/>
      <c r="D431" s="218" t="s">
        <v>205</v>
      </c>
      <c r="E431" s="262" t="s">
        <v>24</v>
      </c>
      <c r="F431" s="263" t="s">
        <v>4539</v>
      </c>
      <c r="G431" s="261"/>
      <c r="H431" s="262" t="s">
        <v>24</v>
      </c>
      <c r="I431" s="264"/>
      <c r="J431" s="261"/>
      <c r="K431" s="261"/>
      <c r="L431" s="265"/>
      <c r="M431" s="266"/>
      <c r="N431" s="267"/>
      <c r="O431" s="267"/>
      <c r="P431" s="267"/>
      <c r="Q431" s="267"/>
      <c r="R431" s="267"/>
      <c r="S431" s="267"/>
      <c r="T431" s="268"/>
      <c r="AT431" s="269" t="s">
        <v>205</v>
      </c>
      <c r="AU431" s="269" t="s">
        <v>83</v>
      </c>
      <c r="AV431" s="15" t="s">
        <v>81</v>
      </c>
      <c r="AW431" s="15" t="s">
        <v>37</v>
      </c>
      <c r="AX431" s="15" t="s">
        <v>74</v>
      </c>
      <c r="AY431" s="269" t="s">
        <v>196</v>
      </c>
    </row>
    <row r="432" spans="2:65" s="12" customFormat="1">
      <c r="B432" s="216"/>
      <c r="C432" s="217"/>
      <c r="D432" s="218" t="s">
        <v>205</v>
      </c>
      <c r="E432" s="219" t="s">
        <v>24</v>
      </c>
      <c r="F432" s="220" t="s">
        <v>24</v>
      </c>
      <c r="G432" s="217"/>
      <c r="H432" s="221">
        <v>0</v>
      </c>
      <c r="I432" s="222"/>
      <c r="J432" s="217"/>
      <c r="K432" s="217"/>
      <c r="L432" s="223"/>
      <c r="M432" s="224"/>
      <c r="N432" s="225"/>
      <c r="O432" s="225"/>
      <c r="P432" s="225"/>
      <c r="Q432" s="225"/>
      <c r="R432" s="225"/>
      <c r="S432" s="225"/>
      <c r="T432" s="226"/>
      <c r="AT432" s="227" t="s">
        <v>205</v>
      </c>
      <c r="AU432" s="227" t="s">
        <v>83</v>
      </c>
      <c r="AV432" s="12" t="s">
        <v>83</v>
      </c>
      <c r="AW432" s="12" t="s">
        <v>37</v>
      </c>
      <c r="AX432" s="12" t="s">
        <v>74</v>
      </c>
      <c r="AY432" s="227" t="s">
        <v>196</v>
      </c>
    </row>
    <row r="433" spans="2:65" s="12" customFormat="1">
      <c r="B433" s="216"/>
      <c r="C433" s="217"/>
      <c r="D433" s="218" t="s">
        <v>205</v>
      </c>
      <c r="E433" s="219" t="s">
        <v>24</v>
      </c>
      <c r="F433" s="220" t="s">
        <v>4682</v>
      </c>
      <c r="G433" s="217"/>
      <c r="H433" s="221">
        <v>67.075000000000003</v>
      </c>
      <c r="I433" s="222"/>
      <c r="J433" s="217"/>
      <c r="K433" s="217"/>
      <c r="L433" s="223"/>
      <c r="M433" s="224"/>
      <c r="N433" s="225"/>
      <c r="O433" s="225"/>
      <c r="P433" s="225"/>
      <c r="Q433" s="225"/>
      <c r="R433" s="225"/>
      <c r="S433" s="225"/>
      <c r="T433" s="226"/>
      <c r="AT433" s="227" t="s">
        <v>205</v>
      </c>
      <c r="AU433" s="227" t="s">
        <v>83</v>
      </c>
      <c r="AV433" s="12" t="s">
        <v>83</v>
      </c>
      <c r="AW433" s="12" t="s">
        <v>37</v>
      </c>
      <c r="AX433" s="12" t="s">
        <v>81</v>
      </c>
      <c r="AY433" s="227" t="s">
        <v>196</v>
      </c>
    </row>
    <row r="434" spans="2:65" s="1" customFormat="1" ht="34.5" customHeight="1">
      <c r="B434" s="42"/>
      <c r="C434" s="204" t="s">
        <v>622</v>
      </c>
      <c r="D434" s="204" t="s">
        <v>198</v>
      </c>
      <c r="E434" s="205" t="s">
        <v>1160</v>
      </c>
      <c r="F434" s="206" t="s">
        <v>1161</v>
      </c>
      <c r="G434" s="207" t="s">
        <v>267</v>
      </c>
      <c r="H434" s="208">
        <v>3.3</v>
      </c>
      <c r="I434" s="209"/>
      <c r="J434" s="210">
        <f>ROUND(I434*H434,2)</f>
        <v>0</v>
      </c>
      <c r="K434" s="206" t="s">
        <v>202</v>
      </c>
      <c r="L434" s="62"/>
      <c r="M434" s="211" t="s">
        <v>24</v>
      </c>
      <c r="N434" s="212" t="s">
        <v>45</v>
      </c>
      <c r="O434" s="43"/>
      <c r="P434" s="213">
        <f>O434*H434</f>
        <v>0</v>
      </c>
      <c r="Q434" s="213">
        <v>3.0000000000000001E-3</v>
      </c>
      <c r="R434" s="213">
        <f>Q434*H434</f>
        <v>9.8999999999999991E-3</v>
      </c>
      <c r="S434" s="213">
        <v>0</v>
      </c>
      <c r="T434" s="214">
        <f>S434*H434</f>
        <v>0</v>
      </c>
      <c r="AR434" s="25" t="s">
        <v>290</v>
      </c>
      <c r="AT434" s="25" t="s">
        <v>198</v>
      </c>
      <c r="AU434" s="25" t="s">
        <v>83</v>
      </c>
      <c r="AY434" s="25" t="s">
        <v>196</v>
      </c>
      <c r="BE434" s="215">
        <f>IF(N434="základní",J434,0)</f>
        <v>0</v>
      </c>
      <c r="BF434" s="215">
        <f>IF(N434="snížená",J434,0)</f>
        <v>0</v>
      </c>
      <c r="BG434" s="215">
        <f>IF(N434="zákl. přenesená",J434,0)</f>
        <v>0</v>
      </c>
      <c r="BH434" s="215">
        <f>IF(N434="sníž. přenesená",J434,0)</f>
        <v>0</v>
      </c>
      <c r="BI434" s="215">
        <f>IF(N434="nulová",J434,0)</f>
        <v>0</v>
      </c>
      <c r="BJ434" s="25" t="s">
        <v>81</v>
      </c>
      <c r="BK434" s="215">
        <f>ROUND(I434*H434,2)</f>
        <v>0</v>
      </c>
      <c r="BL434" s="25" t="s">
        <v>290</v>
      </c>
      <c r="BM434" s="25" t="s">
        <v>4684</v>
      </c>
    </row>
    <row r="435" spans="2:65" s="12" customFormat="1">
      <c r="B435" s="216"/>
      <c r="C435" s="217"/>
      <c r="D435" s="218" t="s">
        <v>205</v>
      </c>
      <c r="E435" s="219" t="s">
        <v>24</v>
      </c>
      <c r="F435" s="220" t="s">
        <v>4685</v>
      </c>
      <c r="G435" s="217"/>
      <c r="H435" s="221">
        <v>3.3</v>
      </c>
      <c r="I435" s="222"/>
      <c r="J435" s="217"/>
      <c r="K435" s="217"/>
      <c r="L435" s="223"/>
      <c r="M435" s="224"/>
      <c r="N435" s="225"/>
      <c r="O435" s="225"/>
      <c r="P435" s="225"/>
      <c r="Q435" s="225"/>
      <c r="R435" s="225"/>
      <c r="S435" s="225"/>
      <c r="T435" s="226"/>
      <c r="AT435" s="227" t="s">
        <v>205</v>
      </c>
      <c r="AU435" s="227" t="s">
        <v>83</v>
      </c>
      <c r="AV435" s="12" t="s">
        <v>83</v>
      </c>
      <c r="AW435" s="12" t="s">
        <v>37</v>
      </c>
      <c r="AX435" s="12" t="s">
        <v>81</v>
      </c>
      <c r="AY435" s="227" t="s">
        <v>196</v>
      </c>
    </row>
    <row r="436" spans="2:65" s="1" customFormat="1" ht="34.5" customHeight="1">
      <c r="B436" s="42"/>
      <c r="C436" s="204" t="s">
        <v>628</v>
      </c>
      <c r="D436" s="204" t="s">
        <v>198</v>
      </c>
      <c r="E436" s="205" t="s">
        <v>1168</v>
      </c>
      <c r="F436" s="206" t="s">
        <v>1169</v>
      </c>
      <c r="G436" s="207" t="s">
        <v>267</v>
      </c>
      <c r="H436" s="208">
        <v>1.728</v>
      </c>
      <c r="I436" s="209"/>
      <c r="J436" s="210">
        <f>ROUND(I436*H436,2)</f>
        <v>0</v>
      </c>
      <c r="K436" s="206" t="s">
        <v>202</v>
      </c>
      <c r="L436" s="62"/>
      <c r="M436" s="211" t="s">
        <v>24</v>
      </c>
      <c r="N436" s="212" t="s">
        <v>45</v>
      </c>
      <c r="O436" s="43"/>
      <c r="P436" s="213">
        <f>O436*H436</f>
        <v>0</v>
      </c>
      <c r="Q436" s="213">
        <v>3.0000000000000001E-3</v>
      </c>
      <c r="R436" s="213">
        <f>Q436*H436</f>
        <v>5.1840000000000002E-3</v>
      </c>
      <c r="S436" s="213">
        <v>0</v>
      </c>
      <c r="T436" s="214">
        <f>S436*H436</f>
        <v>0</v>
      </c>
      <c r="AR436" s="25" t="s">
        <v>290</v>
      </c>
      <c r="AT436" s="25" t="s">
        <v>198</v>
      </c>
      <c r="AU436" s="25" t="s">
        <v>83</v>
      </c>
      <c r="AY436" s="25" t="s">
        <v>196</v>
      </c>
      <c r="BE436" s="215">
        <f>IF(N436="základní",J436,0)</f>
        <v>0</v>
      </c>
      <c r="BF436" s="215">
        <f>IF(N436="snížená",J436,0)</f>
        <v>0</v>
      </c>
      <c r="BG436" s="215">
        <f>IF(N436="zákl. přenesená",J436,0)</f>
        <v>0</v>
      </c>
      <c r="BH436" s="215">
        <f>IF(N436="sníž. přenesená",J436,0)</f>
        <v>0</v>
      </c>
      <c r="BI436" s="215">
        <f>IF(N436="nulová",J436,0)</f>
        <v>0</v>
      </c>
      <c r="BJ436" s="25" t="s">
        <v>81</v>
      </c>
      <c r="BK436" s="215">
        <f>ROUND(I436*H436,2)</f>
        <v>0</v>
      </c>
      <c r="BL436" s="25" t="s">
        <v>290</v>
      </c>
      <c r="BM436" s="25" t="s">
        <v>4686</v>
      </c>
    </row>
    <row r="437" spans="2:65" s="12" customFormat="1">
      <c r="B437" s="216"/>
      <c r="C437" s="217"/>
      <c r="D437" s="218" t="s">
        <v>205</v>
      </c>
      <c r="E437" s="219" t="s">
        <v>24</v>
      </c>
      <c r="F437" s="220" t="s">
        <v>4687</v>
      </c>
      <c r="G437" s="217"/>
      <c r="H437" s="221">
        <v>2.0880000000000001</v>
      </c>
      <c r="I437" s="222"/>
      <c r="J437" s="217"/>
      <c r="K437" s="217"/>
      <c r="L437" s="223"/>
      <c r="M437" s="224"/>
      <c r="N437" s="225"/>
      <c r="O437" s="225"/>
      <c r="P437" s="225"/>
      <c r="Q437" s="225"/>
      <c r="R437" s="225"/>
      <c r="S437" s="225"/>
      <c r="T437" s="226"/>
      <c r="AT437" s="227" t="s">
        <v>205</v>
      </c>
      <c r="AU437" s="227" t="s">
        <v>83</v>
      </c>
      <c r="AV437" s="12" t="s">
        <v>83</v>
      </c>
      <c r="AW437" s="12" t="s">
        <v>37</v>
      </c>
      <c r="AX437" s="12" t="s">
        <v>74</v>
      </c>
      <c r="AY437" s="227" t="s">
        <v>196</v>
      </c>
    </row>
    <row r="438" spans="2:65" s="12" customFormat="1">
      <c r="B438" s="216"/>
      <c r="C438" s="217"/>
      <c r="D438" s="218" t="s">
        <v>205</v>
      </c>
      <c r="E438" s="219" t="s">
        <v>24</v>
      </c>
      <c r="F438" s="220" t="s">
        <v>4688</v>
      </c>
      <c r="G438" s="217"/>
      <c r="H438" s="221">
        <v>-0.36</v>
      </c>
      <c r="I438" s="222"/>
      <c r="J438" s="217"/>
      <c r="K438" s="217"/>
      <c r="L438" s="223"/>
      <c r="M438" s="224"/>
      <c r="N438" s="225"/>
      <c r="O438" s="225"/>
      <c r="P438" s="225"/>
      <c r="Q438" s="225"/>
      <c r="R438" s="225"/>
      <c r="S438" s="225"/>
      <c r="T438" s="226"/>
      <c r="AT438" s="227" t="s">
        <v>205</v>
      </c>
      <c r="AU438" s="227" t="s">
        <v>83</v>
      </c>
      <c r="AV438" s="12" t="s">
        <v>83</v>
      </c>
      <c r="AW438" s="12" t="s">
        <v>37</v>
      </c>
      <c r="AX438" s="12" t="s">
        <v>74</v>
      </c>
      <c r="AY438" s="227" t="s">
        <v>196</v>
      </c>
    </row>
    <row r="439" spans="2:65" s="14" customFormat="1">
      <c r="B439" s="239"/>
      <c r="C439" s="240"/>
      <c r="D439" s="218" t="s">
        <v>205</v>
      </c>
      <c r="E439" s="241" t="s">
        <v>24</v>
      </c>
      <c r="F439" s="242" t="s">
        <v>4689</v>
      </c>
      <c r="G439" s="240"/>
      <c r="H439" s="243">
        <v>1.728</v>
      </c>
      <c r="I439" s="244"/>
      <c r="J439" s="240"/>
      <c r="K439" s="240"/>
      <c r="L439" s="245"/>
      <c r="M439" s="246"/>
      <c r="N439" s="247"/>
      <c r="O439" s="247"/>
      <c r="P439" s="247"/>
      <c r="Q439" s="247"/>
      <c r="R439" s="247"/>
      <c r="S439" s="247"/>
      <c r="T439" s="248"/>
      <c r="AT439" s="249" t="s">
        <v>205</v>
      </c>
      <c r="AU439" s="249" t="s">
        <v>83</v>
      </c>
      <c r="AV439" s="14" t="s">
        <v>203</v>
      </c>
      <c r="AW439" s="14" t="s">
        <v>37</v>
      </c>
      <c r="AX439" s="14" t="s">
        <v>81</v>
      </c>
      <c r="AY439" s="249" t="s">
        <v>196</v>
      </c>
    </row>
    <row r="440" spans="2:65" s="1" customFormat="1" ht="34.5" customHeight="1">
      <c r="B440" s="42"/>
      <c r="C440" s="204" t="s">
        <v>644</v>
      </c>
      <c r="D440" s="204" t="s">
        <v>198</v>
      </c>
      <c r="E440" s="205" t="s">
        <v>1176</v>
      </c>
      <c r="F440" s="206" t="s">
        <v>1177</v>
      </c>
      <c r="G440" s="207" t="s">
        <v>320</v>
      </c>
      <c r="H440" s="208">
        <v>8.64</v>
      </c>
      <c r="I440" s="209"/>
      <c r="J440" s="210">
        <f>ROUND(I440*H440,2)</f>
        <v>0</v>
      </c>
      <c r="K440" s="206" t="s">
        <v>202</v>
      </c>
      <c r="L440" s="62"/>
      <c r="M440" s="211" t="s">
        <v>24</v>
      </c>
      <c r="N440" s="212" t="s">
        <v>45</v>
      </c>
      <c r="O440" s="43"/>
      <c r="P440" s="213">
        <f>O440*H440</f>
        <v>0</v>
      </c>
      <c r="Q440" s="213">
        <v>0</v>
      </c>
      <c r="R440" s="213">
        <f>Q440*H440</f>
        <v>0</v>
      </c>
      <c r="S440" s="213">
        <v>0</v>
      </c>
      <c r="T440" s="214">
        <f>S440*H440</f>
        <v>0</v>
      </c>
      <c r="AR440" s="25" t="s">
        <v>290</v>
      </c>
      <c r="AT440" s="25" t="s">
        <v>198</v>
      </c>
      <c r="AU440" s="25" t="s">
        <v>83</v>
      </c>
      <c r="AY440" s="25" t="s">
        <v>196</v>
      </c>
      <c r="BE440" s="215">
        <f>IF(N440="základní",J440,0)</f>
        <v>0</v>
      </c>
      <c r="BF440" s="215">
        <f>IF(N440="snížená",J440,0)</f>
        <v>0</v>
      </c>
      <c r="BG440" s="215">
        <f>IF(N440="zákl. přenesená",J440,0)</f>
        <v>0</v>
      </c>
      <c r="BH440" s="215">
        <f>IF(N440="sníž. přenesená",J440,0)</f>
        <v>0</v>
      </c>
      <c r="BI440" s="215">
        <f>IF(N440="nulová",J440,0)</f>
        <v>0</v>
      </c>
      <c r="BJ440" s="25" t="s">
        <v>81</v>
      </c>
      <c r="BK440" s="215">
        <f>ROUND(I440*H440,2)</f>
        <v>0</v>
      </c>
      <c r="BL440" s="25" t="s">
        <v>290</v>
      </c>
      <c r="BM440" s="25" t="s">
        <v>4690</v>
      </c>
    </row>
    <row r="441" spans="2:65" s="12" customFormat="1">
      <c r="B441" s="216"/>
      <c r="C441" s="217"/>
      <c r="D441" s="218" t="s">
        <v>205</v>
      </c>
      <c r="E441" s="219" t="s">
        <v>24</v>
      </c>
      <c r="F441" s="220" t="s">
        <v>4691</v>
      </c>
      <c r="G441" s="217"/>
      <c r="H441" s="221">
        <v>10.44</v>
      </c>
      <c r="I441" s="222"/>
      <c r="J441" s="217"/>
      <c r="K441" s="217"/>
      <c r="L441" s="223"/>
      <c r="M441" s="224"/>
      <c r="N441" s="225"/>
      <c r="O441" s="225"/>
      <c r="P441" s="225"/>
      <c r="Q441" s="225"/>
      <c r="R441" s="225"/>
      <c r="S441" s="225"/>
      <c r="T441" s="226"/>
      <c r="AT441" s="227" t="s">
        <v>205</v>
      </c>
      <c r="AU441" s="227" t="s">
        <v>83</v>
      </c>
      <c r="AV441" s="12" t="s">
        <v>83</v>
      </c>
      <c r="AW441" s="12" t="s">
        <v>37</v>
      </c>
      <c r="AX441" s="12" t="s">
        <v>74</v>
      </c>
      <c r="AY441" s="227" t="s">
        <v>196</v>
      </c>
    </row>
    <row r="442" spans="2:65" s="12" customFormat="1">
      <c r="B442" s="216"/>
      <c r="C442" s="217"/>
      <c r="D442" s="218" t="s">
        <v>205</v>
      </c>
      <c r="E442" s="219" t="s">
        <v>24</v>
      </c>
      <c r="F442" s="220" t="s">
        <v>1651</v>
      </c>
      <c r="G442" s="217"/>
      <c r="H442" s="221">
        <v>-1.8</v>
      </c>
      <c r="I442" s="222"/>
      <c r="J442" s="217"/>
      <c r="K442" s="217"/>
      <c r="L442" s="223"/>
      <c r="M442" s="224"/>
      <c r="N442" s="225"/>
      <c r="O442" s="225"/>
      <c r="P442" s="225"/>
      <c r="Q442" s="225"/>
      <c r="R442" s="225"/>
      <c r="S442" s="225"/>
      <c r="T442" s="226"/>
      <c r="AT442" s="227" t="s">
        <v>205</v>
      </c>
      <c r="AU442" s="227" t="s">
        <v>83</v>
      </c>
      <c r="AV442" s="12" t="s">
        <v>83</v>
      </c>
      <c r="AW442" s="12" t="s">
        <v>37</v>
      </c>
      <c r="AX442" s="12" t="s">
        <v>74</v>
      </c>
      <c r="AY442" s="227" t="s">
        <v>196</v>
      </c>
    </row>
    <row r="443" spans="2:65" s="14" customFormat="1">
      <c r="B443" s="239"/>
      <c r="C443" s="240"/>
      <c r="D443" s="218" t="s">
        <v>205</v>
      </c>
      <c r="E443" s="241" t="s">
        <v>24</v>
      </c>
      <c r="F443" s="242" t="s">
        <v>4692</v>
      </c>
      <c r="G443" s="240"/>
      <c r="H443" s="243">
        <v>8.64</v>
      </c>
      <c r="I443" s="244"/>
      <c r="J443" s="240"/>
      <c r="K443" s="240"/>
      <c r="L443" s="245"/>
      <c r="M443" s="246"/>
      <c r="N443" s="247"/>
      <c r="O443" s="247"/>
      <c r="P443" s="247"/>
      <c r="Q443" s="247"/>
      <c r="R443" s="247"/>
      <c r="S443" s="247"/>
      <c r="T443" s="248"/>
      <c r="AT443" s="249" t="s">
        <v>205</v>
      </c>
      <c r="AU443" s="249" t="s">
        <v>83</v>
      </c>
      <c r="AV443" s="14" t="s">
        <v>203</v>
      </c>
      <c r="AW443" s="14" t="s">
        <v>37</v>
      </c>
      <c r="AX443" s="14" t="s">
        <v>81</v>
      </c>
      <c r="AY443" s="249" t="s">
        <v>196</v>
      </c>
    </row>
    <row r="444" spans="2:65" s="1" customFormat="1" ht="23" customHeight="1">
      <c r="B444" s="42"/>
      <c r="C444" s="250" t="s">
        <v>650</v>
      </c>
      <c r="D444" s="250" t="s">
        <v>252</v>
      </c>
      <c r="E444" s="251" t="s">
        <v>4693</v>
      </c>
      <c r="F444" s="252" t="s">
        <v>4694</v>
      </c>
      <c r="G444" s="253" t="s">
        <v>320</v>
      </c>
      <c r="H444" s="254">
        <v>9.5039999999999996</v>
      </c>
      <c r="I444" s="255"/>
      <c r="J444" s="256">
        <f>ROUND(I444*H444,2)</f>
        <v>0</v>
      </c>
      <c r="K444" s="252" t="s">
        <v>202</v>
      </c>
      <c r="L444" s="257"/>
      <c r="M444" s="258" t="s">
        <v>24</v>
      </c>
      <c r="N444" s="259" t="s">
        <v>45</v>
      </c>
      <c r="O444" s="43"/>
      <c r="P444" s="213">
        <f>O444*H444</f>
        <v>0</v>
      </c>
      <c r="Q444" s="213">
        <v>2.9999999999999997E-4</v>
      </c>
      <c r="R444" s="213">
        <f>Q444*H444</f>
        <v>2.8511999999999995E-3</v>
      </c>
      <c r="S444" s="213">
        <v>0</v>
      </c>
      <c r="T444" s="214">
        <f>S444*H444</f>
        <v>0</v>
      </c>
      <c r="AR444" s="25" t="s">
        <v>376</v>
      </c>
      <c r="AT444" s="25" t="s">
        <v>252</v>
      </c>
      <c r="AU444" s="25" t="s">
        <v>83</v>
      </c>
      <c r="AY444" s="25" t="s">
        <v>196</v>
      </c>
      <c r="BE444" s="215">
        <f>IF(N444="základní",J444,0)</f>
        <v>0</v>
      </c>
      <c r="BF444" s="215">
        <f>IF(N444="snížená",J444,0)</f>
        <v>0</v>
      </c>
      <c r="BG444" s="215">
        <f>IF(N444="zákl. přenesená",J444,0)</f>
        <v>0</v>
      </c>
      <c r="BH444" s="215">
        <f>IF(N444="sníž. přenesená",J444,0)</f>
        <v>0</v>
      </c>
      <c r="BI444" s="215">
        <f>IF(N444="nulová",J444,0)</f>
        <v>0</v>
      </c>
      <c r="BJ444" s="25" t="s">
        <v>81</v>
      </c>
      <c r="BK444" s="215">
        <f>ROUND(I444*H444,2)</f>
        <v>0</v>
      </c>
      <c r="BL444" s="25" t="s">
        <v>290</v>
      </c>
      <c r="BM444" s="25" t="s">
        <v>4695</v>
      </c>
    </row>
    <row r="445" spans="2:65" s="12" customFormat="1">
      <c r="B445" s="216"/>
      <c r="C445" s="217"/>
      <c r="D445" s="218" t="s">
        <v>205</v>
      </c>
      <c r="E445" s="219" t="s">
        <v>24</v>
      </c>
      <c r="F445" s="220" t="s">
        <v>4696</v>
      </c>
      <c r="G445" s="217"/>
      <c r="H445" s="221">
        <v>9.5039999999999996</v>
      </c>
      <c r="I445" s="222"/>
      <c r="J445" s="217"/>
      <c r="K445" s="217"/>
      <c r="L445" s="223"/>
      <c r="M445" s="224"/>
      <c r="N445" s="225"/>
      <c r="O445" s="225"/>
      <c r="P445" s="225"/>
      <c r="Q445" s="225"/>
      <c r="R445" s="225"/>
      <c r="S445" s="225"/>
      <c r="T445" s="226"/>
      <c r="AT445" s="227" t="s">
        <v>205</v>
      </c>
      <c r="AU445" s="227" t="s">
        <v>83</v>
      </c>
      <c r="AV445" s="12" t="s">
        <v>83</v>
      </c>
      <c r="AW445" s="12" t="s">
        <v>37</v>
      </c>
      <c r="AX445" s="12" t="s">
        <v>81</v>
      </c>
      <c r="AY445" s="227" t="s">
        <v>196</v>
      </c>
    </row>
    <row r="446" spans="2:65" s="1" customFormat="1" ht="46" customHeight="1">
      <c r="B446" s="42"/>
      <c r="C446" s="204" t="s">
        <v>654</v>
      </c>
      <c r="D446" s="204" t="s">
        <v>198</v>
      </c>
      <c r="E446" s="205" t="s">
        <v>1187</v>
      </c>
      <c r="F446" s="206" t="s">
        <v>1188</v>
      </c>
      <c r="G446" s="207" t="s">
        <v>1189</v>
      </c>
      <c r="H446" s="270"/>
      <c r="I446" s="209"/>
      <c r="J446" s="210">
        <f>ROUND(I446*H446,2)</f>
        <v>0</v>
      </c>
      <c r="K446" s="206" t="s">
        <v>202</v>
      </c>
      <c r="L446" s="62"/>
      <c r="M446" s="211" t="s">
        <v>24</v>
      </c>
      <c r="N446" s="212" t="s">
        <v>45</v>
      </c>
      <c r="O446" s="43"/>
      <c r="P446" s="213">
        <f>O446*H446</f>
        <v>0</v>
      </c>
      <c r="Q446" s="213">
        <v>0</v>
      </c>
      <c r="R446" s="213">
        <f>Q446*H446</f>
        <v>0</v>
      </c>
      <c r="S446" s="213">
        <v>0</v>
      </c>
      <c r="T446" s="214">
        <f>S446*H446</f>
        <v>0</v>
      </c>
      <c r="AR446" s="25" t="s">
        <v>290</v>
      </c>
      <c r="AT446" s="25" t="s">
        <v>198</v>
      </c>
      <c r="AU446" s="25" t="s">
        <v>83</v>
      </c>
      <c r="AY446" s="25" t="s">
        <v>196</v>
      </c>
      <c r="BE446" s="215">
        <f>IF(N446="základní",J446,0)</f>
        <v>0</v>
      </c>
      <c r="BF446" s="215">
        <f>IF(N446="snížená",J446,0)</f>
        <v>0</v>
      </c>
      <c r="BG446" s="215">
        <f>IF(N446="zákl. přenesená",J446,0)</f>
        <v>0</v>
      </c>
      <c r="BH446" s="215">
        <f>IF(N446="sníž. přenesená",J446,0)</f>
        <v>0</v>
      </c>
      <c r="BI446" s="215">
        <f>IF(N446="nulová",J446,0)</f>
        <v>0</v>
      </c>
      <c r="BJ446" s="25" t="s">
        <v>81</v>
      </c>
      <c r="BK446" s="215">
        <f>ROUND(I446*H446,2)</f>
        <v>0</v>
      </c>
      <c r="BL446" s="25" t="s">
        <v>290</v>
      </c>
      <c r="BM446" s="25" t="s">
        <v>4697</v>
      </c>
    </row>
    <row r="447" spans="2:65" s="11" customFormat="1" ht="29.9" customHeight="1">
      <c r="B447" s="188"/>
      <c r="C447" s="189"/>
      <c r="D447" s="190" t="s">
        <v>73</v>
      </c>
      <c r="E447" s="202" t="s">
        <v>1191</v>
      </c>
      <c r="F447" s="202" t="s">
        <v>1192</v>
      </c>
      <c r="G447" s="189"/>
      <c r="H447" s="189"/>
      <c r="I447" s="192"/>
      <c r="J447" s="203">
        <f>BK447</f>
        <v>0</v>
      </c>
      <c r="K447" s="189"/>
      <c r="L447" s="194"/>
      <c r="M447" s="195"/>
      <c r="N447" s="196"/>
      <c r="O447" s="196"/>
      <c r="P447" s="197">
        <f>SUM(P448:P468)</f>
        <v>0</v>
      </c>
      <c r="Q447" s="196"/>
      <c r="R447" s="197">
        <f>SUM(R448:R468)</f>
        <v>1.0341985</v>
      </c>
      <c r="S447" s="196"/>
      <c r="T447" s="198">
        <f>SUM(T448:T468)</f>
        <v>0</v>
      </c>
      <c r="AR447" s="199" t="s">
        <v>83</v>
      </c>
      <c r="AT447" s="200" t="s">
        <v>73</v>
      </c>
      <c r="AU447" s="200" t="s">
        <v>81</v>
      </c>
      <c r="AY447" s="199" t="s">
        <v>196</v>
      </c>
      <c r="BK447" s="201">
        <f>SUM(BK448:BK468)</f>
        <v>0</v>
      </c>
    </row>
    <row r="448" spans="2:65" s="1" customFormat="1" ht="34.5" customHeight="1">
      <c r="B448" s="42"/>
      <c r="C448" s="204" t="s">
        <v>658</v>
      </c>
      <c r="D448" s="204" t="s">
        <v>198</v>
      </c>
      <c r="E448" s="205" t="s">
        <v>1194</v>
      </c>
      <c r="F448" s="206" t="s">
        <v>1195</v>
      </c>
      <c r="G448" s="207" t="s">
        <v>267</v>
      </c>
      <c r="H448" s="208">
        <v>66.099999999999994</v>
      </c>
      <c r="I448" s="209"/>
      <c r="J448" s="210">
        <f>ROUND(I448*H448,2)</f>
        <v>0</v>
      </c>
      <c r="K448" s="206" t="s">
        <v>202</v>
      </c>
      <c r="L448" s="62"/>
      <c r="M448" s="211" t="s">
        <v>24</v>
      </c>
      <c r="N448" s="212" t="s">
        <v>45</v>
      </c>
      <c r="O448" s="43"/>
      <c r="P448" s="213">
        <f>O448*H448</f>
        <v>0</v>
      </c>
      <c r="Q448" s="213">
        <v>0</v>
      </c>
      <c r="R448" s="213">
        <f>Q448*H448</f>
        <v>0</v>
      </c>
      <c r="S448" s="213">
        <v>0</v>
      </c>
      <c r="T448" s="214">
        <f>S448*H448</f>
        <v>0</v>
      </c>
      <c r="AR448" s="25" t="s">
        <v>290</v>
      </c>
      <c r="AT448" s="25" t="s">
        <v>198</v>
      </c>
      <c r="AU448" s="25" t="s">
        <v>83</v>
      </c>
      <c r="AY448" s="25" t="s">
        <v>196</v>
      </c>
      <c r="BE448" s="215">
        <f>IF(N448="základní",J448,0)</f>
        <v>0</v>
      </c>
      <c r="BF448" s="215">
        <f>IF(N448="snížená",J448,0)</f>
        <v>0</v>
      </c>
      <c r="BG448" s="215">
        <f>IF(N448="zákl. přenesená",J448,0)</f>
        <v>0</v>
      </c>
      <c r="BH448" s="215">
        <f>IF(N448="sníž. přenesená",J448,0)</f>
        <v>0</v>
      </c>
      <c r="BI448" s="215">
        <f>IF(N448="nulová",J448,0)</f>
        <v>0</v>
      </c>
      <c r="BJ448" s="25" t="s">
        <v>81</v>
      </c>
      <c r="BK448" s="215">
        <f>ROUND(I448*H448,2)</f>
        <v>0</v>
      </c>
      <c r="BL448" s="25" t="s">
        <v>290</v>
      </c>
      <c r="BM448" s="25" t="s">
        <v>4698</v>
      </c>
    </row>
    <row r="449" spans="2:65" s="15" customFormat="1">
      <c r="B449" s="260"/>
      <c r="C449" s="261"/>
      <c r="D449" s="218" t="s">
        <v>205</v>
      </c>
      <c r="E449" s="262" t="s">
        <v>24</v>
      </c>
      <c r="F449" s="263" t="s">
        <v>789</v>
      </c>
      <c r="G449" s="261"/>
      <c r="H449" s="262" t="s">
        <v>24</v>
      </c>
      <c r="I449" s="264"/>
      <c r="J449" s="261"/>
      <c r="K449" s="261"/>
      <c r="L449" s="265"/>
      <c r="M449" s="266"/>
      <c r="N449" s="267"/>
      <c r="O449" s="267"/>
      <c r="P449" s="267"/>
      <c r="Q449" s="267"/>
      <c r="R449" s="267"/>
      <c r="S449" s="267"/>
      <c r="T449" s="268"/>
      <c r="AT449" s="269" t="s">
        <v>205</v>
      </c>
      <c r="AU449" s="269" t="s">
        <v>83</v>
      </c>
      <c r="AV449" s="15" t="s">
        <v>81</v>
      </c>
      <c r="AW449" s="15" t="s">
        <v>37</v>
      </c>
      <c r="AX449" s="15" t="s">
        <v>74</v>
      </c>
      <c r="AY449" s="269" t="s">
        <v>196</v>
      </c>
    </row>
    <row r="450" spans="2:65" s="15" customFormat="1">
      <c r="B450" s="260"/>
      <c r="C450" s="261"/>
      <c r="D450" s="218" t="s">
        <v>205</v>
      </c>
      <c r="E450" s="262" t="s">
        <v>24</v>
      </c>
      <c r="F450" s="263" t="s">
        <v>790</v>
      </c>
      <c r="G450" s="261"/>
      <c r="H450" s="262" t="s">
        <v>24</v>
      </c>
      <c r="I450" s="264"/>
      <c r="J450" s="261"/>
      <c r="K450" s="261"/>
      <c r="L450" s="265"/>
      <c r="M450" s="266"/>
      <c r="N450" s="267"/>
      <c r="O450" s="267"/>
      <c r="P450" s="267"/>
      <c r="Q450" s="267"/>
      <c r="R450" s="267"/>
      <c r="S450" s="267"/>
      <c r="T450" s="268"/>
      <c r="AT450" s="269" t="s">
        <v>205</v>
      </c>
      <c r="AU450" s="269" t="s">
        <v>83</v>
      </c>
      <c r="AV450" s="15" t="s">
        <v>81</v>
      </c>
      <c r="AW450" s="15" t="s">
        <v>37</v>
      </c>
      <c r="AX450" s="15" t="s">
        <v>74</v>
      </c>
      <c r="AY450" s="269" t="s">
        <v>196</v>
      </c>
    </row>
    <row r="451" spans="2:65" s="15" customFormat="1">
      <c r="B451" s="260"/>
      <c r="C451" s="261"/>
      <c r="D451" s="218" t="s">
        <v>205</v>
      </c>
      <c r="E451" s="262" t="s">
        <v>24</v>
      </c>
      <c r="F451" s="263" t="s">
        <v>4539</v>
      </c>
      <c r="G451" s="261"/>
      <c r="H451" s="262" t="s">
        <v>24</v>
      </c>
      <c r="I451" s="264"/>
      <c r="J451" s="261"/>
      <c r="K451" s="261"/>
      <c r="L451" s="265"/>
      <c r="M451" s="266"/>
      <c r="N451" s="267"/>
      <c r="O451" s="267"/>
      <c r="P451" s="267"/>
      <c r="Q451" s="267"/>
      <c r="R451" s="267"/>
      <c r="S451" s="267"/>
      <c r="T451" s="268"/>
      <c r="AT451" s="269" t="s">
        <v>205</v>
      </c>
      <c r="AU451" s="269" t="s">
        <v>83</v>
      </c>
      <c r="AV451" s="15" t="s">
        <v>81</v>
      </c>
      <c r="AW451" s="15" t="s">
        <v>37</v>
      </c>
      <c r="AX451" s="15" t="s">
        <v>74</v>
      </c>
      <c r="AY451" s="269" t="s">
        <v>196</v>
      </c>
    </row>
    <row r="452" spans="2:65" s="12" customFormat="1">
      <c r="B452" s="216"/>
      <c r="C452" s="217"/>
      <c r="D452" s="218" t="s">
        <v>205</v>
      </c>
      <c r="E452" s="219" t="s">
        <v>24</v>
      </c>
      <c r="F452" s="220" t="s">
        <v>24</v>
      </c>
      <c r="G452" s="217"/>
      <c r="H452" s="221">
        <v>0</v>
      </c>
      <c r="I452" s="222"/>
      <c r="J452" s="217"/>
      <c r="K452" s="217"/>
      <c r="L452" s="223"/>
      <c r="M452" s="224"/>
      <c r="N452" s="225"/>
      <c r="O452" s="225"/>
      <c r="P452" s="225"/>
      <c r="Q452" s="225"/>
      <c r="R452" s="225"/>
      <c r="S452" s="225"/>
      <c r="T452" s="226"/>
      <c r="AT452" s="227" t="s">
        <v>205</v>
      </c>
      <c r="AU452" s="227" t="s">
        <v>83</v>
      </c>
      <c r="AV452" s="12" t="s">
        <v>83</v>
      </c>
      <c r="AW452" s="12" t="s">
        <v>37</v>
      </c>
      <c r="AX452" s="12" t="s">
        <v>74</v>
      </c>
      <c r="AY452" s="227" t="s">
        <v>196</v>
      </c>
    </row>
    <row r="453" spans="2:65" s="12" customFormat="1">
      <c r="B453" s="216"/>
      <c r="C453" s="217"/>
      <c r="D453" s="218" t="s">
        <v>205</v>
      </c>
      <c r="E453" s="219" t="s">
        <v>24</v>
      </c>
      <c r="F453" s="220" t="s">
        <v>4699</v>
      </c>
      <c r="G453" s="217"/>
      <c r="H453" s="221">
        <v>66.099999999999994</v>
      </c>
      <c r="I453" s="222"/>
      <c r="J453" s="217"/>
      <c r="K453" s="217"/>
      <c r="L453" s="223"/>
      <c r="M453" s="224"/>
      <c r="N453" s="225"/>
      <c r="O453" s="225"/>
      <c r="P453" s="225"/>
      <c r="Q453" s="225"/>
      <c r="R453" s="225"/>
      <c r="S453" s="225"/>
      <c r="T453" s="226"/>
      <c r="AT453" s="227" t="s">
        <v>205</v>
      </c>
      <c r="AU453" s="227" t="s">
        <v>83</v>
      </c>
      <c r="AV453" s="12" t="s">
        <v>83</v>
      </c>
      <c r="AW453" s="12" t="s">
        <v>37</v>
      </c>
      <c r="AX453" s="12" t="s">
        <v>81</v>
      </c>
      <c r="AY453" s="227" t="s">
        <v>196</v>
      </c>
    </row>
    <row r="454" spans="2:65" s="1" customFormat="1" ht="23" customHeight="1">
      <c r="B454" s="42"/>
      <c r="C454" s="250" t="s">
        <v>663</v>
      </c>
      <c r="D454" s="250" t="s">
        <v>252</v>
      </c>
      <c r="E454" s="251" t="s">
        <v>1198</v>
      </c>
      <c r="F454" s="252" t="s">
        <v>1199</v>
      </c>
      <c r="G454" s="253" t="s">
        <v>201</v>
      </c>
      <c r="H454" s="254">
        <v>8.0909999999999993</v>
      </c>
      <c r="I454" s="255"/>
      <c r="J454" s="256">
        <f>ROUND(I454*H454,2)</f>
        <v>0</v>
      </c>
      <c r="K454" s="252" t="s">
        <v>202</v>
      </c>
      <c r="L454" s="257"/>
      <c r="M454" s="258" t="s">
        <v>24</v>
      </c>
      <c r="N454" s="259" t="s">
        <v>45</v>
      </c>
      <c r="O454" s="43"/>
      <c r="P454" s="213">
        <f>O454*H454</f>
        <v>0</v>
      </c>
      <c r="Q454" s="213">
        <v>0.03</v>
      </c>
      <c r="R454" s="213">
        <f>Q454*H454</f>
        <v>0.24272999999999997</v>
      </c>
      <c r="S454" s="213">
        <v>0</v>
      </c>
      <c r="T454" s="214">
        <f>S454*H454</f>
        <v>0</v>
      </c>
      <c r="AR454" s="25" t="s">
        <v>376</v>
      </c>
      <c r="AT454" s="25" t="s">
        <v>252</v>
      </c>
      <c r="AU454" s="25" t="s">
        <v>83</v>
      </c>
      <c r="AY454" s="25" t="s">
        <v>196</v>
      </c>
      <c r="BE454" s="215">
        <f>IF(N454="základní",J454,0)</f>
        <v>0</v>
      </c>
      <c r="BF454" s="215">
        <f>IF(N454="snížená",J454,0)</f>
        <v>0</v>
      </c>
      <c r="BG454" s="215">
        <f>IF(N454="zákl. přenesená",J454,0)</f>
        <v>0</v>
      </c>
      <c r="BH454" s="215">
        <f>IF(N454="sníž. přenesená",J454,0)</f>
        <v>0</v>
      </c>
      <c r="BI454" s="215">
        <f>IF(N454="nulová",J454,0)</f>
        <v>0</v>
      </c>
      <c r="BJ454" s="25" t="s">
        <v>81</v>
      </c>
      <c r="BK454" s="215">
        <f>ROUND(I454*H454,2)</f>
        <v>0</v>
      </c>
      <c r="BL454" s="25" t="s">
        <v>290</v>
      </c>
      <c r="BM454" s="25" t="s">
        <v>4700</v>
      </c>
    </row>
    <row r="455" spans="2:65" s="12" customFormat="1">
      <c r="B455" s="216"/>
      <c r="C455" s="217"/>
      <c r="D455" s="218" t="s">
        <v>205</v>
      </c>
      <c r="E455" s="219" t="s">
        <v>24</v>
      </c>
      <c r="F455" s="220" t="s">
        <v>4701</v>
      </c>
      <c r="G455" s="217"/>
      <c r="H455" s="221">
        <v>8.0909999999999993</v>
      </c>
      <c r="I455" s="222"/>
      <c r="J455" s="217"/>
      <c r="K455" s="217"/>
      <c r="L455" s="223"/>
      <c r="M455" s="224"/>
      <c r="N455" s="225"/>
      <c r="O455" s="225"/>
      <c r="P455" s="225"/>
      <c r="Q455" s="225"/>
      <c r="R455" s="225"/>
      <c r="S455" s="225"/>
      <c r="T455" s="226"/>
      <c r="AT455" s="227" t="s">
        <v>205</v>
      </c>
      <c r="AU455" s="227" t="s">
        <v>83</v>
      </c>
      <c r="AV455" s="12" t="s">
        <v>83</v>
      </c>
      <c r="AW455" s="12" t="s">
        <v>37</v>
      </c>
      <c r="AX455" s="12" t="s">
        <v>81</v>
      </c>
      <c r="AY455" s="227" t="s">
        <v>196</v>
      </c>
    </row>
    <row r="456" spans="2:65" s="1" customFormat="1" ht="34.5" customHeight="1">
      <c r="B456" s="42"/>
      <c r="C456" s="204" t="s">
        <v>668</v>
      </c>
      <c r="D456" s="204" t="s">
        <v>198</v>
      </c>
      <c r="E456" s="205" t="s">
        <v>1203</v>
      </c>
      <c r="F456" s="206" t="s">
        <v>1204</v>
      </c>
      <c r="G456" s="207" t="s">
        <v>267</v>
      </c>
      <c r="H456" s="208">
        <v>66.099999999999994</v>
      </c>
      <c r="I456" s="209"/>
      <c r="J456" s="210">
        <f>ROUND(I456*H456,2)</f>
        <v>0</v>
      </c>
      <c r="K456" s="206" t="s">
        <v>202</v>
      </c>
      <c r="L456" s="62"/>
      <c r="M456" s="211" t="s">
        <v>24</v>
      </c>
      <c r="N456" s="212" t="s">
        <v>45</v>
      </c>
      <c r="O456" s="43"/>
      <c r="P456" s="213">
        <f>O456*H456</f>
        <v>0</v>
      </c>
      <c r="Q456" s="213">
        <v>0</v>
      </c>
      <c r="R456" s="213">
        <f>Q456*H456</f>
        <v>0</v>
      </c>
      <c r="S456" s="213">
        <v>0</v>
      </c>
      <c r="T456" s="214">
        <f>S456*H456</f>
        <v>0</v>
      </c>
      <c r="AR456" s="25" t="s">
        <v>290</v>
      </c>
      <c r="AT456" s="25" t="s">
        <v>198</v>
      </c>
      <c r="AU456" s="25" t="s">
        <v>83</v>
      </c>
      <c r="AY456" s="25" t="s">
        <v>196</v>
      </c>
      <c r="BE456" s="215">
        <f>IF(N456="základní",J456,0)</f>
        <v>0</v>
      </c>
      <c r="BF456" s="215">
        <f>IF(N456="snížená",J456,0)</f>
        <v>0</v>
      </c>
      <c r="BG456" s="215">
        <f>IF(N456="zákl. přenesená",J456,0)</f>
        <v>0</v>
      </c>
      <c r="BH456" s="215">
        <f>IF(N456="sníž. přenesená",J456,0)</f>
        <v>0</v>
      </c>
      <c r="BI456" s="215">
        <f>IF(N456="nulová",J456,0)</f>
        <v>0</v>
      </c>
      <c r="BJ456" s="25" t="s">
        <v>81</v>
      </c>
      <c r="BK456" s="215">
        <f>ROUND(I456*H456,2)</f>
        <v>0</v>
      </c>
      <c r="BL456" s="25" t="s">
        <v>290</v>
      </c>
      <c r="BM456" s="25" t="s">
        <v>4702</v>
      </c>
    </row>
    <row r="457" spans="2:65" s="15" customFormat="1">
      <c r="B457" s="260"/>
      <c r="C457" s="261"/>
      <c r="D457" s="218" t="s">
        <v>205</v>
      </c>
      <c r="E457" s="262" t="s">
        <v>24</v>
      </c>
      <c r="F457" s="263" t="s">
        <v>789</v>
      </c>
      <c r="G457" s="261"/>
      <c r="H457" s="262" t="s">
        <v>24</v>
      </c>
      <c r="I457" s="264"/>
      <c r="J457" s="261"/>
      <c r="K457" s="261"/>
      <c r="L457" s="265"/>
      <c r="M457" s="266"/>
      <c r="N457" s="267"/>
      <c r="O457" s="267"/>
      <c r="P457" s="267"/>
      <c r="Q457" s="267"/>
      <c r="R457" s="267"/>
      <c r="S457" s="267"/>
      <c r="T457" s="268"/>
      <c r="AT457" s="269" t="s">
        <v>205</v>
      </c>
      <c r="AU457" s="269" t="s">
        <v>83</v>
      </c>
      <c r="AV457" s="15" t="s">
        <v>81</v>
      </c>
      <c r="AW457" s="15" t="s">
        <v>37</v>
      </c>
      <c r="AX457" s="15" t="s">
        <v>74</v>
      </c>
      <c r="AY457" s="269" t="s">
        <v>196</v>
      </c>
    </row>
    <row r="458" spans="2:65" s="15" customFormat="1">
      <c r="B458" s="260"/>
      <c r="C458" s="261"/>
      <c r="D458" s="218" t="s">
        <v>205</v>
      </c>
      <c r="E458" s="262" t="s">
        <v>24</v>
      </c>
      <c r="F458" s="263" t="s">
        <v>790</v>
      </c>
      <c r="G458" s="261"/>
      <c r="H458" s="262" t="s">
        <v>24</v>
      </c>
      <c r="I458" s="264"/>
      <c r="J458" s="261"/>
      <c r="K458" s="261"/>
      <c r="L458" s="265"/>
      <c r="M458" s="266"/>
      <c r="N458" s="267"/>
      <c r="O458" s="267"/>
      <c r="P458" s="267"/>
      <c r="Q458" s="267"/>
      <c r="R458" s="267"/>
      <c r="S458" s="267"/>
      <c r="T458" s="268"/>
      <c r="AT458" s="269" t="s">
        <v>205</v>
      </c>
      <c r="AU458" s="269" t="s">
        <v>83</v>
      </c>
      <c r="AV458" s="15" t="s">
        <v>81</v>
      </c>
      <c r="AW458" s="15" t="s">
        <v>37</v>
      </c>
      <c r="AX458" s="15" t="s">
        <v>74</v>
      </c>
      <c r="AY458" s="269" t="s">
        <v>196</v>
      </c>
    </row>
    <row r="459" spans="2:65" s="15" customFormat="1">
      <c r="B459" s="260"/>
      <c r="C459" s="261"/>
      <c r="D459" s="218" t="s">
        <v>205</v>
      </c>
      <c r="E459" s="262" t="s">
        <v>24</v>
      </c>
      <c r="F459" s="263" t="s">
        <v>4539</v>
      </c>
      <c r="G459" s="261"/>
      <c r="H459" s="262" t="s">
        <v>24</v>
      </c>
      <c r="I459" s="264"/>
      <c r="J459" s="261"/>
      <c r="K459" s="261"/>
      <c r="L459" s="265"/>
      <c r="M459" s="266"/>
      <c r="N459" s="267"/>
      <c r="O459" s="267"/>
      <c r="P459" s="267"/>
      <c r="Q459" s="267"/>
      <c r="R459" s="267"/>
      <c r="S459" s="267"/>
      <c r="T459" s="268"/>
      <c r="AT459" s="269" t="s">
        <v>205</v>
      </c>
      <c r="AU459" s="269" t="s">
        <v>83</v>
      </c>
      <c r="AV459" s="15" t="s">
        <v>81</v>
      </c>
      <c r="AW459" s="15" t="s">
        <v>37</v>
      </c>
      <c r="AX459" s="15" t="s">
        <v>74</v>
      </c>
      <c r="AY459" s="269" t="s">
        <v>196</v>
      </c>
    </row>
    <row r="460" spans="2:65" s="12" customFormat="1">
      <c r="B460" s="216"/>
      <c r="C460" s="217"/>
      <c r="D460" s="218" t="s">
        <v>205</v>
      </c>
      <c r="E460" s="219" t="s">
        <v>24</v>
      </c>
      <c r="F460" s="220" t="s">
        <v>24</v>
      </c>
      <c r="G460" s="217"/>
      <c r="H460" s="221">
        <v>0</v>
      </c>
      <c r="I460" s="222"/>
      <c r="J460" s="217"/>
      <c r="K460" s="217"/>
      <c r="L460" s="223"/>
      <c r="M460" s="224"/>
      <c r="N460" s="225"/>
      <c r="O460" s="225"/>
      <c r="P460" s="225"/>
      <c r="Q460" s="225"/>
      <c r="R460" s="225"/>
      <c r="S460" s="225"/>
      <c r="T460" s="226"/>
      <c r="AT460" s="227" t="s">
        <v>205</v>
      </c>
      <c r="AU460" s="227" t="s">
        <v>83</v>
      </c>
      <c r="AV460" s="12" t="s">
        <v>83</v>
      </c>
      <c r="AW460" s="12" t="s">
        <v>37</v>
      </c>
      <c r="AX460" s="12" t="s">
        <v>74</v>
      </c>
      <c r="AY460" s="227" t="s">
        <v>196</v>
      </c>
    </row>
    <row r="461" spans="2:65" s="12" customFormat="1">
      <c r="B461" s="216"/>
      <c r="C461" s="217"/>
      <c r="D461" s="218" t="s">
        <v>205</v>
      </c>
      <c r="E461" s="219" t="s">
        <v>24</v>
      </c>
      <c r="F461" s="220" t="s">
        <v>4699</v>
      </c>
      <c r="G461" s="217"/>
      <c r="H461" s="221">
        <v>66.099999999999994</v>
      </c>
      <c r="I461" s="222"/>
      <c r="J461" s="217"/>
      <c r="K461" s="217"/>
      <c r="L461" s="223"/>
      <c r="M461" s="224"/>
      <c r="N461" s="225"/>
      <c r="O461" s="225"/>
      <c r="P461" s="225"/>
      <c r="Q461" s="225"/>
      <c r="R461" s="225"/>
      <c r="S461" s="225"/>
      <c r="T461" s="226"/>
      <c r="AT461" s="227" t="s">
        <v>205</v>
      </c>
      <c r="AU461" s="227" t="s">
        <v>83</v>
      </c>
      <c r="AV461" s="12" t="s">
        <v>83</v>
      </c>
      <c r="AW461" s="12" t="s">
        <v>37</v>
      </c>
      <c r="AX461" s="12" t="s">
        <v>81</v>
      </c>
      <c r="AY461" s="227" t="s">
        <v>196</v>
      </c>
    </row>
    <row r="462" spans="2:65" s="1" customFormat="1" ht="14.5" customHeight="1">
      <c r="B462" s="42"/>
      <c r="C462" s="250" t="s">
        <v>676</v>
      </c>
      <c r="D462" s="250" t="s">
        <v>252</v>
      </c>
      <c r="E462" s="251" t="s">
        <v>1207</v>
      </c>
      <c r="F462" s="252" t="s">
        <v>1208</v>
      </c>
      <c r="G462" s="253" t="s">
        <v>267</v>
      </c>
      <c r="H462" s="254">
        <v>72.709999999999994</v>
      </c>
      <c r="I462" s="255"/>
      <c r="J462" s="256">
        <f>ROUND(I462*H462,2)</f>
        <v>0</v>
      </c>
      <c r="K462" s="252" t="s">
        <v>202</v>
      </c>
      <c r="L462" s="257"/>
      <c r="M462" s="258" t="s">
        <v>24</v>
      </c>
      <c r="N462" s="259" t="s">
        <v>45</v>
      </c>
      <c r="O462" s="43"/>
      <c r="P462" s="213">
        <f>O462*H462</f>
        <v>0</v>
      </c>
      <c r="Q462" s="213">
        <v>3.5E-4</v>
      </c>
      <c r="R462" s="213">
        <f>Q462*H462</f>
        <v>2.5448499999999999E-2</v>
      </c>
      <c r="S462" s="213">
        <v>0</v>
      </c>
      <c r="T462" s="214">
        <f>S462*H462</f>
        <v>0</v>
      </c>
      <c r="AR462" s="25" t="s">
        <v>376</v>
      </c>
      <c r="AT462" s="25" t="s">
        <v>252</v>
      </c>
      <c r="AU462" s="25" t="s">
        <v>83</v>
      </c>
      <c r="AY462" s="25" t="s">
        <v>196</v>
      </c>
      <c r="BE462" s="215">
        <f>IF(N462="základní",J462,0)</f>
        <v>0</v>
      </c>
      <c r="BF462" s="215">
        <f>IF(N462="snížená",J462,0)</f>
        <v>0</v>
      </c>
      <c r="BG462" s="215">
        <f>IF(N462="zákl. přenesená",J462,0)</f>
        <v>0</v>
      </c>
      <c r="BH462" s="215">
        <f>IF(N462="sníž. přenesená",J462,0)</f>
        <v>0</v>
      </c>
      <c r="BI462" s="215">
        <f>IF(N462="nulová",J462,0)</f>
        <v>0</v>
      </c>
      <c r="BJ462" s="25" t="s">
        <v>81</v>
      </c>
      <c r="BK462" s="215">
        <f>ROUND(I462*H462,2)</f>
        <v>0</v>
      </c>
      <c r="BL462" s="25" t="s">
        <v>290</v>
      </c>
      <c r="BM462" s="25" t="s">
        <v>4703</v>
      </c>
    </row>
    <row r="463" spans="2:65" s="12" customFormat="1">
      <c r="B463" s="216"/>
      <c r="C463" s="217"/>
      <c r="D463" s="218" t="s">
        <v>205</v>
      </c>
      <c r="E463" s="219" t="s">
        <v>24</v>
      </c>
      <c r="F463" s="220" t="s">
        <v>4704</v>
      </c>
      <c r="G463" s="217"/>
      <c r="H463" s="221">
        <v>72.709999999999994</v>
      </c>
      <c r="I463" s="222"/>
      <c r="J463" s="217"/>
      <c r="K463" s="217"/>
      <c r="L463" s="223"/>
      <c r="M463" s="224"/>
      <c r="N463" s="225"/>
      <c r="O463" s="225"/>
      <c r="P463" s="225"/>
      <c r="Q463" s="225"/>
      <c r="R463" s="225"/>
      <c r="S463" s="225"/>
      <c r="T463" s="226"/>
      <c r="AT463" s="227" t="s">
        <v>205</v>
      </c>
      <c r="AU463" s="227" t="s">
        <v>83</v>
      </c>
      <c r="AV463" s="12" t="s">
        <v>83</v>
      </c>
      <c r="AW463" s="12" t="s">
        <v>37</v>
      </c>
      <c r="AX463" s="12" t="s">
        <v>81</v>
      </c>
      <c r="AY463" s="227" t="s">
        <v>196</v>
      </c>
    </row>
    <row r="464" spans="2:65" s="1" customFormat="1" ht="34.5" customHeight="1">
      <c r="B464" s="42"/>
      <c r="C464" s="204" t="s">
        <v>684</v>
      </c>
      <c r="D464" s="204" t="s">
        <v>198</v>
      </c>
      <c r="E464" s="205" t="s">
        <v>4705</v>
      </c>
      <c r="F464" s="206" t="s">
        <v>4706</v>
      </c>
      <c r="G464" s="207" t="s">
        <v>267</v>
      </c>
      <c r="H464" s="208">
        <v>75.099999999999994</v>
      </c>
      <c r="I464" s="209"/>
      <c r="J464" s="210">
        <f>ROUND(I464*H464,2)</f>
        <v>0</v>
      </c>
      <c r="K464" s="206" t="s">
        <v>202</v>
      </c>
      <c r="L464" s="62"/>
      <c r="M464" s="211" t="s">
        <v>24</v>
      </c>
      <c r="N464" s="212" t="s">
        <v>45</v>
      </c>
      <c r="O464" s="43"/>
      <c r="P464" s="213">
        <f>O464*H464</f>
        <v>0</v>
      </c>
      <c r="Q464" s="213">
        <v>0</v>
      </c>
      <c r="R464" s="213">
        <f>Q464*H464</f>
        <v>0</v>
      </c>
      <c r="S464" s="213">
        <v>0</v>
      </c>
      <c r="T464" s="214">
        <f>S464*H464</f>
        <v>0</v>
      </c>
      <c r="AR464" s="25" t="s">
        <v>290</v>
      </c>
      <c r="AT464" s="25" t="s">
        <v>198</v>
      </c>
      <c r="AU464" s="25" t="s">
        <v>83</v>
      </c>
      <c r="AY464" s="25" t="s">
        <v>196</v>
      </c>
      <c r="BE464" s="215">
        <f>IF(N464="základní",J464,0)</f>
        <v>0</v>
      </c>
      <c r="BF464" s="215">
        <f>IF(N464="snížená",J464,0)</f>
        <v>0</v>
      </c>
      <c r="BG464" s="215">
        <f>IF(N464="zákl. přenesená",J464,0)</f>
        <v>0</v>
      </c>
      <c r="BH464" s="215">
        <f>IF(N464="sníž. přenesená",J464,0)</f>
        <v>0</v>
      </c>
      <c r="BI464" s="215">
        <f>IF(N464="nulová",J464,0)</f>
        <v>0</v>
      </c>
      <c r="BJ464" s="25" t="s">
        <v>81</v>
      </c>
      <c r="BK464" s="215">
        <f>ROUND(I464*H464,2)</f>
        <v>0</v>
      </c>
      <c r="BL464" s="25" t="s">
        <v>290</v>
      </c>
      <c r="BM464" s="25" t="s">
        <v>4707</v>
      </c>
    </row>
    <row r="465" spans="2:65" s="12" customFormat="1">
      <c r="B465" s="216"/>
      <c r="C465" s="217"/>
      <c r="D465" s="218" t="s">
        <v>205</v>
      </c>
      <c r="E465" s="219" t="s">
        <v>24</v>
      </c>
      <c r="F465" s="220" t="s">
        <v>4639</v>
      </c>
      <c r="G465" s="217"/>
      <c r="H465" s="221">
        <v>75.099999999999994</v>
      </c>
      <c r="I465" s="222"/>
      <c r="J465" s="217"/>
      <c r="K465" s="217"/>
      <c r="L465" s="223"/>
      <c r="M465" s="224"/>
      <c r="N465" s="225"/>
      <c r="O465" s="225"/>
      <c r="P465" s="225"/>
      <c r="Q465" s="225"/>
      <c r="R465" s="225"/>
      <c r="S465" s="225"/>
      <c r="T465" s="226"/>
      <c r="AT465" s="227" t="s">
        <v>205</v>
      </c>
      <c r="AU465" s="227" t="s">
        <v>83</v>
      </c>
      <c r="AV465" s="12" t="s">
        <v>83</v>
      </c>
      <c r="AW465" s="12" t="s">
        <v>37</v>
      </c>
      <c r="AX465" s="12" t="s">
        <v>81</v>
      </c>
      <c r="AY465" s="227" t="s">
        <v>196</v>
      </c>
    </row>
    <row r="466" spans="2:65" s="1" customFormat="1" ht="23" customHeight="1">
      <c r="B466" s="42"/>
      <c r="C466" s="250" t="s">
        <v>688</v>
      </c>
      <c r="D466" s="250" t="s">
        <v>252</v>
      </c>
      <c r="E466" s="251" t="s">
        <v>4708</v>
      </c>
      <c r="F466" s="252" t="s">
        <v>4709</v>
      </c>
      <c r="G466" s="253" t="s">
        <v>267</v>
      </c>
      <c r="H466" s="254">
        <v>76.602000000000004</v>
      </c>
      <c r="I466" s="255"/>
      <c r="J466" s="256">
        <f>ROUND(I466*H466,2)</f>
        <v>0</v>
      </c>
      <c r="K466" s="252" t="s">
        <v>202</v>
      </c>
      <c r="L466" s="257"/>
      <c r="M466" s="258" t="s">
        <v>24</v>
      </c>
      <c r="N466" s="259" t="s">
        <v>45</v>
      </c>
      <c r="O466" s="43"/>
      <c r="P466" s="213">
        <f>O466*H466</f>
        <v>0</v>
      </c>
      <c r="Q466" s="213">
        <v>0.01</v>
      </c>
      <c r="R466" s="213">
        <f>Q466*H466</f>
        <v>0.76602000000000003</v>
      </c>
      <c r="S466" s="213">
        <v>0</v>
      </c>
      <c r="T466" s="214">
        <f>S466*H466</f>
        <v>0</v>
      </c>
      <c r="AR466" s="25" t="s">
        <v>376</v>
      </c>
      <c r="AT466" s="25" t="s">
        <v>252</v>
      </c>
      <c r="AU466" s="25" t="s">
        <v>83</v>
      </c>
      <c r="AY466" s="25" t="s">
        <v>196</v>
      </c>
      <c r="BE466" s="215">
        <f>IF(N466="základní",J466,0)</f>
        <v>0</v>
      </c>
      <c r="BF466" s="215">
        <f>IF(N466="snížená",J466,0)</f>
        <v>0</v>
      </c>
      <c r="BG466" s="215">
        <f>IF(N466="zákl. přenesená",J466,0)</f>
        <v>0</v>
      </c>
      <c r="BH466" s="215">
        <f>IF(N466="sníž. přenesená",J466,0)</f>
        <v>0</v>
      </c>
      <c r="BI466" s="215">
        <f>IF(N466="nulová",J466,0)</f>
        <v>0</v>
      </c>
      <c r="BJ466" s="25" t="s">
        <v>81</v>
      </c>
      <c r="BK466" s="215">
        <f>ROUND(I466*H466,2)</f>
        <v>0</v>
      </c>
      <c r="BL466" s="25" t="s">
        <v>290</v>
      </c>
      <c r="BM466" s="25" t="s">
        <v>4710</v>
      </c>
    </row>
    <row r="467" spans="2:65" s="12" customFormat="1">
      <c r="B467" s="216"/>
      <c r="C467" s="217"/>
      <c r="D467" s="218" t="s">
        <v>205</v>
      </c>
      <c r="E467" s="219" t="s">
        <v>24</v>
      </c>
      <c r="F467" s="220" t="s">
        <v>4711</v>
      </c>
      <c r="G467" s="217"/>
      <c r="H467" s="221">
        <v>76.602000000000004</v>
      </c>
      <c r="I467" s="222"/>
      <c r="J467" s="217"/>
      <c r="K467" s="217"/>
      <c r="L467" s="223"/>
      <c r="M467" s="224"/>
      <c r="N467" s="225"/>
      <c r="O467" s="225"/>
      <c r="P467" s="225"/>
      <c r="Q467" s="225"/>
      <c r="R467" s="225"/>
      <c r="S467" s="225"/>
      <c r="T467" s="226"/>
      <c r="AT467" s="227" t="s">
        <v>205</v>
      </c>
      <c r="AU467" s="227" t="s">
        <v>83</v>
      </c>
      <c r="AV467" s="12" t="s">
        <v>83</v>
      </c>
      <c r="AW467" s="12" t="s">
        <v>37</v>
      </c>
      <c r="AX467" s="12" t="s">
        <v>81</v>
      </c>
      <c r="AY467" s="227" t="s">
        <v>196</v>
      </c>
    </row>
    <row r="468" spans="2:65" s="1" customFormat="1" ht="46" customHeight="1">
      <c r="B468" s="42"/>
      <c r="C468" s="204" t="s">
        <v>693</v>
      </c>
      <c r="D468" s="204" t="s">
        <v>198</v>
      </c>
      <c r="E468" s="205" t="s">
        <v>1236</v>
      </c>
      <c r="F468" s="206" t="s">
        <v>1237</v>
      </c>
      <c r="G468" s="207" t="s">
        <v>1189</v>
      </c>
      <c r="H468" s="270"/>
      <c r="I468" s="209"/>
      <c r="J468" s="210">
        <f>ROUND(I468*H468,2)</f>
        <v>0</v>
      </c>
      <c r="K468" s="206" t="s">
        <v>202</v>
      </c>
      <c r="L468" s="62"/>
      <c r="M468" s="211" t="s">
        <v>24</v>
      </c>
      <c r="N468" s="212" t="s">
        <v>45</v>
      </c>
      <c r="O468" s="43"/>
      <c r="P468" s="213">
        <f>O468*H468</f>
        <v>0</v>
      </c>
      <c r="Q468" s="213">
        <v>0</v>
      </c>
      <c r="R468" s="213">
        <f>Q468*H468</f>
        <v>0</v>
      </c>
      <c r="S468" s="213">
        <v>0</v>
      </c>
      <c r="T468" s="214">
        <f>S468*H468</f>
        <v>0</v>
      </c>
      <c r="AR468" s="25" t="s">
        <v>290</v>
      </c>
      <c r="AT468" s="25" t="s">
        <v>198</v>
      </c>
      <c r="AU468" s="25" t="s">
        <v>83</v>
      </c>
      <c r="AY468" s="25" t="s">
        <v>196</v>
      </c>
      <c r="BE468" s="215">
        <f>IF(N468="základní",J468,0)</f>
        <v>0</v>
      </c>
      <c r="BF468" s="215">
        <f>IF(N468="snížená",J468,0)</f>
        <v>0</v>
      </c>
      <c r="BG468" s="215">
        <f>IF(N468="zákl. přenesená",J468,0)</f>
        <v>0</v>
      </c>
      <c r="BH468" s="215">
        <f>IF(N468="sníž. přenesená",J468,0)</f>
        <v>0</v>
      </c>
      <c r="BI468" s="215">
        <f>IF(N468="nulová",J468,0)</f>
        <v>0</v>
      </c>
      <c r="BJ468" s="25" t="s">
        <v>81</v>
      </c>
      <c r="BK468" s="215">
        <f>ROUND(I468*H468,2)</f>
        <v>0</v>
      </c>
      <c r="BL468" s="25" t="s">
        <v>290</v>
      </c>
      <c r="BM468" s="25" t="s">
        <v>4712</v>
      </c>
    </row>
    <row r="469" spans="2:65" s="11" customFormat="1" ht="29.9" customHeight="1">
      <c r="B469" s="188"/>
      <c r="C469" s="189"/>
      <c r="D469" s="190" t="s">
        <v>73</v>
      </c>
      <c r="E469" s="202" t="s">
        <v>1311</v>
      </c>
      <c r="F469" s="202" t="s">
        <v>1312</v>
      </c>
      <c r="G469" s="189"/>
      <c r="H469" s="189"/>
      <c r="I469" s="192"/>
      <c r="J469" s="203">
        <f>BK469</f>
        <v>0</v>
      </c>
      <c r="K469" s="189"/>
      <c r="L469" s="194"/>
      <c r="M469" s="195"/>
      <c r="N469" s="196"/>
      <c r="O469" s="196"/>
      <c r="P469" s="197">
        <f>SUM(P470:P481)</f>
        <v>0</v>
      </c>
      <c r="Q469" s="196"/>
      <c r="R469" s="197">
        <f>SUM(R470:R481)</f>
        <v>1.7555719599999999</v>
      </c>
      <c r="S469" s="196"/>
      <c r="T469" s="198">
        <f>SUM(T470:T481)</f>
        <v>0</v>
      </c>
      <c r="AR469" s="199" t="s">
        <v>83</v>
      </c>
      <c r="AT469" s="200" t="s">
        <v>73</v>
      </c>
      <c r="AU469" s="200" t="s">
        <v>81</v>
      </c>
      <c r="AY469" s="199" t="s">
        <v>196</v>
      </c>
      <c r="BK469" s="201">
        <f>SUM(BK470:BK481)</f>
        <v>0</v>
      </c>
    </row>
    <row r="470" spans="2:65" s="1" customFormat="1" ht="14.5" customHeight="1">
      <c r="B470" s="42"/>
      <c r="C470" s="204" t="s">
        <v>699</v>
      </c>
      <c r="D470" s="204" t="s">
        <v>198</v>
      </c>
      <c r="E470" s="205" t="s">
        <v>4713</v>
      </c>
      <c r="F470" s="206" t="s">
        <v>4714</v>
      </c>
      <c r="G470" s="207" t="s">
        <v>267</v>
      </c>
      <c r="H470" s="208">
        <v>75.099999999999994</v>
      </c>
      <c r="I470" s="209"/>
      <c r="J470" s="210">
        <f>ROUND(I470*H470,2)</f>
        <v>0</v>
      </c>
      <c r="K470" s="206" t="s">
        <v>202</v>
      </c>
      <c r="L470" s="62"/>
      <c r="M470" s="211" t="s">
        <v>24</v>
      </c>
      <c r="N470" s="212" t="s">
        <v>45</v>
      </c>
      <c r="O470" s="43"/>
      <c r="P470" s="213">
        <f>O470*H470</f>
        <v>0</v>
      </c>
      <c r="Q470" s="213">
        <v>0</v>
      </c>
      <c r="R470" s="213">
        <f>Q470*H470</f>
        <v>0</v>
      </c>
      <c r="S470" s="213">
        <v>0</v>
      </c>
      <c r="T470" s="214">
        <f>S470*H470</f>
        <v>0</v>
      </c>
      <c r="AR470" s="25" t="s">
        <v>290</v>
      </c>
      <c r="AT470" s="25" t="s">
        <v>198</v>
      </c>
      <c r="AU470" s="25" t="s">
        <v>83</v>
      </c>
      <c r="AY470" s="25" t="s">
        <v>196</v>
      </c>
      <c r="BE470" s="215">
        <f>IF(N470="základní",J470,0)</f>
        <v>0</v>
      </c>
      <c r="BF470" s="215">
        <f>IF(N470="snížená",J470,0)</f>
        <v>0</v>
      </c>
      <c r="BG470" s="215">
        <f>IF(N470="zákl. přenesená",J470,0)</f>
        <v>0</v>
      </c>
      <c r="BH470" s="215">
        <f>IF(N470="sníž. přenesená",J470,0)</f>
        <v>0</v>
      </c>
      <c r="BI470" s="215">
        <f>IF(N470="nulová",J470,0)</f>
        <v>0</v>
      </c>
      <c r="BJ470" s="25" t="s">
        <v>81</v>
      </c>
      <c r="BK470" s="215">
        <f>ROUND(I470*H470,2)</f>
        <v>0</v>
      </c>
      <c r="BL470" s="25" t="s">
        <v>290</v>
      </c>
      <c r="BM470" s="25" t="s">
        <v>4715</v>
      </c>
    </row>
    <row r="471" spans="2:65" s="12" customFormat="1">
      <c r="B471" s="216"/>
      <c r="C471" s="217"/>
      <c r="D471" s="218" t="s">
        <v>205</v>
      </c>
      <c r="E471" s="219" t="s">
        <v>24</v>
      </c>
      <c r="F471" s="220" t="s">
        <v>4716</v>
      </c>
      <c r="G471" s="217"/>
      <c r="H471" s="221">
        <v>75.099999999999994</v>
      </c>
      <c r="I471" s="222"/>
      <c r="J471" s="217"/>
      <c r="K471" s="217"/>
      <c r="L471" s="223"/>
      <c r="M471" s="224"/>
      <c r="N471" s="225"/>
      <c r="O471" s="225"/>
      <c r="P471" s="225"/>
      <c r="Q471" s="225"/>
      <c r="R471" s="225"/>
      <c r="S471" s="225"/>
      <c r="T471" s="226"/>
      <c r="AT471" s="227" t="s">
        <v>205</v>
      </c>
      <c r="AU471" s="227" t="s">
        <v>83</v>
      </c>
      <c r="AV471" s="12" t="s">
        <v>83</v>
      </c>
      <c r="AW471" s="12" t="s">
        <v>37</v>
      </c>
      <c r="AX471" s="12" t="s">
        <v>81</v>
      </c>
      <c r="AY471" s="227" t="s">
        <v>196</v>
      </c>
    </row>
    <row r="472" spans="2:65" s="1" customFormat="1" ht="23" customHeight="1">
      <c r="B472" s="42"/>
      <c r="C472" s="204" t="s">
        <v>703</v>
      </c>
      <c r="D472" s="204" t="s">
        <v>198</v>
      </c>
      <c r="E472" s="205" t="s">
        <v>1322</v>
      </c>
      <c r="F472" s="206" t="s">
        <v>1323</v>
      </c>
      <c r="G472" s="207" t="s">
        <v>267</v>
      </c>
      <c r="H472" s="208">
        <v>75.099999999999994</v>
      </c>
      <c r="I472" s="209"/>
      <c r="J472" s="210">
        <f>ROUND(I472*H472,2)</f>
        <v>0</v>
      </c>
      <c r="K472" s="206" t="s">
        <v>202</v>
      </c>
      <c r="L472" s="62"/>
      <c r="M472" s="211" t="s">
        <v>24</v>
      </c>
      <c r="N472" s="212" t="s">
        <v>45</v>
      </c>
      <c r="O472" s="43"/>
      <c r="P472" s="213">
        <f>O472*H472</f>
        <v>0</v>
      </c>
      <c r="Q472" s="213">
        <v>1.9699999999999999E-4</v>
      </c>
      <c r="R472" s="213">
        <f>Q472*H472</f>
        <v>1.4794699999999997E-2</v>
      </c>
      <c r="S472" s="213">
        <v>0</v>
      </c>
      <c r="T472" s="214">
        <f>S472*H472</f>
        <v>0</v>
      </c>
      <c r="AR472" s="25" t="s">
        <v>290</v>
      </c>
      <c r="AT472" s="25" t="s">
        <v>198</v>
      </c>
      <c r="AU472" s="25" t="s">
        <v>83</v>
      </c>
      <c r="AY472" s="25" t="s">
        <v>196</v>
      </c>
      <c r="BE472" s="215">
        <f>IF(N472="základní",J472,0)</f>
        <v>0</v>
      </c>
      <c r="BF472" s="215">
        <f>IF(N472="snížená",J472,0)</f>
        <v>0</v>
      </c>
      <c r="BG472" s="215">
        <f>IF(N472="zákl. přenesená",J472,0)</f>
        <v>0</v>
      </c>
      <c r="BH472" s="215">
        <f>IF(N472="sníž. přenesená",J472,0)</f>
        <v>0</v>
      </c>
      <c r="BI472" s="215">
        <f>IF(N472="nulová",J472,0)</f>
        <v>0</v>
      </c>
      <c r="BJ472" s="25" t="s">
        <v>81</v>
      </c>
      <c r="BK472" s="215">
        <f>ROUND(I472*H472,2)</f>
        <v>0</v>
      </c>
      <c r="BL472" s="25" t="s">
        <v>290</v>
      </c>
      <c r="BM472" s="25" t="s">
        <v>4717</v>
      </c>
    </row>
    <row r="473" spans="2:65" s="1" customFormat="1" ht="14.5" customHeight="1">
      <c r="B473" s="42"/>
      <c r="C473" s="250" t="s">
        <v>708</v>
      </c>
      <c r="D473" s="250" t="s">
        <v>252</v>
      </c>
      <c r="E473" s="251" t="s">
        <v>4718</v>
      </c>
      <c r="F473" s="252" t="s">
        <v>4719</v>
      </c>
      <c r="G473" s="253" t="s">
        <v>201</v>
      </c>
      <c r="H473" s="254">
        <v>2.6440000000000001</v>
      </c>
      <c r="I473" s="255"/>
      <c r="J473" s="256">
        <f>ROUND(I473*H473,2)</f>
        <v>0</v>
      </c>
      <c r="K473" s="252" t="s">
        <v>24</v>
      </c>
      <c r="L473" s="257"/>
      <c r="M473" s="258" t="s">
        <v>24</v>
      </c>
      <c r="N473" s="259" t="s">
        <v>45</v>
      </c>
      <c r="O473" s="43"/>
      <c r="P473" s="213">
        <f>O473*H473</f>
        <v>0</v>
      </c>
      <c r="Q473" s="213">
        <v>0.55000000000000004</v>
      </c>
      <c r="R473" s="213">
        <f>Q473*H473</f>
        <v>1.4542000000000002</v>
      </c>
      <c r="S473" s="213">
        <v>0</v>
      </c>
      <c r="T473" s="214">
        <f>S473*H473</f>
        <v>0</v>
      </c>
      <c r="AR473" s="25" t="s">
        <v>376</v>
      </c>
      <c r="AT473" s="25" t="s">
        <v>252</v>
      </c>
      <c r="AU473" s="25" t="s">
        <v>83</v>
      </c>
      <c r="AY473" s="25" t="s">
        <v>196</v>
      </c>
      <c r="BE473" s="215">
        <f>IF(N473="základní",J473,0)</f>
        <v>0</v>
      </c>
      <c r="BF473" s="215">
        <f>IF(N473="snížená",J473,0)</f>
        <v>0</v>
      </c>
      <c r="BG473" s="215">
        <f>IF(N473="zákl. přenesená",J473,0)</f>
        <v>0</v>
      </c>
      <c r="BH473" s="215">
        <f>IF(N473="sníž. přenesená",J473,0)</f>
        <v>0</v>
      </c>
      <c r="BI473" s="215">
        <f>IF(N473="nulová",J473,0)</f>
        <v>0</v>
      </c>
      <c r="BJ473" s="25" t="s">
        <v>81</v>
      </c>
      <c r="BK473" s="215">
        <f>ROUND(I473*H473,2)</f>
        <v>0</v>
      </c>
      <c r="BL473" s="25" t="s">
        <v>290</v>
      </c>
      <c r="BM473" s="25" t="s">
        <v>4720</v>
      </c>
    </row>
    <row r="474" spans="2:65" s="12" customFormat="1">
      <c r="B474" s="216"/>
      <c r="C474" s="217"/>
      <c r="D474" s="218" t="s">
        <v>205</v>
      </c>
      <c r="E474" s="219" t="s">
        <v>24</v>
      </c>
      <c r="F474" s="220" t="s">
        <v>4721</v>
      </c>
      <c r="G474" s="217"/>
      <c r="H474" s="221">
        <v>2.6440000000000001</v>
      </c>
      <c r="I474" s="222"/>
      <c r="J474" s="217"/>
      <c r="K474" s="217"/>
      <c r="L474" s="223"/>
      <c r="M474" s="224"/>
      <c r="N474" s="225"/>
      <c r="O474" s="225"/>
      <c r="P474" s="225"/>
      <c r="Q474" s="225"/>
      <c r="R474" s="225"/>
      <c r="S474" s="225"/>
      <c r="T474" s="226"/>
      <c r="AT474" s="227" t="s">
        <v>205</v>
      </c>
      <c r="AU474" s="227" t="s">
        <v>83</v>
      </c>
      <c r="AV474" s="12" t="s">
        <v>83</v>
      </c>
      <c r="AW474" s="12" t="s">
        <v>37</v>
      </c>
      <c r="AX474" s="12" t="s">
        <v>81</v>
      </c>
      <c r="AY474" s="227" t="s">
        <v>196</v>
      </c>
    </row>
    <row r="475" spans="2:65" s="1" customFormat="1" ht="23" customHeight="1">
      <c r="B475" s="42"/>
      <c r="C475" s="204" t="s">
        <v>713</v>
      </c>
      <c r="D475" s="204" t="s">
        <v>198</v>
      </c>
      <c r="E475" s="205" t="s">
        <v>1318</v>
      </c>
      <c r="F475" s="206" t="s">
        <v>1319</v>
      </c>
      <c r="G475" s="207" t="s">
        <v>267</v>
      </c>
      <c r="H475" s="208">
        <v>75.099999999999994</v>
      </c>
      <c r="I475" s="209"/>
      <c r="J475" s="210">
        <f>ROUND(I475*H475,2)</f>
        <v>0</v>
      </c>
      <c r="K475" s="206" t="s">
        <v>202</v>
      </c>
      <c r="L475" s="62"/>
      <c r="M475" s="211" t="s">
        <v>24</v>
      </c>
      <c r="N475" s="212" t="s">
        <v>45</v>
      </c>
      <c r="O475" s="43"/>
      <c r="P475" s="213">
        <f>O475*H475</f>
        <v>0</v>
      </c>
      <c r="Q475" s="213">
        <v>0</v>
      </c>
      <c r="R475" s="213">
        <f>Q475*H475</f>
        <v>0</v>
      </c>
      <c r="S475" s="213">
        <v>0</v>
      </c>
      <c r="T475" s="214">
        <f>S475*H475</f>
        <v>0</v>
      </c>
      <c r="AR475" s="25" t="s">
        <v>290</v>
      </c>
      <c r="AT475" s="25" t="s">
        <v>198</v>
      </c>
      <c r="AU475" s="25" t="s">
        <v>83</v>
      </c>
      <c r="AY475" s="25" t="s">
        <v>196</v>
      </c>
      <c r="BE475" s="215">
        <f>IF(N475="základní",J475,0)</f>
        <v>0</v>
      </c>
      <c r="BF475" s="215">
        <f>IF(N475="snížená",J475,0)</f>
        <v>0</v>
      </c>
      <c r="BG475" s="215">
        <f>IF(N475="zákl. přenesená",J475,0)</f>
        <v>0</v>
      </c>
      <c r="BH475" s="215">
        <f>IF(N475="sníž. přenesená",J475,0)</f>
        <v>0</v>
      </c>
      <c r="BI475" s="215">
        <f>IF(N475="nulová",J475,0)</f>
        <v>0</v>
      </c>
      <c r="BJ475" s="25" t="s">
        <v>81</v>
      </c>
      <c r="BK475" s="215">
        <f>ROUND(I475*H475,2)</f>
        <v>0</v>
      </c>
      <c r="BL475" s="25" t="s">
        <v>290</v>
      </c>
      <c r="BM475" s="25" t="s">
        <v>4722</v>
      </c>
    </row>
    <row r="476" spans="2:65" s="1" customFormat="1" ht="23" customHeight="1">
      <c r="B476" s="42"/>
      <c r="C476" s="204" t="s">
        <v>717</v>
      </c>
      <c r="D476" s="204" t="s">
        <v>198</v>
      </c>
      <c r="E476" s="205" t="s">
        <v>1322</v>
      </c>
      <c r="F476" s="206" t="s">
        <v>1323</v>
      </c>
      <c r="G476" s="207" t="s">
        <v>267</v>
      </c>
      <c r="H476" s="208">
        <v>75.099999999999994</v>
      </c>
      <c r="I476" s="209"/>
      <c r="J476" s="210">
        <f>ROUND(I476*H476,2)</f>
        <v>0</v>
      </c>
      <c r="K476" s="206" t="s">
        <v>202</v>
      </c>
      <c r="L476" s="62"/>
      <c r="M476" s="211" t="s">
        <v>24</v>
      </c>
      <c r="N476" s="212" t="s">
        <v>45</v>
      </c>
      <c r="O476" s="43"/>
      <c r="P476" s="213">
        <f>O476*H476</f>
        <v>0</v>
      </c>
      <c r="Q476" s="213">
        <v>1.9699999999999999E-4</v>
      </c>
      <c r="R476" s="213">
        <f>Q476*H476</f>
        <v>1.4794699999999997E-2</v>
      </c>
      <c r="S476" s="213">
        <v>0</v>
      </c>
      <c r="T476" s="214">
        <f>S476*H476</f>
        <v>0</v>
      </c>
      <c r="AR476" s="25" t="s">
        <v>290</v>
      </c>
      <c r="AT476" s="25" t="s">
        <v>198</v>
      </c>
      <c r="AU476" s="25" t="s">
        <v>83</v>
      </c>
      <c r="AY476" s="25" t="s">
        <v>196</v>
      </c>
      <c r="BE476" s="215">
        <f>IF(N476="základní",J476,0)</f>
        <v>0</v>
      </c>
      <c r="BF476" s="215">
        <f>IF(N476="snížená",J476,0)</f>
        <v>0</v>
      </c>
      <c r="BG476" s="215">
        <f>IF(N476="zákl. přenesená",J476,0)</f>
        <v>0</v>
      </c>
      <c r="BH476" s="215">
        <f>IF(N476="sníž. přenesená",J476,0)</f>
        <v>0</v>
      </c>
      <c r="BI476" s="215">
        <f>IF(N476="nulová",J476,0)</f>
        <v>0</v>
      </c>
      <c r="BJ476" s="25" t="s">
        <v>81</v>
      </c>
      <c r="BK476" s="215">
        <f>ROUND(I476*H476,2)</f>
        <v>0</v>
      </c>
      <c r="BL476" s="25" t="s">
        <v>290</v>
      </c>
      <c r="BM476" s="25" t="s">
        <v>4723</v>
      </c>
    </row>
    <row r="477" spans="2:65" s="1" customFormat="1" ht="14.5" customHeight="1">
      <c r="B477" s="42"/>
      <c r="C477" s="250" t="s">
        <v>722</v>
      </c>
      <c r="D477" s="250" t="s">
        <v>252</v>
      </c>
      <c r="E477" s="251" t="s">
        <v>4724</v>
      </c>
      <c r="F477" s="252" t="s">
        <v>4725</v>
      </c>
      <c r="G477" s="253" t="s">
        <v>201</v>
      </c>
      <c r="H477" s="254">
        <v>0.48799999999999999</v>
      </c>
      <c r="I477" s="255"/>
      <c r="J477" s="256">
        <f>ROUND(I477*H477,2)</f>
        <v>0</v>
      </c>
      <c r="K477" s="252" t="s">
        <v>202</v>
      </c>
      <c r="L477" s="257"/>
      <c r="M477" s="258" t="s">
        <v>24</v>
      </c>
      <c r="N477" s="259" t="s">
        <v>45</v>
      </c>
      <c r="O477" s="43"/>
      <c r="P477" s="213">
        <f>O477*H477</f>
        <v>0</v>
      </c>
      <c r="Q477" s="213">
        <v>0.55000000000000004</v>
      </c>
      <c r="R477" s="213">
        <f>Q477*H477</f>
        <v>0.26840000000000003</v>
      </c>
      <c r="S477" s="213">
        <v>0</v>
      </c>
      <c r="T477" s="214">
        <f>S477*H477</f>
        <v>0</v>
      </c>
      <c r="AR477" s="25" t="s">
        <v>376</v>
      </c>
      <c r="AT477" s="25" t="s">
        <v>252</v>
      </c>
      <c r="AU477" s="25" t="s">
        <v>83</v>
      </c>
      <c r="AY477" s="25" t="s">
        <v>196</v>
      </c>
      <c r="BE477" s="215">
        <f>IF(N477="základní",J477,0)</f>
        <v>0</v>
      </c>
      <c r="BF477" s="215">
        <f>IF(N477="snížená",J477,0)</f>
        <v>0</v>
      </c>
      <c r="BG477" s="215">
        <f>IF(N477="zákl. přenesená",J477,0)</f>
        <v>0</v>
      </c>
      <c r="BH477" s="215">
        <f>IF(N477="sníž. přenesená",J477,0)</f>
        <v>0</v>
      </c>
      <c r="BI477" s="215">
        <f>IF(N477="nulová",J477,0)</f>
        <v>0</v>
      </c>
      <c r="BJ477" s="25" t="s">
        <v>81</v>
      </c>
      <c r="BK477" s="215">
        <f>ROUND(I477*H477,2)</f>
        <v>0</v>
      </c>
      <c r="BL477" s="25" t="s">
        <v>290</v>
      </c>
      <c r="BM477" s="25" t="s">
        <v>4726</v>
      </c>
    </row>
    <row r="478" spans="2:65" s="12" customFormat="1">
      <c r="B478" s="216"/>
      <c r="C478" s="217"/>
      <c r="D478" s="218" t="s">
        <v>205</v>
      </c>
      <c r="E478" s="219" t="s">
        <v>24</v>
      </c>
      <c r="F478" s="220" t="s">
        <v>4727</v>
      </c>
      <c r="G478" s="217"/>
      <c r="H478" s="221">
        <v>0.48799999999999999</v>
      </c>
      <c r="I478" s="222"/>
      <c r="J478" s="217"/>
      <c r="K478" s="217"/>
      <c r="L478" s="223"/>
      <c r="M478" s="224"/>
      <c r="N478" s="225"/>
      <c r="O478" s="225"/>
      <c r="P478" s="225"/>
      <c r="Q478" s="225"/>
      <c r="R478" s="225"/>
      <c r="S478" s="225"/>
      <c r="T478" s="226"/>
      <c r="AT478" s="227" t="s">
        <v>205</v>
      </c>
      <c r="AU478" s="227" t="s">
        <v>83</v>
      </c>
      <c r="AV478" s="12" t="s">
        <v>83</v>
      </c>
      <c r="AW478" s="12" t="s">
        <v>37</v>
      </c>
      <c r="AX478" s="12" t="s">
        <v>81</v>
      </c>
      <c r="AY478" s="227" t="s">
        <v>196</v>
      </c>
    </row>
    <row r="479" spans="2:65" s="1" customFormat="1" ht="46" customHeight="1">
      <c r="B479" s="42"/>
      <c r="C479" s="204" t="s">
        <v>736</v>
      </c>
      <c r="D479" s="204" t="s">
        <v>198</v>
      </c>
      <c r="E479" s="205" t="s">
        <v>1332</v>
      </c>
      <c r="F479" s="206" t="s">
        <v>1333</v>
      </c>
      <c r="G479" s="207" t="s">
        <v>201</v>
      </c>
      <c r="H479" s="208">
        <v>3.1320000000000001</v>
      </c>
      <c r="I479" s="209"/>
      <c r="J479" s="210">
        <f>ROUND(I479*H479,2)</f>
        <v>0</v>
      </c>
      <c r="K479" s="206" t="s">
        <v>202</v>
      </c>
      <c r="L479" s="62"/>
      <c r="M479" s="211" t="s">
        <v>24</v>
      </c>
      <c r="N479" s="212" t="s">
        <v>45</v>
      </c>
      <c r="O479" s="43"/>
      <c r="P479" s="213">
        <f>O479*H479</f>
        <v>0</v>
      </c>
      <c r="Q479" s="213">
        <v>1.08E-3</v>
      </c>
      <c r="R479" s="213">
        <f>Q479*H479</f>
        <v>3.3825600000000002E-3</v>
      </c>
      <c r="S479" s="213">
        <v>0</v>
      </c>
      <c r="T479" s="214">
        <f>S479*H479</f>
        <v>0</v>
      </c>
      <c r="AR479" s="25" t="s">
        <v>290</v>
      </c>
      <c r="AT479" s="25" t="s">
        <v>198</v>
      </c>
      <c r="AU479" s="25" t="s">
        <v>83</v>
      </c>
      <c r="AY479" s="25" t="s">
        <v>196</v>
      </c>
      <c r="BE479" s="215">
        <f>IF(N479="základní",J479,0)</f>
        <v>0</v>
      </c>
      <c r="BF479" s="215">
        <f>IF(N479="snížená",J479,0)</f>
        <v>0</v>
      </c>
      <c r="BG479" s="215">
        <f>IF(N479="zákl. přenesená",J479,0)</f>
        <v>0</v>
      </c>
      <c r="BH479" s="215">
        <f>IF(N479="sníž. přenesená",J479,0)</f>
        <v>0</v>
      </c>
      <c r="BI479" s="215">
        <f>IF(N479="nulová",J479,0)</f>
        <v>0</v>
      </c>
      <c r="BJ479" s="25" t="s">
        <v>81</v>
      </c>
      <c r="BK479" s="215">
        <f>ROUND(I479*H479,2)</f>
        <v>0</v>
      </c>
      <c r="BL479" s="25" t="s">
        <v>290</v>
      </c>
      <c r="BM479" s="25" t="s">
        <v>4728</v>
      </c>
    </row>
    <row r="480" spans="2:65" s="12" customFormat="1">
      <c r="B480" s="216"/>
      <c r="C480" s="217"/>
      <c r="D480" s="218" t="s">
        <v>205</v>
      </c>
      <c r="E480" s="219" t="s">
        <v>24</v>
      </c>
      <c r="F480" s="220" t="s">
        <v>4729</v>
      </c>
      <c r="G480" s="217"/>
      <c r="H480" s="221">
        <v>3.1320000000000001</v>
      </c>
      <c r="I480" s="222"/>
      <c r="J480" s="217"/>
      <c r="K480" s="217"/>
      <c r="L480" s="223"/>
      <c r="M480" s="224"/>
      <c r="N480" s="225"/>
      <c r="O480" s="225"/>
      <c r="P480" s="225"/>
      <c r="Q480" s="225"/>
      <c r="R480" s="225"/>
      <c r="S480" s="225"/>
      <c r="T480" s="226"/>
      <c r="AT480" s="227" t="s">
        <v>205</v>
      </c>
      <c r="AU480" s="227" t="s">
        <v>83</v>
      </c>
      <c r="AV480" s="12" t="s">
        <v>83</v>
      </c>
      <c r="AW480" s="12" t="s">
        <v>37</v>
      </c>
      <c r="AX480" s="12" t="s">
        <v>81</v>
      </c>
      <c r="AY480" s="227" t="s">
        <v>196</v>
      </c>
    </row>
    <row r="481" spans="2:65" s="1" customFormat="1" ht="46" customHeight="1">
      <c r="B481" s="42"/>
      <c r="C481" s="204" t="s">
        <v>744</v>
      </c>
      <c r="D481" s="204" t="s">
        <v>198</v>
      </c>
      <c r="E481" s="205" t="s">
        <v>1340</v>
      </c>
      <c r="F481" s="206" t="s">
        <v>1341</v>
      </c>
      <c r="G481" s="207" t="s">
        <v>1189</v>
      </c>
      <c r="H481" s="270"/>
      <c r="I481" s="209"/>
      <c r="J481" s="210">
        <f>ROUND(I481*H481,2)</f>
        <v>0</v>
      </c>
      <c r="K481" s="206" t="s">
        <v>202</v>
      </c>
      <c r="L481" s="62"/>
      <c r="M481" s="211" t="s">
        <v>24</v>
      </c>
      <c r="N481" s="212" t="s">
        <v>45</v>
      </c>
      <c r="O481" s="43"/>
      <c r="P481" s="213">
        <f>O481*H481</f>
        <v>0</v>
      </c>
      <c r="Q481" s="213">
        <v>0</v>
      </c>
      <c r="R481" s="213">
        <f>Q481*H481</f>
        <v>0</v>
      </c>
      <c r="S481" s="213">
        <v>0</v>
      </c>
      <c r="T481" s="214">
        <f>S481*H481</f>
        <v>0</v>
      </c>
      <c r="AR481" s="25" t="s">
        <v>290</v>
      </c>
      <c r="AT481" s="25" t="s">
        <v>198</v>
      </c>
      <c r="AU481" s="25" t="s">
        <v>83</v>
      </c>
      <c r="AY481" s="25" t="s">
        <v>196</v>
      </c>
      <c r="BE481" s="215">
        <f>IF(N481="základní",J481,0)</f>
        <v>0</v>
      </c>
      <c r="BF481" s="215">
        <f>IF(N481="snížená",J481,0)</f>
        <v>0</v>
      </c>
      <c r="BG481" s="215">
        <f>IF(N481="zákl. přenesená",J481,0)</f>
        <v>0</v>
      </c>
      <c r="BH481" s="215">
        <f>IF(N481="sníž. přenesená",J481,0)</f>
        <v>0</v>
      </c>
      <c r="BI481" s="215">
        <f>IF(N481="nulová",J481,0)</f>
        <v>0</v>
      </c>
      <c r="BJ481" s="25" t="s">
        <v>81</v>
      </c>
      <c r="BK481" s="215">
        <f>ROUND(I481*H481,2)</f>
        <v>0</v>
      </c>
      <c r="BL481" s="25" t="s">
        <v>290</v>
      </c>
      <c r="BM481" s="25" t="s">
        <v>4730</v>
      </c>
    </row>
    <row r="482" spans="2:65" s="11" customFormat="1" ht="29.9" customHeight="1">
      <c r="B482" s="188"/>
      <c r="C482" s="189"/>
      <c r="D482" s="190" t="s">
        <v>73</v>
      </c>
      <c r="E482" s="202" t="s">
        <v>1343</v>
      </c>
      <c r="F482" s="202" t="s">
        <v>1344</v>
      </c>
      <c r="G482" s="189"/>
      <c r="H482" s="189"/>
      <c r="I482" s="192"/>
      <c r="J482" s="203">
        <f>BK482</f>
        <v>0</v>
      </c>
      <c r="K482" s="189"/>
      <c r="L482" s="194"/>
      <c r="M482" s="195"/>
      <c r="N482" s="196"/>
      <c r="O482" s="196"/>
      <c r="P482" s="197">
        <f>SUM(P483:P497)</f>
        <v>0</v>
      </c>
      <c r="Q482" s="196"/>
      <c r="R482" s="197">
        <f>SUM(R483:R497)</f>
        <v>0.85128055448999995</v>
      </c>
      <c r="S482" s="196"/>
      <c r="T482" s="198">
        <f>SUM(T483:T497)</f>
        <v>0</v>
      </c>
      <c r="AR482" s="199" t="s">
        <v>83</v>
      </c>
      <c r="AT482" s="200" t="s">
        <v>73</v>
      </c>
      <c r="AU482" s="200" t="s">
        <v>81</v>
      </c>
      <c r="AY482" s="199" t="s">
        <v>196</v>
      </c>
      <c r="BK482" s="201">
        <f>SUM(BK483:BK497)</f>
        <v>0</v>
      </c>
    </row>
    <row r="483" spans="2:65" s="1" customFormat="1" ht="46" customHeight="1">
      <c r="B483" s="42"/>
      <c r="C483" s="204" t="s">
        <v>761</v>
      </c>
      <c r="D483" s="204" t="s">
        <v>198</v>
      </c>
      <c r="E483" s="205" t="s">
        <v>1346</v>
      </c>
      <c r="F483" s="206" t="s">
        <v>1347</v>
      </c>
      <c r="G483" s="207" t="s">
        <v>267</v>
      </c>
      <c r="H483" s="208">
        <v>62.8</v>
      </c>
      <c r="I483" s="209"/>
      <c r="J483" s="210">
        <f>ROUND(I483*H483,2)</f>
        <v>0</v>
      </c>
      <c r="K483" s="206" t="s">
        <v>202</v>
      </c>
      <c r="L483" s="62"/>
      <c r="M483" s="211" t="s">
        <v>24</v>
      </c>
      <c r="N483" s="212" t="s">
        <v>45</v>
      </c>
      <c r="O483" s="43"/>
      <c r="P483" s="213">
        <f>O483*H483</f>
        <v>0</v>
      </c>
      <c r="Q483" s="213">
        <v>1.2608950900000001E-2</v>
      </c>
      <c r="R483" s="213">
        <f>Q483*H483</f>
        <v>0.79184211652000003</v>
      </c>
      <c r="S483" s="213">
        <v>0</v>
      </c>
      <c r="T483" s="214">
        <f>S483*H483</f>
        <v>0</v>
      </c>
      <c r="AR483" s="25" t="s">
        <v>290</v>
      </c>
      <c r="AT483" s="25" t="s">
        <v>198</v>
      </c>
      <c r="AU483" s="25" t="s">
        <v>83</v>
      </c>
      <c r="AY483" s="25" t="s">
        <v>196</v>
      </c>
      <c r="BE483" s="215">
        <f>IF(N483="základní",J483,0)</f>
        <v>0</v>
      </c>
      <c r="BF483" s="215">
        <f>IF(N483="snížená",J483,0)</f>
        <v>0</v>
      </c>
      <c r="BG483" s="215">
        <f>IF(N483="zákl. přenesená",J483,0)</f>
        <v>0</v>
      </c>
      <c r="BH483" s="215">
        <f>IF(N483="sníž. přenesená",J483,0)</f>
        <v>0</v>
      </c>
      <c r="BI483" s="215">
        <f>IF(N483="nulová",J483,0)</f>
        <v>0</v>
      </c>
      <c r="BJ483" s="25" t="s">
        <v>81</v>
      </c>
      <c r="BK483" s="215">
        <f>ROUND(I483*H483,2)</f>
        <v>0</v>
      </c>
      <c r="BL483" s="25" t="s">
        <v>290</v>
      </c>
      <c r="BM483" s="25" t="s">
        <v>4731</v>
      </c>
    </row>
    <row r="484" spans="2:65" s="12" customFormat="1">
      <c r="B484" s="216"/>
      <c r="C484" s="217"/>
      <c r="D484" s="218" t="s">
        <v>205</v>
      </c>
      <c r="E484" s="219" t="s">
        <v>24</v>
      </c>
      <c r="F484" s="220" t="s">
        <v>4732</v>
      </c>
      <c r="G484" s="217"/>
      <c r="H484" s="221">
        <v>62.8</v>
      </c>
      <c r="I484" s="222"/>
      <c r="J484" s="217"/>
      <c r="K484" s="217"/>
      <c r="L484" s="223"/>
      <c r="M484" s="224"/>
      <c r="N484" s="225"/>
      <c r="O484" s="225"/>
      <c r="P484" s="225"/>
      <c r="Q484" s="225"/>
      <c r="R484" s="225"/>
      <c r="S484" s="225"/>
      <c r="T484" s="226"/>
      <c r="AT484" s="227" t="s">
        <v>205</v>
      </c>
      <c r="AU484" s="227" t="s">
        <v>83</v>
      </c>
      <c r="AV484" s="12" t="s">
        <v>83</v>
      </c>
      <c r="AW484" s="12" t="s">
        <v>37</v>
      </c>
      <c r="AX484" s="12" t="s">
        <v>81</v>
      </c>
      <c r="AY484" s="227" t="s">
        <v>196</v>
      </c>
    </row>
    <row r="485" spans="2:65" s="1" customFormat="1" ht="46" customHeight="1">
      <c r="B485" s="42"/>
      <c r="C485" s="204" t="s">
        <v>765</v>
      </c>
      <c r="D485" s="204" t="s">
        <v>198</v>
      </c>
      <c r="E485" s="205" t="s">
        <v>1352</v>
      </c>
      <c r="F485" s="206" t="s">
        <v>1353</v>
      </c>
      <c r="G485" s="207" t="s">
        <v>267</v>
      </c>
      <c r="H485" s="208">
        <v>3.3</v>
      </c>
      <c r="I485" s="209"/>
      <c r="J485" s="210">
        <f>ROUND(I485*H485,2)</f>
        <v>0</v>
      </c>
      <c r="K485" s="206" t="s">
        <v>202</v>
      </c>
      <c r="L485" s="62"/>
      <c r="M485" s="211" t="s">
        <v>24</v>
      </c>
      <c r="N485" s="212" t="s">
        <v>45</v>
      </c>
      <c r="O485" s="43"/>
      <c r="P485" s="213">
        <f>O485*H485</f>
        <v>0</v>
      </c>
      <c r="Q485" s="213">
        <v>1.29239509E-2</v>
      </c>
      <c r="R485" s="213">
        <f>Q485*H485</f>
        <v>4.2649037969999998E-2</v>
      </c>
      <c r="S485" s="213">
        <v>0</v>
      </c>
      <c r="T485" s="214">
        <f>S485*H485</f>
        <v>0</v>
      </c>
      <c r="AR485" s="25" t="s">
        <v>290</v>
      </c>
      <c r="AT485" s="25" t="s">
        <v>198</v>
      </c>
      <c r="AU485" s="25" t="s">
        <v>83</v>
      </c>
      <c r="AY485" s="25" t="s">
        <v>196</v>
      </c>
      <c r="BE485" s="215">
        <f>IF(N485="základní",J485,0)</f>
        <v>0</v>
      </c>
      <c r="BF485" s="215">
        <f>IF(N485="snížená",J485,0)</f>
        <v>0</v>
      </c>
      <c r="BG485" s="215">
        <f>IF(N485="zákl. přenesená",J485,0)</f>
        <v>0</v>
      </c>
      <c r="BH485" s="215">
        <f>IF(N485="sníž. přenesená",J485,0)</f>
        <v>0</v>
      </c>
      <c r="BI485" s="215">
        <f>IF(N485="nulová",J485,0)</f>
        <v>0</v>
      </c>
      <c r="BJ485" s="25" t="s">
        <v>81</v>
      </c>
      <c r="BK485" s="215">
        <f>ROUND(I485*H485,2)</f>
        <v>0</v>
      </c>
      <c r="BL485" s="25" t="s">
        <v>290</v>
      </c>
      <c r="BM485" s="25" t="s">
        <v>4733</v>
      </c>
    </row>
    <row r="486" spans="2:65" s="12" customFormat="1">
      <c r="B486" s="216"/>
      <c r="C486" s="217"/>
      <c r="D486" s="218" t="s">
        <v>205</v>
      </c>
      <c r="E486" s="219" t="s">
        <v>24</v>
      </c>
      <c r="F486" s="220" t="s">
        <v>4734</v>
      </c>
      <c r="G486" s="217"/>
      <c r="H486" s="221">
        <v>3.3</v>
      </c>
      <c r="I486" s="222"/>
      <c r="J486" s="217"/>
      <c r="K486" s="217"/>
      <c r="L486" s="223"/>
      <c r="M486" s="224"/>
      <c r="N486" s="225"/>
      <c r="O486" s="225"/>
      <c r="P486" s="225"/>
      <c r="Q486" s="225"/>
      <c r="R486" s="225"/>
      <c r="S486" s="225"/>
      <c r="T486" s="226"/>
      <c r="AT486" s="227" t="s">
        <v>205</v>
      </c>
      <c r="AU486" s="227" t="s">
        <v>83</v>
      </c>
      <c r="AV486" s="12" t="s">
        <v>83</v>
      </c>
      <c r="AW486" s="12" t="s">
        <v>37</v>
      </c>
      <c r="AX486" s="12" t="s">
        <v>81</v>
      </c>
      <c r="AY486" s="227" t="s">
        <v>196</v>
      </c>
    </row>
    <row r="487" spans="2:65" s="1" customFormat="1" ht="34.5" customHeight="1">
      <c r="B487" s="42"/>
      <c r="C487" s="204" t="s">
        <v>770</v>
      </c>
      <c r="D487" s="204" t="s">
        <v>198</v>
      </c>
      <c r="E487" s="205" t="s">
        <v>1357</v>
      </c>
      <c r="F487" s="206" t="s">
        <v>1358</v>
      </c>
      <c r="G487" s="207" t="s">
        <v>267</v>
      </c>
      <c r="H487" s="208">
        <v>66.099999999999994</v>
      </c>
      <c r="I487" s="209"/>
      <c r="J487" s="210">
        <f>ROUND(I487*H487,2)</f>
        <v>0</v>
      </c>
      <c r="K487" s="206" t="s">
        <v>202</v>
      </c>
      <c r="L487" s="62"/>
      <c r="M487" s="211" t="s">
        <v>24</v>
      </c>
      <c r="N487" s="212" t="s">
        <v>45</v>
      </c>
      <c r="O487" s="43"/>
      <c r="P487" s="213">
        <f>O487*H487</f>
        <v>0</v>
      </c>
      <c r="Q487" s="213">
        <v>1E-4</v>
      </c>
      <c r="R487" s="213">
        <f>Q487*H487</f>
        <v>6.6099999999999996E-3</v>
      </c>
      <c r="S487" s="213">
        <v>0</v>
      </c>
      <c r="T487" s="214">
        <f>S487*H487</f>
        <v>0</v>
      </c>
      <c r="AR487" s="25" t="s">
        <v>290</v>
      </c>
      <c r="AT487" s="25" t="s">
        <v>198</v>
      </c>
      <c r="AU487" s="25" t="s">
        <v>83</v>
      </c>
      <c r="AY487" s="25" t="s">
        <v>196</v>
      </c>
      <c r="BE487" s="215">
        <f>IF(N487="základní",J487,0)</f>
        <v>0</v>
      </c>
      <c r="BF487" s="215">
        <f>IF(N487="snížená",J487,0)</f>
        <v>0</v>
      </c>
      <c r="BG487" s="215">
        <f>IF(N487="zákl. přenesená",J487,0)</f>
        <v>0</v>
      </c>
      <c r="BH487" s="215">
        <f>IF(N487="sníž. přenesená",J487,0)</f>
        <v>0</v>
      </c>
      <c r="BI487" s="215">
        <f>IF(N487="nulová",J487,0)</f>
        <v>0</v>
      </c>
      <c r="BJ487" s="25" t="s">
        <v>81</v>
      </c>
      <c r="BK487" s="215">
        <f>ROUND(I487*H487,2)</f>
        <v>0</v>
      </c>
      <c r="BL487" s="25" t="s">
        <v>290</v>
      </c>
      <c r="BM487" s="25" t="s">
        <v>4735</v>
      </c>
    </row>
    <row r="488" spans="2:65" s="12" customFormat="1">
      <c r="B488" s="216"/>
      <c r="C488" s="217"/>
      <c r="D488" s="218" t="s">
        <v>205</v>
      </c>
      <c r="E488" s="219" t="s">
        <v>24</v>
      </c>
      <c r="F488" s="220" t="s">
        <v>4736</v>
      </c>
      <c r="G488" s="217"/>
      <c r="H488" s="221">
        <v>66.099999999999994</v>
      </c>
      <c r="I488" s="222"/>
      <c r="J488" s="217"/>
      <c r="K488" s="217"/>
      <c r="L488" s="223"/>
      <c r="M488" s="224"/>
      <c r="N488" s="225"/>
      <c r="O488" s="225"/>
      <c r="P488" s="225"/>
      <c r="Q488" s="225"/>
      <c r="R488" s="225"/>
      <c r="S488" s="225"/>
      <c r="T488" s="226"/>
      <c r="AT488" s="227" t="s">
        <v>205</v>
      </c>
      <c r="AU488" s="227" t="s">
        <v>83</v>
      </c>
      <c r="AV488" s="12" t="s">
        <v>83</v>
      </c>
      <c r="AW488" s="12" t="s">
        <v>37</v>
      </c>
      <c r="AX488" s="12" t="s">
        <v>81</v>
      </c>
      <c r="AY488" s="227" t="s">
        <v>196</v>
      </c>
    </row>
    <row r="489" spans="2:65" s="1" customFormat="1" ht="23" customHeight="1">
      <c r="B489" s="42"/>
      <c r="C489" s="204" t="s">
        <v>776</v>
      </c>
      <c r="D489" s="204" t="s">
        <v>198</v>
      </c>
      <c r="E489" s="205" t="s">
        <v>4737</v>
      </c>
      <c r="F489" s="206" t="s">
        <v>4738</v>
      </c>
      <c r="G489" s="207" t="s">
        <v>267</v>
      </c>
      <c r="H489" s="208">
        <v>3.3</v>
      </c>
      <c r="I489" s="209"/>
      <c r="J489" s="210">
        <f>ROUND(I489*H489,2)</f>
        <v>0</v>
      </c>
      <c r="K489" s="206" t="s">
        <v>202</v>
      </c>
      <c r="L489" s="62"/>
      <c r="M489" s="211" t="s">
        <v>24</v>
      </c>
      <c r="N489" s="212" t="s">
        <v>45</v>
      </c>
      <c r="O489" s="43"/>
      <c r="P489" s="213">
        <f>O489*H489</f>
        <v>0</v>
      </c>
      <c r="Q489" s="213">
        <v>0</v>
      </c>
      <c r="R489" s="213">
        <f>Q489*H489</f>
        <v>0</v>
      </c>
      <c r="S489" s="213">
        <v>0</v>
      </c>
      <c r="T489" s="214">
        <f>S489*H489</f>
        <v>0</v>
      </c>
      <c r="AR489" s="25" t="s">
        <v>290</v>
      </c>
      <c r="AT489" s="25" t="s">
        <v>198</v>
      </c>
      <c r="AU489" s="25" t="s">
        <v>83</v>
      </c>
      <c r="AY489" s="25" t="s">
        <v>196</v>
      </c>
      <c r="BE489" s="215">
        <f>IF(N489="základní",J489,0)</f>
        <v>0</v>
      </c>
      <c r="BF489" s="215">
        <f>IF(N489="snížená",J489,0)</f>
        <v>0</v>
      </c>
      <c r="BG489" s="215">
        <f>IF(N489="zákl. přenesená",J489,0)</f>
        <v>0</v>
      </c>
      <c r="BH489" s="215">
        <f>IF(N489="sníž. přenesená",J489,0)</f>
        <v>0</v>
      </c>
      <c r="BI489" s="215">
        <f>IF(N489="nulová",J489,0)</f>
        <v>0</v>
      </c>
      <c r="BJ489" s="25" t="s">
        <v>81</v>
      </c>
      <c r="BK489" s="215">
        <f>ROUND(I489*H489,2)</f>
        <v>0</v>
      </c>
      <c r="BL489" s="25" t="s">
        <v>290</v>
      </c>
      <c r="BM489" s="25" t="s">
        <v>4739</v>
      </c>
    </row>
    <row r="490" spans="2:65" s="12" customFormat="1">
      <c r="B490" s="216"/>
      <c r="C490" s="217"/>
      <c r="D490" s="218" t="s">
        <v>205</v>
      </c>
      <c r="E490" s="219" t="s">
        <v>24</v>
      </c>
      <c r="F490" s="220" t="s">
        <v>4740</v>
      </c>
      <c r="G490" s="217"/>
      <c r="H490" s="221">
        <v>3.3</v>
      </c>
      <c r="I490" s="222"/>
      <c r="J490" s="217"/>
      <c r="K490" s="217"/>
      <c r="L490" s="223"/>
      <c r="M490" s="224"/>
      <c r="N490" s="225"/>
      <c r="O490" s="225"/>
      <c r="P490" s="225"/>
      <c r="Q490" s="225"/>
      <c r="R490" s="225"/>
      <c r="S490" s="225"/>
      <c r="T490" s="226"/>
      <c r="AT490" s="227" t="s">
        <v>205</v>
      </c>
      <c r="AU490" s="227" t="s">
        <v>83</v>
      </c>
      <c r="AV490" s="12" t="s">
        <v>83</v>
      </c>
      <c r="AW490" s="12" t="s">
        <v>37</v>
      </c>
      <c r="AX490" s="12" t="s">
        <v>81</v>
      </c>
      <c r="AY490" s="227" t="s">
        <v>196</v>
      </c>
    </row>
    <row r="491" spans="2:65" s="1" customFormat="1" ht="34.5" customHeight="1">
      <c r="B491" s="42"/>
      <c r="C491" s="204" t="s">
        <v>785</v>
      </c>
      <c r="D491" s="204" t="s">
        <v>198</v>
      </c>
      <c r="E491" s="205" t="s">
        <v>4741</v>
      </c>
      <c r="F491" s="206" t="s">
        <v>4742</v>
      </c>
      <c r="G491" s="207" t="s">
        <v>267</v>
      </c>
      <c r="H491" s="208">
        <v>66.099999999999994</v>
      </c>
      <c r="I491" s="209"/>
      <c r="J491" s="210">
        <f>ROUND(I491*H491,2)</f>
        <v>0</v>
      </c>
      <c r="K491" s="206" t="s">
        <v>202</v>
      </c>
      <c r="L491" s="62"/>
      <c r="M491" s="211" t="s">
        <v>24</v>
      </c>
      <c r="N491" s="212" t="s">
        <v>45</v>
      </c>
      <c r="O491" s="43"/>
      <c r="P491" s="213">
        <f>O491*H491</f>
        <v>0</v>
      </c>
      <c r="Q491" s="213">
        <v>0</v>
      </c>
      <c r="R491" s="213">
        <f>Q491*H491</f>
        <v>0</v>
      </c>
      <c r="S491" s="213">
        <v>0</v>
      </c>
      <c r="T491" s="214">
        <f>S491*H491</f>
        <v>0</v>
      </c>
      <c r="AR491" s="25" t="s">
        <v>290</v>
      </c>
      <c r="AT491" s="25" t="s">
        <v>198</v>
      </c>
      <c r="AU491" s="25" t="s">
        <v>83</v>
      </c>
      <c r="AY491" s="25" t="s">
        <v>196</v>
      </c>
      <c r="BE491" s="215">
        <f>IF(N491="základní",J491,0)</f>
        <v>0</v>
      </c>
      <c r="BF491" s="215">
        <f>IF(N491="snížená",J491,0)</f>
        <v>0</v>
      </c>
      <c r="BG491" s="215">
        <f>IF(N491="zákl. přenesená",J491,0)</f>
        <v>0</v>
      </c>
      <c r="BH491" s="215">
        <f>IF(N491="sníž. přenesená",J491,0)</f>
        <v>0</v>
      </c>
      <c r="BI491" s="215">
        <f>IF(N491="nulová",J491,0)</f>
        <v>0</v>
      </c>
      <c r="BJ491" s="25" t="s">
        <v>81</v>
      </c>
      <c r="BK491" s="215">
        <f>ROUND(I491*H491,2)</f>
        <v>0</v>
      </c>
      <c r="BL491" s="25" t="s">
        <v>290</v>
      </c>
      <c r="BM491" s="25" t="s">
        <v>4743</v>
      </c>
    </row>
    <row r="492" spans="2:65" s="12" customFormat="1">
      <c r="B492" s="216"/>
      <c r="C492" s="217"/>
      <c r="D492" s="218" t="s">
        <v>205</v>
      </c>
      <c r="E492" s="219" t="s">
        <v>24</v>
      </c>
      <c r="F492" s="220" t="s">
        <v>4732</v>
      </c>
      <c r="G492" s="217"/>
      <c r="H492" s="221">
        <v>62.8</v>
      </c>
      <c r="I492" s="222"/>
      <c r="J492" s="217"/>
      <c r="K492" s="217"/>
      <c r="L492" s="223"/>
      <c r="M492" s="224"/>
      <c r="N492" s="225"/>
      <c r="O492" s="225"/>
      <c r="P492" s="225"/>
      <c r="Q492" s="225"/>
      <c r="R492" s="225"/>
      <c r="S492" s="225"/>
      <c r="T492" s="226"/>
      <c r="AT492" s="227" t="s">
        <v>205</v>
      </c>
      <c r="AU492" s="227" t="s">
        <v>83</v>
      </c>
      <c r="AV492" s="12" t="s">
        <v>83</v>
      </c>
      <c r="AW492" s="12" t="s">
        <v>37</v>
      </c>
      <c r="AX492" s="12" t="s">
        <v>74</v>
      </c>
      <c r="AY492" s="227" t="s">
        <v>196</v>
      </c>
    </row>
    <row r="493" spans="2:65" s="12" customFormat="1">
      <c r="B493" s="216"/>
      <c r="C493" s="217"/>
      <c r="D493" s="218" t="s">
        <v>205</v>
      </c>
      <c r="E493" s="219" t="s">
        <v>24</v>
      </c>
      <c r="F493" s="220" t="s">
        <v>4744</v>
      </c>
      <c r="G493" s="217"/>
      <c r="H493" s="221">
        <v>3.3</v>
      </c>
      <c r="I493" s="222"/>
      <c r="J493" s="217"/>
      <c r="K493" s="217"/>
      <c r="L493" s="223"/>
      <c r="M493" s="224"/>
      <c r="N493" s="225"/>
      <c r="O493" s="225"/>
      <c r="P493" s="225"/>
      <c r="Q493" s="225"/>
      <c r="R493" s="225"/>
      <c r="S493" s="225"/>
      <c r="T493" s="226"/>
      <c r="AT493" s="227" t="s">
        <v>205</v>
      </c>
      <c r="AU493" s="227" t="s">
        <v>83</v>
      </c>
      <c r="AV493" s="12" t="s">
        <v>83</v>
      </c>
      <c r="AW493" s="12" t="s">
        <v>37</v>
      </c>
      <c r="AX493" s="12" t="s">
        <v>74</v>
      </c>
      <c r="AY493" s="227" t="s">
        <v>196</v>
      </c>
    </row>
    <row r="494" spans="2:65" s="14" customFormat="1">
      <c r="B494" s="239"/>
      <c r="C494" s="240"/>
      <c r="D494" s="218" t="s">
        <v>205</v>
      </c>
      <c r="E494" s="241" t="s">
        <v>24</v>
      </c>
      <c r="F494" s="242" t="s">
        <v>238</v>
      </c>
      <c r="G494" s="240"/>
      <c r="H494" s="243">
        <v>66.099999999999994</v>
      </c>
      <c r="I494" s="244"/>
      <c r="J494" s="240"/>
      <c r="K494" s="240"/>
      <c r="L494" s="245"/>
      <c r="M494" s="246"/>
      <c r="N494" s="247"/>
      <c r="O494" s="247"/>
      <c r="P494" s="247"/>
      <c r="Q494" s="247"/>
      <c r="R494" s="247"/>
      <c r="S494" s="247"/>
      <c r="T494" s="248"/>
      <c r="AT494" s="249" t="s">
        <v>205</v>
      </c>
      <c r="AU494" s="249" t="s">
        <v>83</v>
      </c>
      <c r="AV494" s="14" t="s">
        <v>203</v>
      </c>
      <c r="AW494" s="14" t="s">
        <v>37</v>
      </c>
      <c r="AX494" s="14" t="s">
        <v>81</v>
      </c>
      <c r="AY494" s="249" t="s">
        <v>196</v>
      </c>
    </row>
    <row r="495" spans="2:65" s="1" customFormat="1" ht="23" customHeight="1">
      <c r="B495" s="42"/>
      <c r="C495" s="250" t="s">
        <v>794</v>
      </c>
      <c r="D495" s="250" t="s">
        <v>252</v>
      </c>
      <c r="E495" s="251" t="s">
        <v>4745</v>
      </c>
      <c r="F495" s="252" t="s">
        <v>4746</v>
      </c>
      <c r="G495" s="253" t="s">
        <v>267</v>
      </c>
      <c r="H495" s="254">
        <v>72.709999999999994</v>
      </c>
      <c r="I495" s="255"/>
      <c r="J495" s="256">
        <f>ROUND(I495*H495,2)</f>
        <v>0</v>
      </c>
      <c r="K495" s="252" t="s">
        <v>202</v>
      </c>
      <c r="L495" s="257"/>
      <c r="M495" s="258" t="s">
        <v>24</v>
      </c>
      <c r="N495" s="259" t="s">
        <v>45</v>
      </c>
      <c r="O495" s="43"/>
      <c r="P495" s="213">
        <f>O495*H495</f>
        <v>0</v>
      </c>
      <c r="Q495" s="213">
        <v>1.3999999999999999E-4</v>
      </c>
      <c r="R495" s="213">
        <f>Q495*H495</f>
        <v>1.0179399999999998E-2</v>
      </c>
      <c r="S495" s="213">
        <v>0</v>
      </c>
      <c r="T495" s="214">
        <f>S495*H495</f>
        <v>0</v>
      </c>
      <c r="AR495" s="25" t="s">
        <v>376</v>
      </c>
      <c r="AT495" s="25" t="s">
        <v>252</v>
      </c>
      <c r="AU495" s="25" t="s">
        <v>83</v>
      </c>
      <c r="AY495" s="25" t="s">
        <v>196</v>
      </c>
      <c r="BE495" s="215">
        <f>IF(N495="základní",J495,0)</f>
        <v>0</v>
      </c>
      <c r="BF495" s="215">
        <f>IF(N495="snížená",J495,0)</f>
        <v>0</v>
      </c>
      <c r="BG495" s="215">
        <f>IF(N495="zákl. přenesená",J495,0)</f>
        <v>0</v>
      </c>
      <c r="BH495" s="215">
        <f>IF(N495="sníž. přenesená",J495,0)</f>
        <v>0</v>
      </c>
      <c r="BI495" s="215">
        <f>IF(N495="nulová",J495,0)</f>
        <v>0</v>
      </c>
      <c r="BJ495" s="25" t="s">
        <v>81</v>
      </c>
      <c r="BK495" s="215">
        <f>ROUND(I495*H495,2)</f>
        <v>0</v>
      </c>
      <c r="BL495" s="25" t="s">
        <v>290</v>
      </c>
      <c r="BM495" s="25" t="s">
        <v>4747</v>
      </c>
    </row>
    <row r="496" spans="2:65" s="12" customFormat="1">
      <c r="B496" s="216"/>
      <c r="C496" s="217"/>
      <c r="D496" s="218" t="s">
        <v>205</v>
      </c>
      <c r="E496" s="219" t="s">
        <v>24</v>
      </c>
      <c r="F496" s="220" t="s">
        <v>4748</v>
      </c>
      <c r="G496" s="217"/>
      <c r="H496" s="221">
        <v>72.709999999999994</v>
      </c>
      <c r="I496" s="222"/>
      <c r="J496" s="217"/>
      <c r="K496" s="217"/>
      <c r="L496" s="223"/>
      <c r="M496" s="224"/>
      <c r="N496" s="225"/>
      <c r="O496" s="225"/>
      <c r="P496" s="225"/>
      <c r="Q496" s="225"/>
      <c r="R496" s="225"/>
      <c r="S496" s="225"/>
      <c r="T496" s="226"/>
      <c r="AT496" s="227" t="s">
        <v>205</v>
      </c>
      <c r="AU496" s="227" t="s">
        <v>83</v>
      </c>
      <c r="AV496" s="12" t="s">
        <v>83</v>
      </c>
      <c r="AW496" s="12" t="s">
        <v>37</v>
      </c>
      <c r="AX496" s="12" t="s">
        <v>81</v>
      </c>
      <c r="AY496" s="227" t="s">
        <v>196</v>
      </c>
    </row>
    <row r="497" spans="2:65" s="1" customFormat="1" ht="46" customHeight="1">
      <c r="B497" s="42"/>
      <c r="C497" s="204" t="s">
        <v>798</v>
      </c>
      <c r="D497" s="204" t="s">
        <v>198</v>
      </c>
      <c r="E497" s="205" t="s">
        <v>1369</v>
      </c>
      <c r="F497" s="206" t="s">
        <v>1370</v>
      </c>
      <c r="G497" s="207" t="s">
        <v>1189</v>
      </c>
      <c r="H497" s="270"/>
      <c r="I497" s="209"/>
      <c r="J497" s="210">
        <f>ROUND(I497*H497,2)</f>
        <v>0</v>
      </c>
      <c r="K497" s="206" t="s">
        <v>202</v>
      </c>
      <c r="L497" s="62"/>
      <c r="M497" s="211" t="s">
        <v>24</v>
      </c>
      <c r="N497" s="212" t="s">
        <v>45</v>
      </c>
      <c r="O497" s="43"/>
      <c r="P497" s="213">
        <f>O497*H497</f>
        <v>0</v>
      </c>
      <c r="Q497" s="213">
        <v>0</v>
      </c>
      <c r="R497" s="213">
        <f>Q497*H497</f>
        <v>0</v>
      </c>
      <c r="S497" s="213">
        <v>0</v>
      </c>
      <c r="T497" s="214">
        <f>S497*H497</f>
        <v>0</v>
      </c>
      <c r="AR497" s="25" t="s">
        <v>290</v>
      </c>
      <c r="AT497" s="25" t="s">
        <v>198</v>
      </c>
      <c r="AU497" s="25" t="s">
        <v>83</v>
      </c>
      <c r="AY497" s="25" t="s">
        <v>196</v>
      </c>
      <c r="BE497" s="215">
        <f>IF(N497="základní",J497,0)</f>
        <v>0</v>
      </c>
      <c r="BF497" s="215">
        <f>IF(N497="snížená",J497,0)</f>
        <v>0</v>
      </c>
      <c r="BG497" s="215">
        <f>IF(N497="zákl. přenesená",J497,0)</f>
        <v>0</v>
      </c>
      <c r="BH497" s="215">
        <f>IF(N497="sníž. přenesená",J497,0)</f>
        <v>0</v>
      </c>
      <c r="BI497" s="215">
        <f>IF(N497="nulová",J497,0)</f>
        <v>0</v>
      </c>
      <c r="BJ497" s="25" t="s">
        <v>81</v>
      </c>
      <c r="BK497" s="215">
        <f>ROUND(I497*H497,2)</f>
        <v>0</v>
      </c>
      <c r="BL497" s="25" t="s">
        <v>290</v>
      </c>
      <c r="BM497" s="25" t="s">
        <v>4749</v>
      </c>
    </row>
    <row r="498" spans="2:65" s="11" customFormat="1" ht="29.9" customHeight="1">
      <c r="B498" s="188"/>
      <c r="C498" s="189"/>
      <c r="D498" s="190" t="s">
        <v>73</v>
      </c>
      <c r="E498" s="202" t="s">
        <v>1372</v>
      </c>
      <c r="F498" s="202" t="s">
        <v>1373</v>
      </c>
      <c r="G498" s="189"/>
      <c r="H498" s="189"/>
      <c r="I498" s="192"/>
      <c r="J498" s="203">
        <f>BK498</f>
        <v>0</v>
      </c>
      <c r="K498" s="189"/>
      <c r="L498" s="194"/>
      <c r="M498" s="195"/>
      <c r="N498" s="196"/>
      <c r="O498" s="196"/>
      <c r="P498" s="197">
        <f>SUM(P499:P530)</f>
        <v>0</v>
      </c>
      <c r="Q498" s="196"/>
      <c r="R498" s="197">
        <f>SUM(R499:R530)</f>
        <v>0.37651622900000004</v>
      </c>
      <c r="S498" s="196"/>
      <c r="T498" s="198">
        <f>SUM(T499:T530)</f>
        <v>0</v>
      </c>
      <c r="AR498" s="199" t="s">
        <v>83</v>
      </c>
      <c r="AT498" s="200" t="s">
        <v>73</v>
      </c>
      <c r="AU498" s="200" t="s">
        <v>81</v>
      </c>
      <c r="AY498" s="199" t="s">
        <v>196</v>
      </c>
      <c r="BK498" s="201">
        <f>SUM(BK499:BK530)</f>
        <v>0</v>
      </c>
    </row>
    <row r="499" spans="2:65" s="1" customFormat="1" ht="34.5" customHeight="1">
      <c r="B499" s="42"/>
      <c r="C499" s="204" t="s">
        <v>803</v>
      </c>
      <c r="D499" s="204" t="s">
        <v>198</v>
      </c>
      <c r="E499" s="205" t="s">
        <v>4750</v>
      </c>
      <c r="F499" s="206" t="s">
        <v>4751</v>
      </c>
      <c r="G499" s="207" t="s">
        <v>267</v>
      </c>
      <c r="H499" s="208">
        <v>10.08</v>
      </c>
      <c r="I499" s="209"/>
      <c r="J499" s="210">
        <f>ROUND(I499*H499,2)</f>
        <v>0</v>
      </c>
      <c r="K499" s="206" t="s">
        <v>202</v>
      </c>
      <c r="L499" s="62"/>
      <c r="M499" s="211" t="s">
        <v>24</v>
      </c>
      <c r="N499" s="212" t="s">
        <v>45</v>
      </c>
      <c r="O499" s="43"/>
      <c r="P499" s="213">
        <f>O499*H499</f>
        <v>0</v>
      </c>
      <c r="Q499" s="213">
        <v>2.6848749999999999E-4</v>
      </c>
      <c r="R499" s="213">
        <f>Q499*H499</f>
        <v>2.7063539999999998E-3</v>
      </c>
      <c r="S499" s="213">
        <v>0</v>
      </c>
      <c r="T499" s="214">
        <f>S499*H499</f>
        <v>0</v>
      </c>
      <c r="AR499" s="25" t="s">
        <v>290</v>
      </c>
      <c r="AT499" s="25" t="s">
        <v>198</v>
      </c>
      <c r="AU499" s="25" t="s">
        <v>83</v>
      </c>
      <c r="AY499" s="25" t="s">
        <v>196</v>
      </c>
      <c r="BE499" s="215">
        <f>IF(N499="základní",J499,0)</f>
        <v>0</v>
      </c>
      <c r="BF499" s="215">
        <f>IF(N499="snížená",J499,0)</f>
        <v>0</v>
      </c>
      <c r="BG499" s="215">
        <f>IF(N499="zákl. přenesená",J499,0)</f>
        <v>0</v>
      </c>
      <c r="BH499" s="215">
        <f>IF(N499="sníž. přenesená",J499,0)</f>
        <v>0</v>
      </c>
      <c r="BI499" s="215">
        <f>IF(N499="nulová",J499,0)</f>
        <v>0</v>
      </c>
      <c r="BJ499" s="25" t="s">
        <v>81</v>
      </c>
      <c r="BK499" s="215">
        <f>ROUND(I499*H499,2)</f>
        <v>0</v>
      </c>
      <c r="BL499" s="25" t="s">
        <v>290</v>
      </c>
      <c r="BM499" s="25" t="s">
        <v>4752</v>
      </c>
    </row>
    <row r="500" spans="2:65" s="12" customFormat="1">
      <c r="B500" s="216"/>
      <c r="C500" s="217"/>
      <c r="D500" s="218" t="s">
        <v>205</v>
      </c>
      <c r="E500" s="219" t="s">
        <v>24</v>
      </c>
      <c r="F500" s="220" t="s">
        <v>4753</v>
      </c>
      <c r="G500" s="217"/>
      <c r="H500" s="221">
        <v>10.08</v>
      </c>
      <c r="I500" s="222"/>
      <c r="J500" s="217"/>
      <c r="K500" s="217"/>
      <c r="L500" s="223"/>
      <c r="M500" s="224"/>
      <c r="N500" s="225"/>
      <c r="O500" s="225"/>
      <c r="P500" s="225"/>
      <c r="Q500" s="225"/>
      <c r="R500" s="225"/>
      <c r="S500" s="225"/>
      <c r="T500" s="226"/>
      <c r="AT500" s="227" t="s">
        <v>205</v>
      </c>
      <c r="AU500" s="227" t="s">
        <v>83</v>
      </c>
      <c r="AV500" s="12" t="s">
        <v>83</v>
      </c>
      <c r="AW500" s="12" t="s">
        <v>37</v>
      </c>
      <c r="AX500" s="12" t="s">
        <v>81</v>
      </c>
      <c r="AY500" s="227" t="s">
        <v>196</v>
      </c>
    </row>
    <row r="501" spans="2:65" s="1" customFormat="1" ht="23" customHeight="1">
      <c r="B501" s="42"/>
      <c r="C501" s="250" t="s">
        <v>809</v>
      </c>
      <c r="D501" s="250" t="s">
        <v>252</v>
      </c>
      <c r="E501" s="251" t="s">
        <v>4754</v>
      </c>
      <c r="F501" s="252" t="s">
        <v>4755</v>
      </c>
      <c r="G501" s="253" t="s">
        <v>248</v>
      </c>
      <c r="H501" s="254">
        <v>7</v>
      </c>
      <c r="I501" s="255"/>
      <c r="J501" s="256">
        <f t="shared" ref="J501:J507" si="20">ROUND(I501*H501,2)</f>
        <v>0</v>
      </c>
      <c r="K501" s="252" t="s">
        <v>202</v>
      </c>
      <c r="L501" s="257"/>
      <c r="M501" s="258" t="s">
        <v>24</v>
      </c>
      <c r="N501" s="259" t="s">
        <v>45</v>
      </c>
      <c r="O501" s="43"/>
      <c r="P501" s="213">
        <f t="shared" ref="P501:P507" si="21">O501*H501</f>
        <v>0</v>
      </c>
      <c r="Q501" s="213">
        <v>2.4899999999999999E-2</v>
      </c>
      <c r="R501" s="213">
        <f t="shared" ref="R501:R507" si="22">Q501*H501</f>
        <v>0.17429999999999998</v>
      </c>
      <c r="S501" s="213">
        <v>0</v>
      </c>
      <c r="T501" s="214">
        <f t="shared" ref="T501:T507" si="23">S501*H501</f>
        <v>0</v>
      </c>
      <c r="AR501" s="25" t="s">
        <v>376</v>
      </c>
      <c r="AT501" s="25" t="s">
        <v>252</v>
      </c>
      <c r="AU501" s="25" t="s">
        <v>83</v>
      </c>
      <c r="AY501" s="25" t="s">
        <v>196</v>
      </c>
      <c r="BE501" s="215">
        <f t="shared" ref="BE501:BE507" si="24">IF(N501="základní",J501,0)</f>
        <v>0</v>
      </c>
      <c r="BF501" s="215">
        <f t="shared" ref="BF501:BF507" si="25">IF(N501="snížená",J501,0)</f>
        <v>0</v>
      </c>
      <c r="BG501" s="215">
        <f t="shared" ref="BG501:BG507" si="26">IF(N501="zákl. přenesená",J501,0)</f>
        <v>0</v>
      </c>
      <c r="BH501" s="215">
        <f t="shared" ref="BH501:BH507" si="27">IF(N501="sníž. přenesená",J501,0)</f>
        <v>0</v>
      </c>
      <c r="BI501" s="215">
        <f t="shared" ref="BI501:BI507" si="28">IF(N501="nulová",J501,0)</f>
        <v>0</v>
      </c>
      <c r="BJ501" s="25" t="s">
        <v>81</v>
      </c>
      <c r="BK501" s="215">
        <f t="shared" ref="BK501:BK507" si="29">ROUND(I501*H501,2)</f>
        <v>0</v>
      </c>
      <c r="BL501" s="25" t="s">
        <v>290</v>
      </c>
      <c r="BM501" s="25" t="s">
        <v>4756</v>
      </c>
    </row>
    <row r="502" spans="2:65" s="1" customFormat="1" ht="34.5" customHeight="1">
      <c r="B502" s="42"/>
      <c r="C502" s="204" t="s">
        <v>816</v>
      </c>
      <c r="D502" s="204" t="s">
        <v>198</v>
      </c>
      <c r="E502" s="205" t="s">
        <v>4757</v>
      </c>
      <c r="F502" s="206" t="s">
        <v>4758</v>
      </c>
      <c r="G502" s="207" t="s">
        <v>248</v>
      </c>
      <c r="H502" s="208">
        <v>2</v>
      </c>
      <c r="I502" s="209"/>
      <c r="J502" s="210">
        <f t="shared" si="20"/>
        <v>0</v>
      </c>
      <c r="K502" s="206" t="s">
        <v>202</v>
      </c>
      <c r="L502" s="62"/>
      <c r="M502" s="211" t="s">
        <v>24</v>
      </c>
      <c r="N502" s="212" t="s">
        <v>45</v>
      </c>
      <c r="O502" s="43"/>
      <c r="P502" s="213">
        <f t="shared" si="21"/>
        <v>0</v>
      </c>
      <c r="Q502" s="213">
        <v>2.6848749999999999E-4</v>
      </c>
      <c r="R502" s="213">
        <f t="shared" si="22"/>
        <v>5.3697499999999997E-4</v>
      </c>
      <c r="S502" s="213">
        <v>0</v>
      </c>
      <c r="T502" s="214">
        <f t="shared" si="23"/>
        <v>0</v>
      </c>
      <c r="AR502" s="25" t="s">
        <v>290</v>
      </c>
      <c r="AT502" s="25" t="s">
        <v>198</v>
      </c>
      <c r="AU502" s="25" t="s">
        <v>83</v>
      </c>
      <c r="AY502" s="25" t="s">
        <v>196</v>
      </c>
      <c r="BE502" s="215">
        <f t="shared" si="24"/>
        <v>0</v>
      </c>
      <c r="BF502" s="215">
        <f t="shared" si="25"/>
        <v>0</v>
      </c>
      <c r="BG502" s="215">
        <f t="shared" si="26"/>
        <v>0</v>
      </c>
      <c r="BH502" s="215">
        <f t="shared" si="27"/>
        <v>0</v>
      </c>
      <c r="BI502" s="215">
        <f t="shared" si="28"/>
        <v>0</v>
      </c>
      <c r="BJ502" s="25" t="s">
        <v>81</v>
      </c>
      <c r="BK502" s="215">
        <f t="shared" si="29"/>
        <v>0</v>
      </c>
      <c r="BL502" s="25" t="s">
        <v>290</v>
      </c>
      <c r="BM502" s="25" t="s">
        <v>4759</v>
      </c>
    </row>
    <row r="503" spans="2:65" s="1" customFormat="1" ht="23" customHeight="1">
      <c r="B503" s="42"/>
      <c r="C503" s="250" t="s">
        <v>825</v>
      </c>
      <c r="D503" s="250" t="s">
        <v>252</v>
      </c>
      <c r="E503" s="251" t="s">
        <v>4760</v>
      </c>
      <c r="F503" s="252" t="s">
        <v>4761</v>
      </c>
      <c r="G503" s="253" t="s">
        <v>248</v>
      </c>
      <c r="H503" s="254">
        <v>1</v>
      </c>
      <c r="I503" s="255"/>
      <c r="J503" s="256">
        <f t="shared" si="20"/>
        <v>0</v>
      </c>
      <c r="K503" s="252" t="s">
        <v>202</v>
      </c>
      <c r="L503" s="257"/>
      <c r="M503" s="258" t="s">
        <v>24</v>
      </c>
      <c r="N503" s="259" t="s">
        <v>45</v>
      </c>
      <c r="O503" s="43"/>
      <c r="P503" s="213">
        <f t="shared" si="21"/>
        <v>0</v>
      </c>
      <c r="Q503" s="213">
        <v>7.3000000000000001E-3</v>
      </c>
      <c r="R503" s="213">
        <f t="shared" si="22"/>
        <v>7.3000000000000001E-3</v>
      </c>
      <c r="S503" s="213">
        <v>0</v>
      </c>
      <c r="T503" s="214">
        <f t="shared" si="23"/>
        <v>0</v>
      </c>
      <c r="AR503" s="25" t="s">
        <v>376</v>
      </c>
      <c r="AT503" s="25" t="s">
        <v>252</v>
      </c>
      <c r="AU503" s="25" t="s">
        <v>83</v>
      </c>
      <c r="AY503" s="25" t="s">
        <v>196</v>
      </c>
      <c r="BE503" s="215">
        <f t="shared" si="24"/>
        <v>0</v>
      </c>
      <c r="BF503" s="215">
        <f t="shared" si="25"/>
        <v>0</v>
      </c>
      <c r="BG503" s="215">
        <f t="shared" si="26"/>
        <v>0</v>
      </c>
      <c r="BH503" s="215">
        <f t="shared" si="27"/>
        <v>0</v>
      </c>
      <c r="BI503" s="215">
        <f t="shared" si="28"/>
        <v>0</v>
      </c>
      <c r="BJ503" s="25" t="s">
        <v>81</v>
      </c>
      <c r="BK503" s="215">
        <f t="shared" si="29"/>
        <v>0</v>
      </c>
      <c r="BL503" s="25" t="s">
        <v>290</v>
      </c>
      <c r="BM503" s="25" t="s">
        <v>4762</v>
      </c>
    </row>
    <row r="504" spans="2:65" s="1" customFormat="1" ht="23" customHeight="1">
      <c r="B504" s="42"/>
      <c r="C504" s="250" t="s">
        <v>829</v>
      </c>
      <c r="D504" s="250" t="s">
        <v>252</v>
      </c>
      <c r="E504" s="251" t="s">
        <v>4763</v>
      </c>
      <c r="F504" s="252" t="s">
        <v>4764</v>
      </c>
      <c r="G504" s="253" t="s">
        <v>248</v>
      </c>
      <c r="H504" s="254">
        <v>1</v>
      </c>
      <c r="I504" s="255"/>
      <c r="J504" s="256">
        <f t="shared" si="20"/>
        <v>0</v>
      </c>
      <c r="K504" s="252" t="s">
        <v>24</v>
      </c>
      <c r="L504" s="257"/>
      <c r="M504" s="258" t="s">
        <v>24</v>
      </c>
      <c r="N504" s="259" t="s">
        <v>45</v>
      </c>
      <c r="O504" s="43"/>
      <c r="P504" s="213">
        <f t="shared" si="21"/>
        <v>0</v>
      </c>
      <c r="Q504" s="213">
        <v>1.4E-2</v>
      </c>
      <c r="R504" s="213">
        <f t="shared" si="22"/>
        <v>1.4E-2</v>
      </c>
      <c r="S504" s="213">
        <v>0</v>
      </c>
      <c r="T504" s="214">
        <f t="shared" si="23"/>
        <v>0</v>
      </c>
      <c r="AR504" s="25" t="s">
        <v>376</v>
      </c>
      <c r="AT504" s="25" t="s">
        <v>252</v>
      </c>
      <c r="AU504" s="25" t="s">
        <v>83</v>
      </c>
      <c r="AY504" s="25" t="s">
        <v>196</v>
      </c>
      <c r="BE504" s="215">
        <f t="shared" si="24"/>
        <v>0</v>
      </c>
      <c r="BF504" s="215">
        <f t="shared" si="25"/>
        <v>0</v>
      </c>
      <c r="BG504" s="215">
        <f t="shared" si="26"/>
        <v>0</v>
      </c>
      <c r="BH504" s="215">
        <f t="shared" si="27"/>
        <v>0</v>
      </c>
      <c r="BI504" s="215">
        <f t="shared" si="28"/>
        <v>0</v>
      </c>
      <c r="BJ504" s="25" t="s">
        <v>81</v>
      </c>
      <c r="BK504" s="215">
        <f t="shared" si="29"/>
        <v>0</v>
      </c>
      <c r="BL504" s="25" t="s">
        <v>290</v>
      </c>
      <c r="BM504" s="25" t="s">
        <v>4765</v>
      </c>
    </row>
    <row r="505" spans="2:65" s="1" customFormat="1" ht="34.5" customHeight="1">
      <c r="B505" s="42"/>
      <c r="C505" s="204" t="s">
        <v>834</v>
      </c>
      <c r="D505" s="204" t="s">
        <v>198</v>
      </c>
      <c r="E505" s="205" t="s">
        <v>1433</v>
      </c>
      <c r="F505" s="206" t="s">
        <v>1434</v>
      </c>
      <c r="G505" s="207" t="s">
        <v>248</v>
      </c>
      <c r="H505" s="208">
        <v>2</v>
      </c>
      <c r="I505" s="209"/>
      <c r="J505" s="210">
        <f t="shared" si="20"/>
        <v>0</v>
      </c>
      <c r="K505" s="206" t="s">
        <v>202</v>
      </c>
      <c r="L505" s="62"/>
      <c r="M505" s="211" t="s">
        <v>24</v>
      </c>
      <c r="N505" s="212" t="s">
        <v>45</v>
      </c>
      <c r="O505" s="43"/>
      <c r="P505" s="213">
        <f t="shared" si="21"/>
        <v>0</v>
      </c>
      <c r="Q505" s="213">
        <v>0</v>
      </c>
      <c r="R505" s="213">
        <f t="shared" si="22"/>
        <v>0</v>
      </c>
      <c r="S505" s="213">
        <v>0</v>
      </c>
      <c r="T505" s="214">
        <f t="shared" si="23"/>
        <v>0</v>
      </c>
      <c r="AR505" s="25" t="s">
        <v>290</v>
      </c>
      <c r="AT505" s="25" t="s">
        <v>198</v>
      </c>
      <c r="AU505" s="25" t="s">
        <v>83</v>
      </c>
      <c r="AY505" s="25" t="s">
        <v>196</v>
      </c>
      <c r="BE505" s="215">
        <f t="shared" si="24"/>
        <v>0</v>
      </c>
      <c r="BF505" s="215">
        <f t="shared" si="25"/>
        <v>0</v>
      </c>
      <c r="BG505" s="215">
        <f t="shared" si="26"/>
        <v>0</v>
      </c>
      <c r="BH505" s="215">
        <f t="shared" si="27"/>
        <v>0</v>
      </c>
      <c r="BI505" s="215">
        <f t="shared" si="28"/>
        <v>0</v>
      </c>
      <c r="BJ505" s="25" t="s">
        <v>81</v>
      </c>
      <c r="BK505" s="215">
        <f t="shared" si="29"/>
        <v>0</v>
      </c>
      <c r="BL505" s="25" t="s">
        <v>290</v>
      </c>
      <c r="BM505" s="25" t="s">
        <v>4766</v>
      </c>
    </row>
    <row r="506" spans="2:65" s="1" customFormat="1" ht="34.5" customHeight="1">
      <c r="B506" s="42"/>
      <c r="C506" s="204" t="s">
        <v>841</v>
      </c>
      <c r="D506" s="204" t="s">
        <v>198</v>
      </c>
      <c r="E506" s="205" t="s">
        <v>4767</v>
      </c>
      <c r="F506" s="206" t="s">
        <v>4768</v>
      </c>
      <c r="G506" s="207" t="s">
        <v>248</v>
      </c>
      <c r="H506" s="208">
        <v>7</v>
      </c>
      <c r="I506" s="209"/>
      <c r="J506" s="210">
        <f t="shared" si="20"/>
        <v>0</v>
      </c>
      <c r="K506" s="206" t="s">
        <v>202</v>
      </c>
      <c r="L506" s="62"/>
      <c r="M506" s="211" t="s">
        <v>24</v>
      </c>
      <c r="N506" s="212" t="s">
        <v>45</v>
      </c>
      <c r="O506" s="43"/>
      <c r="P506" s="213">
        <f t="shared" si="21"/>
        <v>0</v>
      </c>
      <c r="Q506" s="213">
        <v>0</v>
      </c>
      <c r="R506" s="213">
        <f t="shared" si="22"/>
        <v>0</v>
      </c>
      <c r="S506" s="213">
        <v>0</v>
      </c>
      <c r="T506" s="214">
        <f t="shared" si="23"/>
        <v>0</v>
      </c>
      <c r="AR506" s="25" t="s">
        <v>290</v>
      </c>
      <c r="AT506" s="25" t="s">
        <v>198</v>
      </c>
      <c r="AU506" s="25" t="s">
        <v>83</v>
      </c>
      <c r="AY506" s="25" t="s">
        <v>196</v>
      </c>
      <c r="BE506" s="215">
        <f t="shared" si="24"/>
        <v>0</v>
      </c>
      <c r="BF506" s="215">
        <f t="shared" si="25"/>
        <v>0</v>
      </c>
      <c r="BG506" s="215">
        <f t="shared" si="26"/>
        <v>0</v>
      </c>
      <c r="BH506" s="215">
        <f t="shared" si="27"/>
        <v>0</v>
      </c>
      <c r="BI506" s="215">
        <f t="shared" si="28"/>
        <v>0</v>
      </c>
      <c r="BJ506" s="25" t="s">
        <v>81</v>
      </c>
      <c r="BK506" s="215">
        <f t="shared" si="29"/>
        <v>0</v>
      </c>
      <c r="BL506" s="25" t="s">
        <v>290</v>
      </c>
      <c r="BM506" s="25" t="s">
        <v>4769</v>
      </c>
    </row>
    <row r="507" spans="2:65" s="1" customFormat="1" ht="23" customHeight="1">
      <c r="B507" s="42"/>
      <c r="C507" s="250" t="s">
        <v>846</v>
      </c>
      <c r="D507" s="250" t="s">
        <v>252</v>
      </c>
      <c r="E507" s="251" t="s">
        <v>1445</v>
      </c>
      <c r="F507" s="252" t="s">
        <v>1446</v>
      </c>
      <c r="G507" s="253" t="s">
        <v>320</v>
      </c>
      <c r="H507" s="254">
        <v>8.77</v>
      </c>
      <c r="I507" s="255"/>
      <c r="J507" s="256">
        <f t="shared" si="20"/>
        <v>0</v>
      </c>
      <c r="K507" s="252" t="s">
        <v>202</v>
      </c>
      <c r="L507" s="257"/>
      <c r="M507" s="258" t="s">
        <v>24</v>
      </c>
      <c r="N507" s="259" t="s">
        <v>45</v>
      </c>
      <c r="O507" s="43"/>
      <c r="P507" s="213">
        <f t="shared" si="21"/>
        <v>0</v>
      </c>
      <c r="Q507" s="213">
        <v>1.5E-3</v>
      </c>
      <c r="R507" s="213">
        <f t="shared" si="22"/>
        <v>1.3155E-2</v>
      </c>
      <c r="S507" s="213">
        <v>0</v>
      </c>
      <c r="T507" s="214">
        <f t="shared" si="23"/>
        <v>0</v>
      </c>
      <c r="AR507" s="25" t="s">
        <v>376</v>
      </c>
      <c r="AT507" s="25" t="s">
        <v>252</v>
      </c>
      <c r="AU507" s="25" t="s">
        <v>83</v>
      </c>
      <c r="AY507" s="25" t="s">
        <v>196</v>
      </c>
      <c r="BE507" s="215">
        <f t="shared" si="24"/>
        <v>0</v>
      </c>
      <c r="BF507" s="215">
        <f t="shared" si="25"/>
        <v>0</v>
      </c>
      <c r="BG507" s="215">
        <f t="shared" si="26"/>
        <v>0</v>
      </c>
      <c r="BH507" s="215">
        <f t="shared" si="27"/>
        <v>0</v>
      </c>
      <c r="BI507" s="215">
        <f t="shared" si="28"/>
        <v>0</v>
      </c>
      <c r="BJ507" s="25" t="s">
        <v>81</v>
      </c>
      <c r="BK507" s="215">
        <f t="shared" si="29"/>
        <v>0</v>
      </c>
      <c r="BL507" s="25" t="s">
        <v>290</v>
      </c>
      <c r="BM507" s="25" t="s">
        <v>4770</v>
      </c>
    </row>
    <row r="508" spans="2:65" s="12" customFormat="1">
      <c r="B508" s="216"/>
      <c r="C508" s="217"/>
      <c r="D508" s="218" t="s">
        <v>205</v>
      </c>
      <c r="E508" s="219" t="s">
        <v>24</v>
      </c>
      <c r="F508" s="220" t="s">
        <v>4771</v>
      </c>
      <c r="G508" s="217"/>
      <c r="H508" s="221">
        <v>8.77</v>
      </c>
      <c r="I508" s="222"/>
      <c r="J508" s="217"/>
      <c r="K508" s="217"/>
      <c r="L508" s="223"/>
      <c r="M508" s="224"/>
      <c r="N508" s="225"/>
      <c r="O508" s="225"/>
      <c r="P508" s="225"/>
      <c r="Q508" s="225"/>
      <c r="R508" s="225"/>
      <c r="S508" s="225"/>
      <c r="T508" s="226"/>
      <c r="AT508" s="227" t="s">
        <v>205</v>
      </c>
      <c r="AU508" s="227" t="s">
        <v>83</v>
      </c>
      <c r="AV508" s="12" t="s">
        <v>83</v>
      </c>
      <c r="AW508" s="12" t="s">
        <v>37</v>
      </c>
      <c r="AX508" s="12" t="s">
        <v>81</v>
      </c>
      <c r="AY508" s="227" t="s">
        <v>196</v>
      </c>
    </row>
    <row r="509" spans="2:65" s="1" customFormat="1" ht="23" customHeight="1">
      <c r="B509" s="42"/>
      <c r="C509" s="250" t="s">
        <v>851</v>
      </c>
      <c r="D509" s="250" t="s">
        <v>252</v>
      </c>
      <c r="E509" s="251" t="s">
        <v>4772</v>
      </c>
      <c r="F509" s="252" t="s">
        <v>4773</v>
      </c>
      <c r="G509" s="253" t="s">
        <v>320</v>
      </c>
      <c r="H509" s="254">
        <v>1.2</v>
      </c>
      <c r="I509" s="255"/>
      <c r="J509" s="256">
        <f>ROUND(I509*H509,2)</f>
        <v>0</v>
      </c>
      <c r="K509" s="252" t="s">
        <v>202</v>
      </c>
      <c r="L509" s="257"/>
      <c r="M509" s="258" t="s">
        <v>24</v>
      </c>
      <c r="N509" s="259" t="s">
        <v>45</v>
      </c>
      <c r="O509" s="43"/>
      <c r="P509" s="213">
        <f>O509*H509</f>
        <v>0</v>
      </c>
      <c r="Q509" s="213">
        <v>2.0999999999999999E-3</v>
      </c>
      <c r="R509" s="213">
        <f>Q509*H509</f>
        <v>2.5199999999999997E-3</v>
      </c>
      <c r="S509" s="213">
        <v>0</v>
      </c>
      <c r="T509" s="214">
        <f>S509*H509</f>
        <v>0</v>
      </c>
      <c r="AR509" s="25" t="s">
        <v>376</v>
      </c>
      <c r="AT509" s="25" t="s">
        <v>252</v>
      </c>
      <c r="AU509" s="25" t="s">
        <v>83</v>
      </c>
      <c r="AY509" s="25" t="s">
        <v>196</v>
      </c>
      <c r="BE509" s="215">
        <f>IF(N509="základní",J509,0)</f>
        <v>0</v>
      </c>
      <c r="BF509" s="215">
        <f>IF(N509="snížená",J509,0)</f>
        <v>0</v>
      </c>
      <c r="BG509" s="215">
        <f>IF(N509="zákl. přenesená",J509,0)</f>
        <v>0</v>
      </c>
      <c r="BH509" s="215">
        <f>IF(N509="sníž. přenesená",J509,0)</f>
        <v>0</v>
      </c>
      <c r="BI509" s="215">
        <f>IF(N509="nulová",J509,0)</f>
        <v>0</v>
      </c>
      <c r="BJ509" s="25" t="s">
        <v>81</v>
      </c>
      <c r="BK509" s="215">
        <f>ROUND(I509*H509,2)</f>
        <v>0</v>
      </c>
      <c r="BL509" s="25" t="s">
        <v>290</v>
      </c>
      <c r="BM509" s="25" t="s">
        <v>4774</v>
      </c>
    </row>
    <row r="510" spans="2:65" s="12" customFormat="1">
      <c r="B510" s="216"/>
      <c r="C510" s="217"/>
      <c r="D510" s="218" t="s">
        <v>205</v>
      </c>
      <c r="E510" s="219" t="s">
        <v>24</v>
      </c>
      <c r="F510" s="220" t="s">
        <v>4775</v>
      </c>
      <c r="G510" s="217"/>
      <c r="H510" s="221">
        <v>1.2</v>
      </c>
      <c r="I510" s="222"/>
      <c r="J510" s="217"/>
      <c r="K510" s="217"/>
      <c r="L510" s="223"/>
      <c r="M510" s="224"/>
      <c r="N510" s="225"/>
      <c r="O510" s="225"/>
      <c r="P510" s="225"/>
      <c r="Q510" s="225"/>
      <c r="R510" s="225"/>
      <c r="S510" s="225"/>
      <c r="T510" s="226"/>
      <c r="AT510" s="227" t="s">
        <v>205</v>
      </c>
      <c r="AU510" s="227" t="s">
        <v>83</v>
      </c>
      <c r="AV510" s="12" t="s">
        <v>83</v>
      </c>
      <c r="AW510" s="12" t="s">
        <v>37</v>
      </c>
      <c r="AX510" s="12" t="s">
        <v>81</v>
      </c>
      <c r="AY510" s="227" t="s">
        <v>196</v>
      </c>
    </row>
    <row r="511" spans="2:65" s="1" customFormat="1" ht="14.5" customHeight="1">
      <c r="B511" s="42"/>
      <c r="C511" s="250" t="s">
        <v>860</v>
      </c>
      <c r="D511" s="250" t="s">
        <v>252</v>
      </c>
      <c r="E511" s="251" t="s">
        <v>1455</v>
      </c>
      <c r="F511" s="252" t="s">
        <v>1456</v>
      </c>
      <c r="G511" s="253" t="s">
        <v>1457</v>
      </c>
      <c r="H511" s="254">
        <v>7</v>
      </c>
      <c r="I511" s="255"/>
      <c r="J511" s="256">
        <f t="shared" ref="J511:J518" si="30">ROUND(I511*H511,2)</f>
        <v>0</v>
      </c>
      <c r="K511" s="252" t="s">
        <v>202</v>
      </c>
      <c r="L511" s="257"/>
      <c r="M511" s="258" t="s">
        <v>24</v>
      </c>
      <c r="N511" s="259" t="s">
        <v>45</v>
      </c>
      <c r="O511" s="43"/>
      <c r="P511" s="213">
        <f t="shared" ref="P511:P518" si="31">O511*H511</f>
        <v>0</v>
      </c>
      <c r="Q511" s="213">
        <v>2.0000000000000001E-4</v>
      </c>
      <c r="R511" s="213">
        <f t="shared" ref="R511:R518" si="32">Q511*H511</f>
        <v>1.4E-3</v>
      </c>
      <c r="S511" s="213">
        <v>0</v>
      </c>
      <c r="T511" s="214">
        <f t="shared" ref="T511:T518" si="33">S511*H511</f>
        <v>0</v>
      </c>
      <c r="AR511" s="25" t="s">
        <v>376</v>
      </c>
      <c r="AT511" s="25" t="s">
        <v>252</v>
      </c>
      <c r="AU511" s="25" t="s">
        <v>83</v>
      </c>
      <c r="AY511" s="25" t="s">
        <v>196</v>
      </c>
      <c r="BE511" s="215">
        <f t="shared" ref="BE511:BE518" si="34">IF(N511="základní",J511,0)</f>
        <v>0</v>
      </c>
      <c r="BF511" s="215">
        <f t="shared" ref="BF511:BF518" si="35">IF(N511="snížená",J511,0)</f>
        <v>0</v>
      </c>
      <c r="BG511" s="215">
        <f t="shared" ref="BG511:BG518" si="36">IF(N511="zákl. přenesená",J511,0)</f>
        <v>0</v>
      </c>
      <c r="BH511" s="215">
        <f t="shared" ref="BH511:BH518" si="37">IF(N511="sníž. přenesená",J511,0)</f>
        <v>0</v>
      </c>
      <c r="BI511" s="215">
        <f t="shared" ref="BI511:BI518" si="38">IF(N511="nulová",J511,0)</f>
        <v>0</v>
      </c>
      <c r="BJ511" s="25" t="s">
        <v>81</v>
      </c>
      <c r="BK511" s="215">
        <f t="shared" ref="BK511:BK518" si="39">ROUND(I511*H511,2)</f>
        <v>0</v>
      </c>
      <c r="BL511" s="25" t="s">
        <v>290</v>
      </c>
      <c r="BM511" s="25" t="s">
        <v>4776</v>
      </c>
    </row>
    <row r="512" spans="2:65" s="1" customFormat="1" ht="34.5" customHeight="1">
      <c r="B512" s="42"/>
      <c r="C512" s="204" t="s">
        <v>867</v>
      </c>
      <c r="D512" s="204" t="s">
        <v>198</v>
      </c>
      <c r="E512" s="205" t="s">
        <v>4777</v>
      </c>
      <c r="F512" s="206" t="s">
        <v>4778</v>
      </c>
      <c r="G512" s="207" t="s">
        <v>248</v>
      </c>
      <c r="H512" s="208">
        <v>1</v>
      </c>
      <c r="I512" s="209"/>
      <c r="J512" s="210">
        <f t="shared" si="30"/>
        <v>0</v>
      </c>
      <c r="K512" s="206" t="s">
        <v>202</v>
      </c>
      <c r="L512" s="62"/>
      <c r="M512" s="211" t="s">
        <v>24</v>
      </c>
      <c r="N512" s="212" t="s">
        <v>45</v>
      </c>
      <c r="O512" s="43"/>
      <c r="P512" s="213">
        <f t="shared" si="31"/>
        <v>0</v>
      </c>
      <c r="Q512" s="213">
        <v>9.1790000000000003E-4</v>
      </c>
      <c r="R512" s="213">
        <f t="shared" si="32"/>
        <v>9.1790000000000003E-4</v>
      </c>
      <c r="S512" s="213">
        <v>0</v>
      </c>
      <c r="T512" s="214">
        <f t="shared" si="33"/>
        <v>0</v>
      </c>
      <c r="AR512" s="25" t="s">
        <v>290</v>
      </c>
      <c r="AT512" s="25" t="s">
        <v>198</v>
      </c>
      <c r="AU512" s="25" t="s">
        <v>83</v>
      </c>
      <c r="AY512" s="25" t="s">
        <v>196</v>
      </c>
      <c r="BE512" s="215">
        <f t="shared" si="34"/>
        <v>0</v>
      </c>
      <c r="BF512" s="215">
        <f t="shared" si="35"/>
        <v>0</v>
      </c>
      <c r="BG512" s="215">
        <f t="shared" si="36"/>
        <v>0</v>
      </c>
      <c r="BH512" s="215">
        <f t="shared" si="37"/>
        <v>0</v>
      </c>
      <c r="BI512" s="215">
        <f t="shared" si="38"/>
        <v>0</v>
      </c>
      <c r="BJ512" s="25" t="s">
        <v>81</v>
      </c>
      <c r="BK512" s="215">
        <f t="shared" si="39"/>
        <v>0</v>
      </c>
      <c r="BL512" s="25" t="s">
        <v>290</v>
      </c>
      <c r="BM512" s="25" t="s">
        <v>4779</v>
      </c>
    </row>
    <row r="513" spans="2:65" s="1" customFormat="1" ht="23" customHeight="1">
      <c r="B513" s="42"/>
      <c r="C513" s="250" t="s">
        <v>872</v>
      </c>
      <c r="D513" s="250" t="s">
        <v>252</v>
      </c>
      <c r="E513" s="251" t="s">
        <v>4780</v>
      </c>
      <c r="F513" s="252" t="s">
        <v>4781</v>
      </c>
      <c r="G513" s="253" t="s">
        <v>248</v>
      </c>
      <c r="H513" s="254">
        <v>1</v>
      </c>
      <c r="I513" s="255"/>
      <c r="J513" s="256">
        <f t="shared" si="30"/>
        <v>0</v>
      </c>
      <c r="K513" s="252" t="s">
        <v>24</v>
      </c>
      <c r="L513" s="257"/>
      <c r="M513" s="258" t="s">
        <v>24</v>
      </c>
      <c r="N513" s="259" t="s">
        <v>45</v>
      </c>
      <c r="O513" s="43"/>
      <c r="P513" s="213">
        <f t="shared" si="31"/>
        <v>0</v>
      </c>
      <c r="Q513" s="213">
        <v>7.9000000000000001E-2</v>
      </c>
      <c r="R513" s="213">
        <f t="shared" si="32"/>
        <v>7.9000000000000001E-2</v>
      </c>
      <c r="S513" s="213">
        <v>0</v>
      </c>
      <c r="T513" s="214">
        <f t="shared" si="33"/>
        <v>0</v>
      </c>
      <c r="AR513" s="25" t="s">
        <v>376</v>
      </c>
      <c r="AT513" s="25" t="s">
        <v>252</v>
      </c>
      <c r="AU513" s="25" t="s">
        <v>83</v>
      </c>
      <c r="AY513" s="25" t="s">
        <v>196</v>
      </c>
      <c r="BE513" s="215">
        <f t="shared" si="34"/>
        <v>0</v>
      </c>
      <c r="BF513" s="215">
        <f t="shared" si="35"/>
        <v>0</v>
      </c>
      <c r="BG513" s="215">
        <f t="shared" si="36"/>
        <v>0</v>
      </c>
      <c r="BH513" s="215">
        <f t="shared" si="37"/>
        <v>0</v>
      </c>
      <c r="BI513" s="215">
        <f t="shared" si="38"/>
        <v>0</v>
      </c>
      <c r="BJ513" s="25" t="s">
        <v>81</v>
      </c>
      <c r="BK513" s="215">
        <f t="shared" si="39"/>
        <v>0</v>
      </c>
      <c r="BL513" s="25" t="s">
        <v>290</v>
      </c>
      <c r="BM513" s="25" t="s">
        <v>4782</v>
      </c>
    </row>
    <row r="514" spans="2:65" s="1" customFormat="1" ht="34.5" customHeight="1">
      <c r="B514" s="42"/>
      <c r="C514" s="204" t="s">
        <v>879</v>
      </c>
      <c r="D514" s="204" t="s">
        <v>198</v>
      </c>
      <c r="E514" s="205" t="s">
        <v>2639</v>
      </c>
      <c r="F514" s="206" t="s">
        <v>2640</v>
      </c>
      <c r="G514" s="207" t="s">
        <v>248</v>
      </c>
      <c r="H514" s="208">
        <v>4</v>
      </c>
      <c r="I514" s="209"/>
      <c r="J514" s="210">
        <f t="shared" si="30"/>
        <v>0</v>
      </c>
      <c r="K514" s="206" t="s">
        <v>202</v>
      </c>
      <c r="L514" s="62"/>
      <c r="M514" s="211" t="s">
        <v>24</v>
      </c>
      <c r="N514" s="212" t="s">
        <v>45</v>
      </c>
      <c r="O514" s="43"/>
      <c r="P514" s="213">
        <f t="shared" si="31"/>
        <v>0</v>
      </c>
      <c r="Q514" s="213">
        <v>0</v>
      </c>
      <c r="R514" s="213">
        <f t="shared" si="32"/>
        <v>0</v>
      </c>
      <c r="S514" s="213">
        <v>0</v>
      </c>
      <c r="T514" s="214">
        <f t="shared" si="33"/>
        <v>0</v>
      </c>
      <c r="AR514" s="25" t="s">
        <v>290</v>
      </c>
      <c r="AT514" s="25" t="s">
        <v>198</v>
      </c>
      <c r="AU514" s="25" t="s">
        <v>83</v>
      </c>
      <c r="AY514" s="25" t="s">
        <v>196</v>
      </c>
      <c r="BE514" s="215">
        <f t="shared" si="34"/>
        <v>0</v>
      </c>
      <c r="BF514" s="215">
        <f t="shared" si="35"/>
        <v>0</v>
      </c>
      <c r="BG514" s="215">
        <f t="shared" si="36"/>
        <v>0</v>
      </c>
      <c r="BH514" s="215">
        <f t="shared" si="37"/>
        <v>0</v>
      </c>
      <c r="BI514" s="215">
        <f t="shared" si="38"/>
        <v>0</v>
      </c>
      <c r="BJ514" s="25" t="s">
        <v>81</v>
      </c>
      <c r="BK514" s="215">
        <f t="shared" si="39"/>
        <v>0</v>
      </c>
      <c r="BL514" s="25" t="s">
        <v>290</v>
      </c>
      <c r="BM514" s="25" t="s">
        <v>4783</v>
      </c>
    </row>
    <row r="515" spans="2:65" s="1" customFormat="1" ht="23" customHeight="1">
      <c r="B515" s="42"/>
      <c r="C515" s="250" t="s">
        <v>883</v>
      </c>
      <c r="D515" s="250" t="s">
        <v>252</v>
      </c>
      <c r="E515" s="251" t="s">
        <v>4784</v>
      </c>
      <c r="F515" s="252" t="s">
        <v>4785</v>
      </c>
      <c r="G515" s="253" t="s">
        <v>248</v>
      </c>
      <c r="H515" s="254">
        <v>2</v>
      </c>
      <c r="I515" s="255"/>
      <c r="J515" s="256">
        <f t="shared" si="30"/>
        <v>0</v>
      </c>
      <c r="K515" s="252" t="s">
        <v>202</v>
      </c>
      <c r="L515" s="257"/>
      <c r="M515" s="258" t="s">
        <v>24</v>
      </c>
      <c r="N515" s="259" t="s">
        <v>45</v>
      </c>
      <c r="O515" s="43"/>
      <c r="P515" s="213">
        <f t="shared" si="31"/>
        <v>0</v>
      </c>
      <c r="Q515" s="213">
        <v>1.4999999999999999E-2</v>
      </c>
      <c r="R515" s="213">
        <f t="shared" si="32"/>
        <v>0.03</v>
      </c>
      <c r="S515" s="213">
        <v>0</v>
      </c>
      <c r="T515" s="214">
        <f t="shared" si="33"/>
        <v>0</v>
      </c>
      <c r="AR515" s="25" t="s">
        <v>376</v>
      </c>
      <c r="AT515" s="25" t="s">
        <v>252</v>
      </c>
      <c r="AU515" s="25" t="s">
        <v>83</v>
      </c>
      <c r="AY515" s="25" t="s">
        <v>196</v>
      </c>
      <c r="BE515" s="215">
        <f t="shared" si="34"/>
        <v>0</v>
      </c>
      <c r="BF515" s="215">
        <f t="shared" si="35"/>
        <v>0</v>
      </c>
      <c r="BG515" s="215">
        <f t="shared" si="36"/>
        <v>0</v>
      </c>
      <c r="BH515" s="215">
        <f t="shared" si="37"/>
        <v>0</v>
      </c>
      <c r="BI515" s="215">
        <f t="shared" si="38"/>
        <v>0</v>
      </c>
      <c r="BJ515" s="25" t="s">
        <v>81</v>
      </c>
      <c r="BK515" s="215">
        <f t="shared" si="39"/>
        <v>0</v>
      </c>
      <c r="BL515" s="25" t="s">
        <v>290</v>
      </c>
      <c r="BM515" s="25" t="s">
        <v>4786</v>
      </c>
    </row>
    <row r="516" spans="2:65" s="1" customFormat="1" ht="23" customHeight="1">
      <c r="B516" s="42"/>
      <c r="C516" s="250" t="s">
        <v>887</v>
      </c>
      <c r="D516" s="250" t="s">
        <v>252</v>
      </c>
      <c r="E516" s="251" t="s">
        <v>4787</v>
      </c>
      <c r="F516" s="252" t="s">
        <v>4788</v>
      </c>
      <c r="G516" s="253" t="s">
        <v>248</v>
      </c>
      <c r="H516" s="254">
        <v>1</v>
      </c>
      <c r="I516" s="255"/>
      <c r="J516" s="256">
        <f t="shared" si="30"/>
        <v>0</v>
      </c>
      <c r="K516" s="252" t="s">
        <v>202</v>
      </c>
      <c r="L516" s="257"/>
      <c r="M516" s="258" t="s">
        <v>24</v>
      </c>
      <c r="N516" s="259" t="s">
        <v>45</v>
      </c>
      <c r="O516" s="43"/>
      <c r="P516" s="213">
        <f t="shared" si="31"/>
        <v>0</v>
      </c>
      <c r="Q516" s="213">
        <v>1.8499999999999999E-2</v>
      </c>
      <c r="R516" s="213">
        <f t="shared" si="32"/>
        <v>1.8499999999999999E-2</v>
      </c>
      <c r="S516" s="213">
        <v>0</v>
      </c>
      <c r="T516" s="214">
        <f t="shared" si="33"/>
        <v>0</v>
      </c>
      <c r="AR516" s="25" t="s">
        <v>376</v>
      </c>
      <c r="AT516" s="25" t="s">
        <v>252</v>
      </c>
      <c r="AU516" s="25" t="s">
        <v>83</v>
      </c>
      <c r="AY516" s="25" t="s">
        <v>196</v>
      </c>
      <c r="BE516" s="215">
        <f t="shared" si="34"/>
        <v>0</v>
      </c>
      <c r="BF516" s="215">
        <f t="shared" si="35"/>
        <v>0</v>
      </c>
      <c r="BG516" s="215">
        <f t="shared" si="36"/>
        <v>0</v>
      </c>
      <c r="BH516" s="215">
        <f t="shared" si="37"/>
        <v>0</v>
      </c>
      <c r="BI516" s="215">
        <f t="shared" si="38"/>
        <v>0</v>
      </c>
      <c r="BJ516" s="25" t="s">
        <v>81</v>
      </c>
      <c r="BK516" s="215">
        <f t="shared" si="39"/>
        <v>0</v>
      </c>
      <c r="BL516" s="25" t="s">
        <v>290</v>
      </c>
      <c r="BM516" s="25" t="s">
        <v>4789</v>
      </c>
    </row>
    <row r="517" spans="2:65" s="1" customFormat="1" ht="23" customHeight="1">
      <c r="B517" s="42"/>
      <c r="C517" s="250" t="s">
        <v>891</v>
      </c>
      <c r="D517" s="250" t="s">
        <v>252</v>
      </c>
      <c r="E517" s="251" t="s">
        <v>4790</v>
      </c>
      <c r="F517" s="252" t="s">
        <v>4791</v>
      </c>
      <c r="G517" s="253" t="s">
        <v>248</v>
      </c>
      <c r="H517" s="254">
        <v>1</v>
      </c>
      <c r="I517" s="255"/>
      <c r="J517" s="256">
        <f t="shared" si="30"/>
        <v>0</v>
      </c>
      <c r="K517" s="252" t="s">
        <v>202</v>
      </c>
      <c r="L517" s="257"/>
      <c r="M517" s="258" t="s">
        <v>24</v>
      </c>
      <c r="N517" s="259" t="s">
        <v>45</v>
      </c>
      <c r="O517" s="43"/>
      <c r="P517" s="213">
        <f t="shared" si="31"/>
        <v>0</v>
      </c>
      <c r="Q517" s="213">
        <v>2.1499999999999998E-2</v>
      </c>
      <c r="R517" s="213">
        <f t="shared" si="32"/>
        <v>2.1499999999999998E-2</v>
      </c>
      <c r="S517" s="213">
        <v>0</v>
      </c>
      <c r="T517" s="214">
        <f t="shared" si="33"/>
        <v>0</v>
      </c>
      <c r="AR517" s="25" t="s">
        <v>376</v>
      </c>
      <c r="AT517" s="25" t="s">
        <v>252</v>
      </c>
      <c r="AU517" s="25" t="s">
        <v>83</v>
      </c>
      <c r="AY517" s="25" t="s">
        <v>196</v>
      </c>
      <c r="BE517" s="215">
        <f t="shared" si="34"/>
        <v>0</v>
      </c>
      <c r="BF517" s="215">
        <f t="shared" si="35"/>
        <v>0</v>
      </c>
      <c r="BG517" s="215">
        <f t="shared" si="36"/>
        <v>0</v>
      </c>
      <c r="BH517" s="215">
        <f t="shared" si="37"/>
        <v>0</v>
      </c>
      <c r="BI517" s="215">
        <f t="shared" si="38"/>
        <v>0</v>
      </c>
      <c r="BJ517" s="25" t="s">
        <v>81</v>
      </c>
      <c r="BK517" s="215">
        <f t="shared" si="39"/>
        <v>0</v>
      </c>
      <c r="BL517" s="25" t="s">
        <v>290</v>
      </c>
      <c r="BM517" s="25" t="s">
        <v>4792</v>
      </c>
    </row>
    <row r="518" spans="2:65" s="1" customFormat="1" ht="14.5" customHeight="1">
      <c r="B518" s="42"/>
      <c r="C518" s="204" t="s">
        <v>897</v>
      </c>
      <c r="D518" s="204" t="s">
        <v>198</v>
      </c>
      <c r="E518" s="205" t="s">
        <v>4793</v>
      </c>
      <c r="F518" s="206" t="s">
        <v>4794</v>
      </c>
      <c r="G518" s="207" t="s">
        <v>248</v>
      </c>
      <c r="H518" s="208">
        <v>8</v>
      </c>
      <c r="I518" s="209"/>
      <c r="J518" s="210">
        <f t="shared" si="30"/>
        <v>0</v>
      </c>
      <c r="K518" s="206" t="s">
        <v>202</v>
      </c>
      <c r="L518" s="62"/>
      <c r="M518" s="211" t="s">
        <v>24</v>
      </c>
      <c r="N518" s="212" t="s">
        <v>45</v>
      </c>
      <c r="O518" s="43"/>
      <c r="P518" s="213">
        <f t="shared" si="31"/>
        <v>0</v>
      </c>
      <c r="Q518" s="213">
        <v>0</v>
      </c>
      <c r="R518" s="213">
        <f t="shared" si="32"/>
        <v>0</v>
      </c>
      <c r="S518" s="213">
        <v>0</v>
      </c>
      <c r="T518" s="214">
        <f t="shared" si="33"/>
        <v>0</v>
      </c>
      <c r="AR518" s="25" t="s">
        <v>290</v>
      </c>
      <c r="AT518" s="25" t="s">
        <v>198</v>
      </c>
      <c r="AU518" s="25" t="s">
        <v>83</v>
      </c>
      <c r="AY518" s="25" t="s">
        <v>196</v>
      </c>
      <c r="BE518" s="215">
        <f t="shared" si="34"/>
        <v>0</v>
      </c>
      <c r="BF518" s="215">
        <f t="shared" si="35"/>
        <v>0</v>
      </c>
      <c r="BG518" s="215">
        <f t="shared" si="36"/>
        <v>0</v>
      </c>
      <c r="BH518" s="215">
        <f t="shared" si="37"/>
        <v>0</v>
      </c>
      <c r="BI518" s="215">
        <f t="shared" si="38"/>
        <v>0</v>
      </c>
      <c r="BJ518" s="25" t="s">
        <v>81</v>
      </c>
      <c r="BK518" s="215">
        <f t="shared" si="39"/>
        <v>0</v>
      </c>
      <c r="BL518" s="25" t="s">
        <v>290</v>
      </c>
      <c r="BM518" s="25" t="s">
        <v>4795</v>
      </c>
    </row>
    <row r="519" spans="2:65" s="12" customFormat="1">
      <c r="B519" s="216"/>
      <c r="C519" s="217"/>
      <c r="D519" s="218" t="s">
        <v>205</v>
      </c>
      <c r="E519" s="219" t="s">
        <v>24</v>
      </c>
      <c r="F519" s="220" t="s">
        <v>4796</v>
      </c>
      <c r="G519" s="217"/>
      <c r="H519" s="221">
        <v>8</v>
      </c>
      <c r="I519" s="222"/>
      <c r="J519" s="217"/>
      <c r="K519" s="217"/>
      <c r="L519" s="223"/>
      <c r="M519" s="224"/>
      <c r="N519" s="225"/>
      <c r="O519" s="225"/>
      <c r="P519" s="225"/>
      <c r="Q519" s="225"/>
      <c r="R519" s="225"/>
      <c r="S519" s="225"/>
      <c r="T519" s="226"/>
      <c r="AT519" s="227" t="s">
        <v>205</v>
      </c>
      <c r="AU519" s="227" t="s">
        <v>83</v>
      </c>
      <c r="AV519" s="12" t="s">
        <v>83</v>
      </c>
      <c r="AW519" s="12" t="s">
        <v>37</v>
      </c>
      <c r="AX519" s="12" t="s">
        <v>81</v>
      </c>
      <c r="AY519" s="227" t="s">
        <v>196</v>
      </c>
    </row>
    <row r="520" spans="2:65" s="1" customFormat="1" ht="14.5" customHeight="1">
      <c r="B520" s="42"/>
      <c r="C520" s="250" t="s">
        <v>903</v>
      </c>
      <c r="D520" s="250" t="s">
        <v>252</v>
      </c>
      <c r="E520" s="251" t="s">
        <v>4797</v>
      </c>
      <c r="F520" s="252" t="s">
        <v>4798</v>
      </c>
      <c r="G520" s="253" t="s">
        <v>248</v>
      </c>
      <c r="H520" s="254">
        <v>4</v>
      </c>
      <c r="I520" s="255"/>
      <c r="J520" s="256">
        <f t="shared" ref="J520:J526" si="40">ROUND(I520*H520,2)</f>
        <v>0</v>
      </c>
      <c r="K520" s="252" t="s">
        <v>202</v>
      </c>
      <c r="L520" s="257"/>
      <c r="M520" s="258" t="s">
        <v>24</v>
      </c>
      <c r="N520" s="259" t="s">
        <v>45</v>
      </c>
      <c r="O520" s="43"/>
      <c r="P520" s="213">
        <f t="shared" ref="P520:P526" si="41">O520*H520</f>
        <v>0</v>
      </c>
      <c r="Q520" s="213">
        <v>4.0000000000000002E-4</v>
      </c>
      <c r="R520" s="213">
        <f t="shared" ref="R520:R526" si="42">Q520*H520</f>
        <v>1.6000000000000001E-3</v>
      </c>
      <c r="S520" s="213">
        <v>0</v>
      </c>
      <c r="T520" s="214">
        <f t="shared" ref="T520:T526" si="43">S520*H520</f>
        <v>0</v>
      </c>
      <c r="AR520" s="25" t="s">
        <v>376</v>
      </c>
      <c r="AT520" s="25" t="s">
        <v>252</v>
      </c>
      <c r="AU520" s="25" t="s">
        <v>83</v>
      </c>
      <c r="AY520" s="25" t="s">
        <v>196</v>
      </c>
      <c r="BE520" s="215">
        <f t="shared" ref="BE520:BE526" si="44">IF(N520="základní",J520,0)</f>
        <v>0</v>
      </c>
      <c r="BF520" s="215">
        <f t="shared" ref="BF520:BF526" si="45">IF(N520="snížená",J520,0)</f>
        <v>0</v>
      </c>
      <c r="BG520" s="215">
        <f t="shared" ref="BG520:BG526" si="46">IF(N520="zákl. přenesená",J520,0)</f>
        <v>0</v>
      </c>
      <c r="BH520" s="215">
        <f t="shared" ref="BH520:BH526" si="47">IF(N520="sníž. přenesená",J520,0)</f>
        <v>0</v>
      </c>
      <c r="BI520" s="215">
        <f t="shared" ref="BI520:BI526" si="48">IF(N520="nulová",J520,0)</f>
        <v>0</v>
      </c>
      <c r="BJ520" s="25" t="s">
        <v>81</v>
      </c>
      <c r="BK520" s="215">
        <f t="shared" ref="BK520:BK526" si="49">ROUND(I520*H520,2)</f>
        <v>0</v>
      </c>
      <c r="BL520" s="25" t="s">
        <v>290</v>
      </c>
      <c r="BM520" s="25" t="s">
        <v>4799</v>
      </c>
    </row>
    <row r="521" spans="2:65" s="1" customFormat="1" ht="14.5" customHeight="1">
      <c r="B521" s="42"/>
      <c r="C521" s="250" t="s">
        <v>911</v>
      </c>
      <c r="D521" s="250" t="s">
        <v>252</v>
      </c>
      <c r="E521" s="251" t="s">
        <v>4800</v>
      </c>
      <c r="F521" s="252" t="s">
        <v>4801</v>
      </c>
      <c r="G521" s="253" t="s">
        <v>248</v>
      </c>
      <c r="H521" s="254">
        <v>2</v>
      </c>
      <c r="I521" s="255"/>
      <c r="J521" s="256">
        <f t="shared" si="40"/>
        <v>0</v>
      </c>
      <c r="K521" s="252" t="s">
        <v>202</v>
      </c>
      <c r="L521" s="257"/>
      <c r="M521" s="258" t="s">
        <v>24</v>
      </c>
      <c r="N521" s="259" t="s">
        <v>45</v>
      </c>
      <c r="O521" s="43"/>
      <c r="P521" s="213">
        <f t="shared" si="41"/>
        <v>0</v>
      </c>
      <c r="Q521" s="213">
        <v>5.0000000000000001E-4</v>
      </c>
      <c r="R521" s="213">
        <f t="shared" si="42"/>
        <v>1E-3</v>
      </c>
      <c r="S521" s="213">
        <v>0</v>
      </c>
      <c r="T521" s="214">
        <f t="shared" si="43"/>
        <v>0</v>
      </c>
      <c r="AR521" s="25" t="s">
        <v>376</v>
      </c>
      <c r="AT521" s="25" t="s">
        <v>252</v>
      </c>
      <c r="AU521" s="25" t="s">
        <v>83</v>
      </c>
      <c r="AY521" s="25" t="s">
        <v>196</v>
      </c>
      <c r="BE521" s="215">
        <f t="shared" si="44"/>
        <v>0</v>
      </c>
      <c r="BF521" s="215">
        <f t="shared" si="45"/>
        <v>0</v>
      </c>
      <c r="BG521" s="215">
        <f t="shared" si="46"/>
        <v>0</v>
      </c>
      <c r="BH521" s="215">
        <f t="shared" si="47"/>
        <v>0</v>
      </c>
      <c r="BI521" s="215">
        <f t="shared" si="48"/>
        <v>0</v>
      </c>
      <c r="BJ521" s="25" t="s">
        <v>81</v>
      </c>
      <c r="BK521" s="215">
        <f t="shared" si="49"/>
        <v>0</v>
      </c>
      <c r="BL521" s="25" t="s">
        <v>290</v>
      </c>
      <c r="BM521" s="25" t="s">
        <v>4802</v>
      </c>
    </row>
    <row r="522" spans="2:65" s="1" customFormat="1" ht="14.5" customHeight="1">
      <c r="B522" s="42"/>
      <c r="C522" s="250" t="s">
        <v>919</v>
      </c>
      <c r="D522" s="250" t="s">
        <v>252</v>
      </c>
      <c r="E522" s="251" t="s">
        <v>4803</v>
      </c>
      <c r="F522" s="252" t="s">
        <v>4804</v>
      </c>
      <c r="G522" s="253" t="s">
        <v>248</v>
      </c>
      <c r="H522" s="254">
        <v>2</v>
      </c>
      <c r="I522" s="255"/>
      <c r="J522" s="256">
        <f t="shared" si="40"/>
        <v>0</v>
      </c>
      <c r="K522" s="252" t="s">
        <v>202</v>
      </c>
      <c r="L522" s="257"/>
      <c r="M522" s="258" t="s">
        <v>24</v>
      </c>
      <c r="N522" s="259" t="s">
        <v>45</v>
      </c>
      <c r="O522" s="43"/>
      <c r="P522" s="213">
        <f t="shared" si="41"/>
        <v>0</v>
      </c>
      <c r="Q522" s="213">
        <v>5.9999999999999995E-4</v>
      </c>
      <c r="R522" s="213">
        <f t="shared" si="42"/>
        <v>1.1999999999999999E-3</v>
      </c>
      <c r="S522" s="213">
        <v>0</v>
      </c>
      <c r="T522" s="214">
        <f t="shared" si="43"/>
        <v>0</v>
      </c>
      <c r="AR522" s="25" t="s">
        <v>376</v>
      </c>
      <c r="AT522" s="25" t="s">
        <v>252</v>
      </c>
      <c r="AU522" s="25" t="s">
        <v>83</v>
      </c>
      <c r="AY522" s="25" t="s">
        <v>196</v>
      </c>
      <c r="BE522" s="215">
        <f t="shared" si="44"/>
        <v>0</v>
      </c>
      <c r="BF522" s="215">
        <f t="shared" si="45"/>
        <v>0</v>
      </c>
      <c r="BG522" s="215">
        <f t="shared" si="46"/>
        <v>0</v>
      </c>
      <c r="BH522" s="215">
        <f t="shared" si="47"/>
        <v>0</v>
      </c>
      <c r="BI522" s="215">
        <f t="shared" si="48"/>
        <v>0</v>
      </c>
      <c r="BJ522" s="25" t="s">
        <v>81</v>
      </c>
      <c r="BK522" s="215">
        <f t="shared" si="49"/>
        <v>0</v>
      </c>
      <c r="BL522" s="25" t="s">
        <v>290</v>
      </c>
      <c r="BM522" s="25" t="s">
        <v>4805</v>
      </c>
    </row>
    <row r="523" spans="2:65" s="1" customFormat="1" ht="14.5" customHeight="1">
      <c r="B523" s="42"/>
      <c r="C523" s="204" t="s">
        <v>924</v>
      </c>
      <c r="D523" s="204" t="s">
        <v>198</v>
      </c>
      <c r="E523" s="205" t="s">
        <v>1516</v>
      </c>
      <c r="F523" s="206" t="s">
        <v>1517</v>
      </c>
      <c r="G523" s="207" t="s">
        <v>248</v>
      </c>
      <c r="H523" s="208">
        <v>4</v>
      </c>
      <c r="I523" s="209"/>
      <c r="J523" s="210">
        <f t="shared" si="40"/>
        <v>0</v>
      </c>
      <c r="K523" s="206" t="s">
        <v>202</v>
      </c>
      <c r="L523" s="62"/>
      <c r="M523" s="211" t="s">
        <v>24</v>
      </c>
      <c r="N523" s="212" t="s">
        <v>45</v>
      </c>
      <c r="O523" s="43"/>
      <c r="P523" s="213">
        <f t="shared" si="41"/>
        <v>0</v>
      </c>
      <c r="Q523" s="213">
        <v>0</v>
      </c>
      <c r="R523" s="213">
        <f t="shared" si="42"/>
        <v>0</v>
      </c>
      <c r="S523" s="213">
        <v>0</v>
      </c>
      <c r="T523" s="214">
        <f t="shared" si="43"/>
        <v>0</v>
      </c>
      <c r="AR523" s="25" t="s">
        <v>290</v>
      </c>
      <c r="AT523" s="25" t="s">
        <v>198</v>
      </c>
      <c r="AU523" s="25" t="s">
        <v>83</v>
      </c>
      <c r="AY523" s="25" t="s">
        <v>196</v>
      </c>
      <c r="BE523" s="215">
        <f t="shared" si="44"/>
        <v>0</v>
      </c>
      <c r="BF523" s="215">
        <f t="shared" si="45"/>
        <v>0</v>
      </c>
      <c r="BG523" s="215">
        <f t="shared" si="46"/>
        <v>0</v>
      </c>
      <c r="BH523" s="215">
        <f t="shared" si="47"/>
        <v>0</v>
      </c>
      <c r="BI523" s="215">
        <f t="shared" si="48"/>
        <v>0</v>
      </c>
      <c r="BJ523" s="25" t="s">
        <v>81</v>
      </c>
      <c r="BK523" s="215">
        <f t="shared" si="49"/>
        <v>0</v>
      </c>
      <c r="BL523" s="25" t="s">
        <v>290</v>
      </c>
      <c r="BM523" s="25" t="s">
        <v>4806</v>
      </c>
    </row>
    <row r="524" spans="2:65" s="1" customFormat="1" ht="23" customHeight="1">
      <c r="B524" s="42"/>
      <c r="C524" s="250" t="s">
        <v>931</v>
      </c>
      <c r="D524" s="250" t="s">
        <v>252</v>
      </c>
      <c r="E524" s="251" t="s">
        <v>4807</v>
      </c>
      <c r="F524" s="252" t="s">
        <v>4808</v>
      </c>
      <c r="G524" s="253" t="s">
        <v>248</v>
      </c>
      <c r="H524" s="254">
        <v>4</v>
      </c>
      <c r="I524" s="255"/>
      <c r="J524" s="256">
        <f t="shared" si="40"/>
        <v>0</v>
      </c>
      <c r="K524" s="252" t="s">
        <v>202</v>
      </c>
      <c r="L524" s="257"/>
      <c r="M524" s="258" t="s">
        <v>24</v>
      </c>
      <c r="N524" s="259" t="s">
        <v>45</v>
      </c>
      <c r="O524" s="43"/>
      <c r="P524" s="213">
        <f t="shared" si="41"/>
        <v>0</v>
      </c>
      <c r="Q524" s="213">
        <v>1.1999999999999999E-3</v>
      </c>
      <c r="R524" s="213">
        <f t="shared" si="42"/>
        <v>4.7999999999999996E-3</v>
      </c>
      <c r="S524" s="213">
        <v>0</v>
      </c>
      <c r="T524" s="214">
        <f t="shared" si="43"/>
        <v>0</v>
      </c>
      <c r="AR524" s="25" t="s">
        <v>376</v>
      </c>
      <c r="AT524" s="25" t="s">
        <v>252</v>
      </c>
      <c r="AU524" s="25" t="s">
        <v>83</v>
      </c>
      <c r="AY524" s="25" t="s">
        <v>196</v>
      </c>
      <c r="BE524" s="215">
        <f t="shared" si="44"/>
        <v>0</v>
      </c>
      <c r="BF524" s="215">
        <f t="shared" si="45"/>
        <v>0</v>
      </c>
      <c r="BG524" s="215">
        <f t="shared" si="46"/>
        <v>0</v>
      </c>
      <c r="BH524" s="215">
        <f t="shared" si="47"/>
        <v>0</v>
      </c>
      <c r="BI524" s="215">
        <f t="shared" si="48"/>
        <v>0</v>
      </c>
      <c r="BJ524" s="25" t="s">
        <v>81</v>
      </c>
      <c r="BK524" s="215">
        <f t="shared" si="49"/>
        <v>0</v>
      </c>
      <c r="BL524" s="25" t="s">
        <v>290</v>
      </c>
      <c r="BM524" s="25" t="s">
        <v>4809</v>
      </c>
    </row>
    <row r="525" spans="2:65" s="1" customFormat="1" ht="23" customHeight="1">
      <c r="B525" s="42"/>
      <c r="C525" s="204" t="s">
        <v>936</v>
      </c>
      <c r="D525" s="204" t="s">
        <v>198</v>
      </c>
      <c r="E525" s="205" t="s">
        <v>1564</v>
      </c>
      <c r="F525" s="206" t="s">
        <v>1565</v>
      </c>
      <c r="G525" s="207" t="s">
        <v>248</v>
      </c>
      <c r="H525" s="208">
        <v>1</v>
      </c>
      <c r="I525" s="209"/>
      <c r="J525" s="210">
        <f t="shared" si="40"/>
        <v>0</v>
      </c>
      <c r="K525" s="206" t="s">
        <v>202</v>
      </c>
      <c r="L525" s="62"/>
      <c r="M525" s="211" t="s">
        <v>24</v>
      </c>
      <c r="N525" s="212" t="s">
        <v>45</v>
      </c>
      <c r="O525" s="43"/>
      <c r="P525" s="213">
        <f t="shared" si="41"/>
        <v>0</v>
      </c>
      <c r="Q525" s="213">
        <v>0</v>
      </c>
      <c r="R525" s="213">
        <f t="shared" si="42"/>
        <v>0</v>
      </c>
      <c r="S525" s="213">
        <v>0</v>
      </c>
      <c r="T525" s="214">
        <f t="shared" si="43"/>
        <v>0</v>
      </c>
      <c r="AR525" s="25" t="s">
        <v>290</v>
      </c>
      <c r="AT525" s="25" t="s">
        <v>198</v>
      </c>
      <c r="AU525" s="25" t="s">
        <v>83</v>
      </c>
      <c r="AY525" s="25" t="s">
        <v>196</v>
      </c>
      <c r="BE525" s="215">
        <f t="shared" si="44"/>
        <v>0</v>
      </c>
      <c r="BF525" s="215">
        <f t="shared" si="45"/>
        <v>0</v>
      </c>
      <c r="BG525" s="215">
        <f t="shared" si="46"/>
        <v>0</v>
      </c>
      <c r="BH525" s="215">
        <f t="shared" si="47"/>
        <v>0</v>
      </c>
      <c r="BI525" s="215">
        <f t="shared" si="48"/>
        <v>0</v>
      </c>
      <c r="BJ525" s="25" t="s">
        <v>81</v>
      </c>
      <c r="BK525" s="215">
        <f t="shared" si="49"/>
        <v>0</v>
      </c>
      <c r="BL525" s="25" t="s">
        <v>290</v>
      </c>
      <c r="BM525" s="25" t="s">
        <v>4810</v>
      </c>
    </row>
    <row r="526" spans="2:65" s="1" customFormat="1" ht="23" customHeight="1">
      <c r="B526" s="42"/>
      <c r="C526" s="250" t="s">
        <v>941</v>
      </c>
      <c r="D526" s="250" t="s">
        <v>252</v>
      </c>
      <c r="E526" s="251" t="s">
        <v>4811</v>
      </c>
      <c r="F526" s="252" t="s">
        <v>4812</v>
      </c>
      <c r="G526" s="253" t="s">
        <v>248</v>
      </c>
      <c r="H526" s="254">
        <v>1</v>
      </c>
      <c r="I526" s="255"/>
      <c r="J526" s="256">
        <f t="shared" si="40"/>
        <v>0</v>
      </c>
      <c r="K526" s="252" t="s">
        <v>202</v>
      </c>
      <c r="L526" s="257"/>
      <c r="M526" s="258" t="s">
        <v>24</v>
      </c>
      <c r="N526" s="259" t="s">
        <v>45</v>
      </c>
      <c r="O526" s="43"/>
      <c r="P526" s="213">
        <f t="shared" si="41"/>
        <v>0</v>
      </c>
      <c r="Q526" s="213">
        <v>2.0799999999999998E-3</v>
      </c>
      <c r="R526" s="213">
        <f t="shared" si="42"/>
        <v>2.0799999999999998E-3</v>
      </c>
      <c r="S526" s="213">
        <v>0</v>
      </c>
      <c r="T526" s="214">
        <f t="shared" si="43"/>
        <v>0</v>
      </c>
      <c r="AR526" s="25" t="s">
        <v>376</v>
      </c>
      <c r="AT526" s="25" t="s">
        <v>252</v>
      </c>
      <c r="AU526" s="25" t="s">
        <v>83</v>
      </c>
      <c r="AY526" s="25" t="s">
        <v>196</v>
      </c>
      <c r="BE526" s="215">
        <f t="shared" si="44"/>
        <v>0</v>
      </c>
      <c r="BF526" s="215">
        <f t="shared" si="45"/>
        <v>0</v>
      </c>
      <c r="BG526" s="215">
        <f t="shared" si="46"/>
        <v>0</v>
      </c>
      <c r="BH526" s="215">
        <f t="shared" si="47"/>
        <v>0</v>
      </c>
      <c r="BI526" s="215">
        <f t="shared" si="48"/>
        <v>0</v>
      </c>
      <c r="BJ526" s="25" t="s">
        <v>81</v>
      </c>
      <c r="BK526" s="215">
        <f t="shared" si="49"/>
        <v>0</v>
      </c>
      <c r="BL526" s="25" t="s">
        <v>290</v>
      </c>
      <c r="BM526" s="25" t="s">
        <v>4813</v>
      </c>
    </row>
    <row r="527" spans="2:65" s="12" customFormat="1">
      <c r="B527" s="216"/>
      <c r="C527" s="217"/>
      <c r="D527" s="218" t="s">
        <v>205</v>
      </c>
      <c r="E527" s="219" t="s">
        <v>24</v>
      </c>
      <c r="F527" s="220" t="s">
        <v>4814</v>
      </c>
      <c r="G527" s="217"/>
      <c r="H527" s="221">
        <v>1</v>
      </c>
      <c r="I527" s="222"/>
      <c r="J527" s="217"/>
      <c r="K527" s="217"/>
      <c r="L527" s="223"/>
      <c r="M527" s="224"/>
      <c r="N527" s="225"/>
      <c r="O527" s="225"/>
      <c r="P527" s="225"/>
      <c r="Q527" s="225"/>
      <c r="R527" s="225"/>
      <c r="S527" s="225"/>
      <c r="T527" s="226"/>
      <c r="AT527" s="227" t="s">
        <v>205</v>
      </c>
      <c r="AU527" s="227" t="s">
        <v>83</v>
      </c>
      <c r="AV527" s="12" t="s">
        <v>83</v>
      </c>
      <c r="AW527" s="12" t="s">
        <v>37</v>
      </c>
      <c r="AX527" s="12" t="s">
        <v>81</v>
      </c>
      <c r="AY527" s="227" t="s">
        <v>196</v>
      </c>
    </row>
    <row r="528" spans="2:65" s="1" customFormat="1" ht="23" customHeight="1">
      <c r="B528" s="42"/>
      <c r="C528" s="204" t="s">
        <v>946</v>
      </c>
      <c r="D528" s="204" t="s">
        <v>198</v>
      </c>
      <c r="E528" s="205" t="s">
        <v>4815</v>
      </c>
      <c r="F528" s="206" t="s">
        <v>4816</v>
      </c>
      <c r="G528" s="207" t="s">
        <v>267</v>
      </c>
      <c r="H528" s="208">
        <v>1.2330000000000001</v>
      </c>
      <c r="I528" s="209"/>
      <c r="J528" s="210">
        <f>ROUND(I528*H528,2)</f>
        <v>0</v>
      </c>
      <c r="K528" s="206" t="s">
        <v>202</v>
      </c>
      <c r="L528" s="62"/>
      <c r="M528" s="211" t="s">
        <v>24</v>
      </c>
      <c r="N528" s="212" t="s">
        <v>45</v>
      </c>
      <c r="O528" s="43"/>
      <c r="P528" s="213">
        <f>O528*H528</f>
        <v>0</v>
      </c>
      <c r="Q528" s="213">
        <v>0</v>
      </c>
      <c r="R528" s="213">
        <f>Q528*H528</f>
        <v>0</v>
      </c>
      <c r="S528" s="213">
        <v>0</v>
      </c>
      <c r="T528" s="214">
        <f>S528*H528</f>
        <v>0</v>
      </c>
      <c r="AR528" s="25" t="s">
        <v>290</v>
      </c>
      <c r="AT528" s="25" t="s">
        <v>198</v>
      </c>
      <c r="AU528" s="25" t="s">
        <v>83</v>
      </c>
      <c r="AY528" s="25" t="s">
        <v>196</v>
      </c>
      <c r="BE528" s="215">
        <f>IF(N528="základní",J528,0)</f>
        <v>0</v>
      </c>
      <c r="BF528" s="215">
        <f>IF(N528="snížená",J528,0)</f>
        <v>0</v>
      </c>
      <c r="BG528" s="215">
        <f>IF(N528="zákl. přenesená",J528,0)</f>
        <v>0</v>
      </c>
      <c r="BH528" s="215">
        <f>IF(N528="sníž. přenesená",J528,0)</f>
        <v>0</v>
      </c>
      <c r="BI528" s="215">
        <f>IF(N528="nulová",J528,0)</f>
        <v>0</v>
      </c>
      <c r="BJ528" s="25" t="s">
        <v>81</v>
      </c>
      <c r="BK528" s="215">
        <f>ROUND(I528*H528,2)</f>
        <v>0</v>
      </c>
      <c r="BL528" s="25" t="s">
        <v>290</v>
      </c>
      <c r="BM528" s="25" t="s">
        <v>4817</v>
      </c>
    </row>
    <row r="529" spans="2:65" s="12" customFormat="1">
      <c r="B529" s="216"/>
      <c r="C529" s="217"/>
      <c r="D529" s="218" t="s">
        <v>205</v>
      </c>
      <c r="E529" s="219" t="s">
        <v>24</v>
      </c>
      <c r="F529" s="220" t="s">
        <v>4818</v>
      </c>
      <c r="G529" s="217"/>
      <c r="H529" s="221">
        <v>1.2330000000000001</v>
      </c>
      <c r="I529" s="222"/>
      <c r="J529" s="217"/>
      <c r="K529" s="217"/>
      <c r="L529" s="223"/>
      <c r="M529" s="224"/>
      <c r="N529" s="225"/>
      <c r="O529" s="225"/>
      <c r="P529" s="225"/>
      <c r="Q529" s="225"/>
      <c r="R529" s="225"/>
      <c r="S529" s="225"/>
      <c r="T529" s="226"/>
      <c r="AT529" s="227" t="s">
        <v>205</v>
      </c>
      <c r="AU529" s="227" t="s">
        <v>83</v>
      </c>
      <c r="AV529" s="12" t="s">
        <v>83</v>
      </c>
      <c r="AW529" s="12" t="s">
        <v>37</v>
      </c>
      <c r="AX529" s="12" t="s">
        <v>81</v>
      </c>
      <c r="AY529" s="227" t="s">
        <v>196</v>
      </c>
    </row>
    <row r="530" spans="2:65" s="1" customFormat="1" ht="46" customHeight="1">
      <c r="B530" s="42"/>
      <c r="C530" s="204" t="s">
        <v>955</v>
      </c>
      <c r="D530" s="204" t="s">
        <v>198</v>
      </c>
      <c r="E530" s="205" t="s">
        <v>1608</v>
      </c>
      <c r="F530" s="206" t="s">
        <v>1609</v>
      </c>
      <c r="G530" s="207" t="s">
        <v>1189</v>
      </c>
      <c r="H530" s="270"/>
      <c r="I530" s="209"/>
      <c r="J530" s="210">
        <f>ROUND(I530*H530,2)</f>
        <v>0</v>
      </c>
      <c r="K530" s="206" t="s">
        <v>202</v>
      </c>
      <c r="L530" s="62"/>
      <c r="M530" s="211" t="s">
        <v>24</v>
      </c>
      <c r="N530" s="212" t="s">
        <v>45</v>
      </c>
      <c r="O530" s="43"/>
      <c r="P530" s="213">
        <f>O530*H530</f>
        <v>0</v>
      </c>
      <c r="Q530" s="213">
        <v>0</v>
      </c>
      <c r="R530" s="213">
        <f>Q530*H530</f>
        <v>0</v>
      </c>
      <c r="S530" s="213">
        <v>0</v>
      </c>
      <c r="T530" s="214">
        <f>S530*H530</f>
        <v>0</v>
      </c>
      <c r="AR530" s="25" t="s">
        <v>290</v>
      </c>
      <c r="AT530" s="25" t="s">
        <v>198</v>
      </c>
      <c r="AU530" s="25" t="s">
        <v>83</v>
      </c>
      <c r="AY530" s="25" t="s">
        <v>196</v>
      </c>
      <c r="BE530" s="215">
        <f>IF(N530="základní",J530,0)</f>
        <v>0</v>
      </c>
      <c r="BF530" s="215">
        <f>IF(N530="snížená",J530,0)</f>
        <v>0</v>
      </c>
      <c r="BG530" s="215">
        <f>IF(N530="zákl. přenesená",J530,0)</f>
        <v>0</v>
      </c>
      <c r="BH530" s="215">
        <f>IF(N530="sníž. přenesená",J530,0)</f>
        <v>0</v>
      </c>
      <c r="BI530" s="215">
        <f>IF(N530="nulová",J530,0)</f>
        <v>0</v>
      </c>
      <c r="BJ530" s="25" t="s">
        <v>81</v>
      </c>
      <c r="BK530" s="215">
        <f>ROUND(I530*H530,2)</f>
        <v>0</v>
      </c>
      <c r="BL530" s="25" t="s">
        <v>290</v>
      </c>
      <c r="BM530" s="25" t="s">
        <v>4819</v>
      </c>
    </row>
    <row r="531" spans="2:65" s="11" customFormat="1" ht="29.9" customHeight="1">
      <c r="B531" s="188"/>
      <c r="C531" s="189"/>
      <c r="D531" s="190" t="s">
        <v>73</v>
      </c>
      <c r="E531" s="202" t="s">
        <v>1622</v>
      </c>
      <c r="F531" s="202" t="s">
        <v>1623</v>
      </c>
      <c r="G531" s="189"/>
      <c r="H531" s="189"/>
      <c r="I531" s="192"/>
      <c r="J531" s="203">
        <f>BK531</f>
        <v>0</v>
      </c>
      <c r="K531" s="189"/>
      <c r="L531" s="194"/>
      <c r="M531" s="195"/>
      <c r="N531" s="196"/>
      <c r="O531" s="196"/>
      <c r="P531" s="197">
        <f>SUM(P532:P552)</f>
        <v>0</v>
      </c>
      <c r="Q531" s="196"/>
      <c r="R531" s="197">
        <f>SUM(R532:R552)</f>
        <v>1.7121650999999998</v>
      </c>
      <c r="S531" s="196"/>
      <c r="T531" s="198">
        <f>SUM(T532:T552)</f>
        <v>0</v>
      </c>
      <c r="AR531" s="199" t="s">
        <v>83</v>
      </c>
      <c r="AT531" s="200" t="s">
        <v>73</v>
      </c>
      <c r="AU531" s="200" t="s">
        <v>81</v>
      </c>
      <c r="AY531" s="199" t="s">
        <v>196</v>
      </c>
      <c r="BK531" s="201">
        <f>SUM(BK532:BK552)</f>
        <v>0</v>
      </c>
    </row>
    <row r="532" spans="2:65" s="1" customFormat="1" ht="34.5" customHeight="1">
      <c r="B532" s="42"/>
      <c r="C532" s="204" t="s">
        <v>962</v>
      </c>
      <c r="D532" s="204" t="s">
        <v>198</v>
      </c>
      <c r="E532" s="205" t="s">
        <v>4820</v>
      </c>
      <c r="F532" s="206" t="s">
        <v>4821</v>
      </c>
      <c r="G532" s="207" t="s">
        <v>267</v>
      </c>
      <c r="H532" s="208">
        <v>66.099999999999994</v>
      </c>
      <c r="I532" s="209"/>
      <c r="J532" s="210">
        <f>ROUND(I532*H532,2)</f>
        <v>0</v>
      </c>
      <c r="K532" s="206" t="s">
        <v>202</v>
      </c>
      <c r="L532" s="62"/>
      <c r="M532" s="211" t="s">
        <v>24</v>
      </c>
      <c r="N532" s="212" t="s">
        <v>45</v>
      </c>
      <c r="O532" s="43"/>
      <c r="P532" s="213">
        <f>O532*H532</f>
        <v>0</v>
      </c>
      <c r="Q532" s="213">
        <v>3.9199999999999999E-3</v>
      </c>
      <c r="R532" s="213">
        <f>Q532*H532</f>
        <v>0.25911199999999995</v>
      </c>
      <c r="S532" s="213">
        <v>0</v>
      </c>
      <c r="T532" s="214">
        <f>S532*H532</f>
        <v>0</v>
      </c>
      <c r="AR532" s="25" t="s">
        <v>290</v>
      </c>
      <c r="AT532" s="25" t="s">
        <v>198</v>
      </c>
      <c r="AU532" s="25" t="s">
        <v>83</v>
      </c>
      <c r="AY532" s="25" t="s">
        <v>196</v>
      </c>
      <c r="BE532" s="215">
        <f>IF(N532="základní",J532,0)</f>
        <v>0</v>
      </c>
      <c r="BF532" s="215">
        <f>IF(N532="snížená",J532,0)</f>
        <v>0</v>
      </c>
      <c r="BG532" s="215">
        <f>IF(N532="zákl. přenesená",J532,0)</f>
        <v>0</v>
      </c>
      <c r="BH532" s="215">
        <f>IF(N532="sníž. přenesená",J532,0)</f>
        <v>0</v>
      </c>
      <c r="BI532" s="215">
        <f>IF(N532="nulová",J532,0)</f>
        <v>0</v>
      </c>
      <c r="BJ532" s="25" t="s">
        <v>81</v>
      </c>
      <c r="BK532" s="215">
        <f>ROUND(I532*H532,2)</f>
        <v>0</v>
      </c>
      <c r="BL532" s="25" t="s">
        <v>290</v>
      </c>
      <c r="BM532" s="25" t="s">
        <v>4822</v>
      </c>
    </row>
    <row r="533" spans="2:65" s="12" customFormat="1">
      <c r="B533" s="216"/>
      <c r="C533" s="217"/>
      <c r="D533" s="218" t="s">
        <v>205</v>
      </c>
      <c r="E533" s="219" t="s">
        <v>24</v>
      </c>
      <c r="F533" s="220" t="s">
        <v>4572</v>
      </c>
      <c r="G533" s="217"/>
      <c r="H533" s="221">
        <v>66.099999999999994</v>
      </c>
      <c r="I533" s="222"/>
      <c r="J533" s="217"/>
      <c r="K533" s="217"/>
      <c r="L533" s="223"/>
      <c r="M533" s="224"/>
      <c r="N533" s="225"/>
      <c r="O533" s="225"/>
      <c r="P533" s="225"/>
      <c r="Q533" s="225"/>
      <c r="R533" s="225"/>
      <c r="S533" s="225"/>
      <c r="T533" s="226"/>
      <c r="AT533" s="227" t="s">
        <v>205</v>
      </c>
      <c r="AU533" s="227" t="s">
        <v>83</v>
      </c>
      <c r="AV533" s="12" t="s">
        <v>83</v>
      </c>
      <c r="AW533" s="12" t="s">
        <v>37</v>
      </c>
      <c r="AX533" s="12" t="s">
        <v>81</v>
      </c>
      <c r="AY533" s="227" t="s">
        <v>196</v>
      </c>
    </row>
    <row r="534" spans="2:65" s="1" customFormat="1" ht="23" customHeight="1">
      <c r="B534" s="42"/>
      <c r="C534" s="204" t="s">
        <v>967</v>
      </c>
      <c r="D534" s="204" t="s">
        <v>198</v>
      </c>
      <c r="E534" s="205" t="s">
        <v>4823</v>
      </c>
      <c r="F534" s="206" t="s">
        <v>4824</v>
      </c>
      <c r="G534" s="207" t="s">
        <v>267</v>
      </c>
      <c r="H534" s="208">
        <v>3.3</v>
      </c>
      <c r="I534" s="209"/>
      <c r="J534" s="210">
        <f>ROUND(I534*H534,2)</f>
        <v>0</v>
      </c>
      <c r="K534" s="206" t="s">
        <v>202</v>
      </c>
      <c r="L534" s="62"/>
      <c r="M534" s="211" t="s">
        <v>24</v>
      </c>
      <c r="N534" s="212" t="s">
        <v>45</v>
      </c>
      <c r="O534" s="43"/>
      <c r="P534" s="213">
        <f>O534*H534</f>
        <v>0</v>
      </c>
      <c r="Q534" s="213">
        <v>0</v>
      </c>
      <c r="R534" s="213">
        <f>Q534*H534</f>
        <v>0</v>
      </c>
      <c r="S534" s="213">
        <v>0</v>
      </c>
      <c r="T534" s="214">
        <f>S534*H534</f>
        <v>0</v>
      </c>
      <c r="AR534" s="25" t="s">
        <v>290</v>
      </c>
      <c r="AT534" s="25" t="s">
        <v>198</v>
      </c>
      <c r="AU534" s="25" t="s">
        <v>83</v>
      </c>
      <c r="AY534" s="25" t="s">
        <v>196</v>
      </c>
      <c r="BE534" s="215">
        <f>IF(N534="základní",J534,0)</f>
        <v>0</v>
      </c>
      <c r="BF534" s="215">
        <f>IF(N534="snížená",J534,0)</f>
        <v>0</v>
      </c>
      <c r="BG534" s="215">
        <f>IF(N534="zákl. přenesená",J534,0)</f>
        <v>0</v>
      </c>
      <c r="BH534" s="215">
        <f>IF(N534="sníž. přenesená",J534,0)</f>
        <v>0</v>
      </c>
      <c r="BI534" s="215">
        <f>IF(N534="nulová",J534,0)</f>
        <v>0</v>
      </c>
      <c r="BJ534" s="25" t="s">
        <v>81</v>
      </c>
      <c r="BK534" s="215">
        <f>ROUND(I534*H534,2)</f>
        <v>0</v>
      </c>
      <c r="BL534" s="25" t="s">
        <v>290</v>
      </c>
      <c r="BM534" s="25" t="s">
        <v>4825</v>
      </c>
    </row>
    <row r="535" spans="2:65" s="1" customFormat="1" ht="23" customHeight="1">
      <c r="B535" s="42"/>
      <c r="C535" s="204" t="s">
        <v>972</v>
      </c>
      <c r="D535" s="204" t="s">
        <v>198</v>
      </c>
      <c r="E535" s="205" t="s">
        <v>1636</v>
      </c>
      <c r="F535" s="206" t="s">
        <v>1637</v>
      </c>
      <c r="G535" s="207" t="s">
        <v>267</v>
      </c>
      <c r="H535" s="208">
        <v>3.3</v>
      </c>
      <c r="I535" s="209"/>
      <c r="J535" s="210">
        <f>ROUND(I535*H535,2)</f>
        <v>0</v>
      </c>
      <c r="K535" s="206" t="s">
        <v>202</v>
      </c>
      <c r="L535" s="62"/>
      <c r="M535" s="211" t="s">
        <v>24</v>
      </c>
      <c r="N535" s="212" t="s">
        <v>45</v>
      </c>
      <c r="O535" s="43"/>
      <c r="P535" s="213">
        <f>O535*H535</f>
        <v>0</v>
      </c>
      <c r="Q535" s="213">
        <v>0</v>
      </c>
      <c r="R535" s="213">
        <f>Q535*H535</f>
        <v>0</v>
      </c>
      <c r="S535" s="213">
        <v>0</v>
      </c>
      <c r="T535" s="214">
        <f>S535*H535</f>
        <v>0</v>
      </c>
      <c r="AR535" s="25" t="s">
        <v>290</v>
      </c>
      <c r="AT535" s="25" t="s">
        <v>198</v>
      </c>
      <c r="AU535" s="25" t="s">
        <v>83</v>
      </c>
      <c r="AY535" s="25" t="s">
        <v>196</v>
      </c>
      <c r="BE535" s="215">
        <f>IF(N535="základní",J535,0)</f>
        <v>0</v>
      </c>
      <c r="BF535" s="215">
        <f>IF(N535="snížená",J535,0)</f>
        <v>0</v>
      </c>
      <c r="BG535" s="215">
        <f>IF(N535="zákl. přenesená",J535,0)</f>
        <v>0</v>
      </c>
      <c r="BH535" s="215">
        <f>IF(N535="sníž. přenesená",J535,0)</f>
        <v>0</v>
      </c>
      <c r="BI535" s="215">
        <f>IF(N535="nulová",J535,0)</f>
        <v>0</v>
      </c>
      <c r="BJ535" s="25" t="s">
        <v>81</v>
      </c>
      <c r="BK535" s="215">
        <f>ROUND(I535*H535,2)</f>
        <v>0</v>
      </c>
      <c r="BL535" s="25" t="s">
        <v>290</v>
      </c>
      <c r="BM535" s="25" t="s">
        <v>4826</v>
      </c>
    </row>
    <row r="536" spans="2:65" s="1" customFormat="1" ht="23" customHeight="1">
      <c r="B536" s="42"/>
      <c r="C536" s="204" t="s">
        <v>977</v>
      </c>
      <c r="D536" s="204" t="s">
        <v>198</v>
      </c>
      <c r="E536" s="205" t="s">
        <v>1632</v>
      </c>
      <c r="F536" s="206" t="s">
        <v>1633</v>
      </c>
      <c r="G536" s="207" t="s">
        <v>267</v>
      </c>
      <c r="H536" s="208">
        <v>3.3</v>
      </c>
      <c r="I536" s="209"/>
      <c r="J536" s="210">
        <f>ROUND(I536*H536,2)</f>
        <v>0</v>
      </c>
      <c r="K536" s="206" t="s">
        <v>202</v>
      </c>
      <c r="L536" s="62"/>
      <c r="M536" s="211" t="s">
        <v>24</v>
      </c>
      <c r="N536" s="212" t="s">
        <v>45</v>
      </c>
      <c r="O536" s="43"/>
      <c r="P536" s="213">
        <f>O536*H536</f>
        <v>0</v>
      </c>
      <c r="Q536" s="213">
        <v>0</v>
      </c>
      <c r="R536" s="213">
        <f>Q536*H536</f>
        <v>0</v>
      </c>
      <c r="S536" s="213">
        <v>0</v>
      </c>
      <c r="T536" s="214">
        <f>S536*H536</f>
        <v>0</v>
      </c>
      <c r="AR536" s="25" t="s">
        <v>290</v>
      </c>
      <c r="AT536" s="25" t="s">
        <v>198</v>
      </c>
      <c r="AU536" s="25" t="s">
        <v>83</v>
      </c>
      <c r="AY536" s="25" t="s">
        <v>196</v>
      </c>
      <c r="BE536" s="215">
        <f>IF(N536="základní",J536,0)</f>
        <v>0</v>
      </c>
      <c r="BF536" s="215">
        <f>IF(N536="snížená",J536,0)</f>
        <v>0</v>
      </c>
      <c r="BG536" s="215">
        <f>IF(N536="zákl. přenesená",J536,0)</f>
        <v>0</v>
      </c>
      <c r="BH536" s="215">
        <f>IF(N536="sníž. přenesená",J536,0)</f>
        <v>0</v>
      </c>
      <c r="BI536" s="215">
        <f>IF(N536="nulová",J536,0)</f>
        <v>0</v>
      </c>
      <c r="BJ536" s="25" t="s">
        <v>81</v>
      </c>
      <c r="BK536" s="215">
        <f>ROUND(I536*H536,2)</f>
        <v>0</v>
      </c>
      <c r="BL536" s="25" t="s">
        <v>290</v>
      </c>
      <c r="BM536" s="25" t="s">
        <v>4827</v>
      </c>
    </row>
    <row r="537" spans="2:65" s="1" customFormat="1" ht="23" customHeight="1">
      <c r="B537" s="42"/>
      <c r="C537" s="250" t="s">
        <v>982</v>
      </c>
      <c r="D537" s="250" t="s">
        <v>252</v>
      </c>
      <c r="E537" s="251" t="s">
        <v>4828</v>
      </c>
      <c r="F537" s="252" t="s">
        <v>4829</v>
      </c>
      <c r="G537" s="253" t="s">
        <v>267</v>
      </c>
      <c r="H537" s="254">
        <v>72.709999999999994</v>
      </c>
      <c r="I537" s="255"/>
      <c r="J537" s="256">
        <f>ROUND(I537*H537,2)</f>
        <v>0</v>
      </c>
      <c r="K537" s="252" t="s">
        <v>24</v>
      </c>
      <c r="L537" s="257"/>
      <c r="M537" s="258" t="s">
        <v>24</v>
      </c>
      <c r="N537" s="259" t="s">
        <v>45</v>
      </c>
      <c r="O537" s="43"/>
      <c r="P537" s="213">
        <f>O537*H537</f>
        <v>0</v>
      </c>
      <c r="Q537" s="213">
        <v>1.9199999999999998E-2</v>
      </c>
      <c r="R537" s="213">
        <f>Q537*H537</f>
        <v>1.3960319999999997</v>
      </c>
      <c r="S537" s="213">
        <v>0</v>
      </c>
      <c r="T537" s="214">
        <f>S537*H537</f>
        <v>0</v>
      </c>
      <c r="AR537" s="25" t="s">
        <v>376</v>
      </c>
      <c r="AT537" s="25" t="s">
        <v>252</v>
      </c>
      <c r="AU537" s="25" t="s">
        <v>83</v>
      </c>
      <c r="AY537" s="25" t="s">
        <v>196</v>
      </c>
      <c r="BE537" s="215">
        <f>IF(N537="základní",J537,0)</f>
        <v>0</v>
      </c>
      <c r="BF537" s="215">
        <f>IF(N537="snížená",J537,0)</f>
        <v>0</v>
      </c>
      <c r="BG537" s="215">
        <f>IF(N537="zákl. přenesená",J537,0)</f>
        <v>0</v>
      </c>
      <c r="BH537" s="215">
        <f>IF(N537="sníž. přenesená",J537,0)</f>
        <v>0</v>
      </c>
      <c r="BI537" s="215">
        <f>IF(N537="nulová",J537,0)</f>
        <v>0</v>
      </c>
      <c r="BJ537" s="25" t="s">
        <v>81</v>
      </c>
      <c r="BK537" s="215">
        <f>ROUND(I537*H537,2)</f>
        <v>0</v>
      </c>
      <c r="BL537" s="25" t="s">
        <v>290</v>
      </c>
      <c r="BM537" s="25" t="s">
        <v>4830</v>
      </c>
    </row>
    <row r="538" spans="2:65" s="12" customFormat="1">
      <c r="B538" s="216"/>
      <c r="C538" s="217"/>
      <c r="D538" s="218" t="s">
        <v>205</v>
      </c>
      <c r="E538" s="219" t="s">
        <v>24</v>
      </c>
      <c r="F538" s="220" t="s">
        <v>4748</v>
      </c>
      <c r="G538" s="217"/>
      <c r="H538" s="221">
        <v>72.709999999999994</v>
      </c>
      <c r="I538" s="222"/>
      <c r="J538" s="217"/>
      <c r="K538" s="217"/>
      <c r="L538" s="223"/>
      <c r="M538" s="224"/>
      <c r="N538" s="225"/>
      <c r="O538" s="225"/>
      <c r="P538" s="225"/>
      <c r="Q538" s="225"/>
      <c r="R538" s="225"/>
      <c r="S538" s="225"/>
      <c r="T538" s="226"/>
      <c r="AT538" s="227" t="s">
        <v>205</v>
      </c>
      <c r="AU538" s="227" t="s">
        <v>83</v>
      </c>
      <c r="AV538" s="12" t="s">
        <v>83</v>
      </c>
      <c r="AW538" s="12" t="s">
        <v>37</v>
      </c>
      <c r="AX538" s="12" t="s">
        <v>81</v>
      </c>
      <c r="AY538" s="227" t="s">
        <v>196</v>
      </c>
    </row>
    <row r="539" spans="2:65" s="1" customFormat="1" ht="34.5" customHeight="1">
      <c r="B539" s="42"/>
      <c r="C539" s="204" t="s">
        <v>987</v>
      </c>
      <c r="D539" s="204" t="s">
        <v>198</v>
      </c>
      <c r="E539" s="205" t="s">
        <v>1645</v>
      </c>
      <c r="F539" s="206" t="s">
        <v>1646</v>
      </c>
      <c r="G539" s="207" t="s">
        <v>320</v>
      </c>
      <c r="H539" s="208">
        <v>51.14</v>
      </c>
      <c r="I539" s="209"/>
      <c r="J539" s="210">
        <f>ROUND(I539*H539,2)</f>
        <v>0</v>
      </c>
      <c r="K539" s="206" t="s">
        <v>202</v>
      </c>
      <c r="L539" s="62"/>
      <c r="M539" s="211" t="s">
        <v>24</v>
      </c>
      <c r="N539" s="212" t="s">
        <v>45</v>
      </c>
      <c r="O539" s="43"/>
      <c r="P539" s="213">
        <f>O539*H539</f>
        <v>0</v>
      </c>
      <c r="Q539" s="213">
        <v>6.2E-4</v>
      </c>
      <c r="R539" s="213">
        <f>Q539*H539</f>
        <v>3.17068E-2</v>
      </c>
      <c r="S539" s="213">
        <v>0</v>
      </c>
      <c r="T539" s="214">
        <f>S539*H539</f>
        <v>0</v>
      </c>
      <c r="AR539" s="25" t="s">
        <v>290</v>
      </c>
      <c r="AT539" s="25" t="s">
        <v>198</v>
      </c>
      <c r="AU539" s="25" t="s">
        <v>83</v>
      </c>
      <c r="AY539" s="25" t="s">
        <v>196</v>
      </c>
      <c r="BE539" s="215">
        <f>IF(N539="základní",J539,0)</f>
        <v>0</v>
      </c>
      <c r="BF539" s="215">
        <f>IF(N539="snížená",J539,0)</f>
        <v>0</v>
      </c>
      <c r="BG539" s="215">
        <f>IF(N539="zákl. přenesená",J539,0)</f>
        <v>0</v>
      </c>
      <c r="BH539" s="215">
        <f>IF(N539="sníž. přenesená",J539,0)</f>
        <v>0</v>
      </c>
      <c r="BI539" s="215">
        <f>IF(N539="nulová",J539,0)</f>
        <v>0</v>
      </c>
      <c r="BJ539" s="25" t="s">
        <v>81</v>
      </c>
      <c r="BK539" s="215">
        <f>ROUND(I539*H539,2)</f>
        <v>0</v>
      </c>
      <c r="BL539" s="25" t="s">
        <v>290</v>
      </c>
      <c r="BM539" s="25" t="s">
        <v>4831</v>
      </c>
    </row>
    <row r="540" spans="2:65" s="12" customFormat="1">
      <c r="B540" s="216"/>
      <c r="C540" s="217"/>
      <c r="D540" s="218" t="s">
        <v>205</v>
      </c>
      <c r="E540" s="219" t="s">
        <v>24</v>
      </c>
      <c r="F540" s="220" t="s">
        <v>4549</v>
      </c>
      <c r="G540" s="217"/>
      <c r="H540" s="221">
        <v>22.6</v>
      </c>
      <c r="I540" s="222"/>
      <c r="J540" s="217"/>
      <c r="K540" s="217"/>
      <c r="L540" s="223"/>
      <c r="M540" s="224"/>
      <c r="N540" s="225"/>
      <c r="O540" s="225"/>
      <c r="P540" s="225"/>
      <c r="Q540" s="225"/>
      <c r="R540" s="225"/>
      <c r="S540" s="225"/>
      <c r="T540" s="226"/>
      <c r="AT540" s="227" t="s">
        <v>205</v>
      </c>
      <c r="AU540" s="227" t="s">
        <v>83</v>
      </c>
      <c r="AV540" s="12" t="s">
        <v>83</v>
      </c>
      <c r="AW540" s="12" t="s">
        <v>37</v>
      </c>
      <c r="AX540" s="12" t="s">
        <v>74</v>
      </c>
      <c r="AY540" s="227" t="s">
        <v>196</v>
      </c>
    </row>
    <row r="541" spans="2:65" s="12" customFormat="1">
      <c r="B541" s="216"/>
      <c r="C541" s="217"/>
      <c r="D541" s="218" t="s">
        <v>205</v>
      </c>
      <c r="E541" s="219" t="s">
        <v>24</v>
      </c>
      <c r="F541" s="220" t="s">
        <v>2260</v>
      </c>
      <c r="G541" s="217"/>
      <c r="H541" s="221">
        <v>-0.8</v>
      </c>
      <c r="I541" s="222"/>
      <c r="J541" s="217"/>
      <c r="K541" s="217"/>
      <c r="L541" s="223"/>
      <c r="M541" s="224"/>
      <c r="N541" s="225"/>
      <c r="O541" s="225"/>
      <c r="P541" s="225"/>
      <c r="Q541" s="225"/>
      <c r="R541" s="225"/>
      <c r="S541" s="225"/>
      <c r="T541" s="226"/>
      <c r="AT541" s="227" t="s">
        <v>205</v>
      </c>
      <c r="AU541" s="227" t="s">
        <v>83</v>
      </c>
      <c r="AV541" s="12" t="s">
        <v>83</v>
      </c>
      <c r="AW541" s="12" t="s">
        <v>37</v>
      </c>
      <c r="AX541" s="12" t="s">
        <v>74</v>
      </c>
      <c r="AY541" s="227" t="s">
        <v>196</v>
      </c>
    </row>
    <row r="542" spans="2:65" s="12" customFormat="1">
      <c r="B542" s="216"/>
      <c r="C542" s="217"/>
      <c r="D542" s="218" t="s">
        <v>205</v>
      </c>
      <c r="E542" s="219" t="s">
        <v>24</v>
      </c>
      <c r="F542" s="220" t="s">
        <v>4832</v>
      </c>
      <c r="G542" s="217"/>
      <c r="H542" s="221">
        <v>9.42</v>
      </c>
      <c r="I542" s="222"/>
      <c r="J542" s="217"/>
      <c r="K542" s="217"/>
      <c r="L542" s="223"/>
      <c r="M542" s="224"/>
      <c r="N542" s="225"/>
      <c r="O542" s="225"/>
      <c r="P542" s="225"/>
      <c r="Q542" s="225"/>
      <c r="R542" s="225"/>
      <c r="S542" s="225"/>
      <c r="T542" s="226"/>
      <c r="AT542" s="227" t="s">
        <v>205</v>
      </c>
      <c r="AU542" s="227" t="s">
        <v>83</v>
      </c>
      <c r="AV542" s="12" t="s">
        <v>83</v>
      </c>
      <c r="AW542" s="12" t="s">
        <v>37</v>
      </c>
      <c r="AX542" s="12" t="s">
        <v>74</v>
      </c>
      <c r="AY542" s="227" t="s">
        <v>196</v>
      </c>
    </row>
    <row r="543" spans="2:65" s="12" customFormat="1">
      <c r="B543" s="216"/>
      <c r="C543" s="217"/>
      <c r="D543" s="218" t="s">
        <v>205</v>
      </c>
      <c r="E543" s="219" t="s">
        <v>24</v>
      </c>
      <c r="F543" s="220" t="s">
        <v>4833</v>
      </c>
      <c r="G543" s="217"/>
      <c r="H543" s="221">
        <v>-2.2999999999999998</v>
      </c>
      <c r="I543" s="222"/>
      <c r="J543" s="217"/>
      <c r="K543" s="217"/>
      <c r="L543" s="223"/>
      <c r="M543" s="224"/>
      <c r="N543" s="225"/>
      <c r="O543" s="225"/>
      <c r="P543" s="225"/>
      <c r="Q543" s="225"/>
      <c r="R543" s="225"/>
      <c r="S543" s="225"/>
      <c r="T543" s="226"/>
      <c r="AT543" s="227" t="s">
        <v>205</v>
      </c>
      <c r="AU543" s="227" t="s">
        <v>83</v>
      </c>
      <c r="AV543" s="12" t="s">
        <v>83</v>
      </c>
      <c r="AW543" s="12" t="s">
        <v>37</v>
      </c>
      <c r="AX543" s="12" t="s">
        <v>74</v>
      </c>
      <c r="AY543" s="227" t="s">
        <v>196</v>
      </c>
    </row>
    <row r="544" spans="2:65" s="12" customFormat="1">
      <c r="B544" s="216"/>
      <c r="C544" s="217"/>
      <c r="D544" s="218" t="s">
        <v>205</v>
      </c>
      <c r="E544" s="219" t="s">
        <v>24</v>
      </c>
      <c r="F544" s="220" t="s">
        <v>4551</v>
      </c>
      <c r="G544" s="217"/>
      <c r="H544" s="221">
        <v>23.12</v>
      </c>
      <c r="I544" s="222"/>
      <c r="J544" s="217"/>
      <c r="K544" s="217"/>
      <c r="L544" s="223"/>
      <c r="M544" s="224"/>
      <c r="N544" s="225"/>
      <c r="O544" s="225"/>
      <c r="P544" s="225"/>
      <c r="Q544" s="225"/>
      <c r="R544" s="225"/>
      <c r="S544" s="225"/>
      <c r="T544" s="226"/>
      <c r="AT544" s="227" t="s">
        <v>205</v>
      </c>
      <c r="AU544" s="227" t="s">
        <v>83</v>
      </c>
      <c r="AV544" s="12" t="s">
        <v>83</v>
      </c>
      <c r="AW544" s="12" t="s">
        <v>37</v>
      </c>
      <c r="AX544" s="12" t="s">
        <v>74</v>
      </c>
      <c r="AY544" s="227" t="s">
        <v>196</v>
      </c>
    </row>
    <row r="545" spans="2:65" s="12" customFormat="1">
      <c r="B545" s="216"/>
      <c r="C545" s="217"/>
      <c r="D545" s="218" t="s">
        <v>205</v>
      </c>
      <c r="E545" s="219" t="s">
        <v>24</v>
      </c>
      <c r="F545" s="220" t="s">
        <v>4834</v>
      </c>
      <c r="G545" s="217"/>
      <c r="H545" s="221">
        <v>-0.9</v>
      </c>
      <c r="I545" s="222"/>
      <c r="J545" s="217"/>
      <c r="K545" s="217"/>
      <c r="L545" s="223"/>
      <c r="M545" s="224"/>
      <c r="N545" s="225"/>
      <c r="O545" s="225"/>
      <c r="P545" s="225"/>
      <c r="Q545" s="225"/>
      <c r="R545" s="225"/>
      <c r="S545" s="225"/>
      <c r="T545" s="226"/>
      <c r="AT545" s="227" t="s">
        <v>205</v>
      </c>
      <c r="AU545" s="227" t="s">
        <v>83</v>
      </c>
      <c r="AV545" s="12" t="s">
        <v>83</v>
      </c>
      <c r="AW545" s="12" t="s">
        <v>37</v>
      </c>
      <c r="AX545" s="12" t="s">
        <v>74</v>
      </c>
      <c r="AY545" s="227" t="s">
        <v>196</v>
      </c>
    </row>
    <row r="546" spans="2:65" s="14" customFormat="1">
      <c r="B546" s="239"/>
      <c r="C546" s="240"/>
      <c r="D546" s="218" t="s">
        <v>205</v>
      </c>
      <c r="E546" s="241" t="s">
        <v>24</v>
      </c>
      <c r="F546" s="242" t="s">
        <v>4835</v>
      </c>
      <c r="G546" s="240"/>
      <c r="H546" s="243">
        <v>51.14</v>
      </c>
      <c r="I546" s="244"/>
      <c r="J546" s="240"/>
      <c r="K546" s="240"/>
      <c r="L546" s="245"/>
      <c r="M546" s="246"/>
      <c r="N546" s="247"/>
      <c r="O546" s="247"/>
      <c r="P546" s="247"/>
      <c r="Q546" s="247"/>
      <c r="R546" s="247"/>
      <c r="S546" s="247"/>
      <c r="T546" s="248"/>
      <c r="AT546" s="249" t="s">
        <v>205</v>
      </c>
      <c r="AU546" s="249" t="s">
        <v>83</v>
      </c>
      <c r="AV546" s="14" t="s">
        <v>203</v>
      </c>
      <c r="AW546" s="14" t="s">
        <v>37</v>
      </c>
      <c r="AX546" s="14" t="s">
        <v>81</v>
      </c>
      <c r="AY546" s="249" t="s">
        <v>196</v>
      </c>
    </row>
    <row r="547" spans="2:65" s="1" customFormat="1" ht="23" customHeight="1">
      <c r="B547" s="42"/>
      <c r="C547" s="204" t="s">
        <v>993</v>
      </c>
      <c r="D547" s="204" t="s">
        <v>198</v>
      </c>
      <c r="E547" s="205" t="s">
        <v>1636</v>
      </c>
      <c r="F547" s="206" t="s">
        <v>1637</v>
      </c>
      <c r="G547" s="207" t="s">
        <v>267</v>
      </c>
      <c r="H547" s="208">
        <v>5.1139999999999999</v>
      </c>
      <c r="I547" s="209"/>
      <c r="J547" s="210">
        <f>ROUND(I547*H547,2)</f>
        <v>0</v>
      </c>
      <c r="K547" s="206" t="s">
        <v>202</v>
      </c>
      <c r="L547" s="62"/>
      <c r="M547" s="211" t="s">
        <v>24</v>
      </c>
      <c r="N547" s="212" t="s">
        <v>45</v>
      </c>
      <c r="O547" s="43"/>
      <c r="P547" s="213">
        <f>O547*H547</f>
        <v>0</v>
      </c>
      <c r="Q547" s="213">
        <v>0</v>
      </c>
      <c r="R547" s="213">
        <f>Q547*H547</f>
        <v>0</v>
      </c>
      <c r="S547" s="213">
        <v>0</v>
      </c>
      <c r="T547" s="214">
        <f>S547*H547</f>
        <v>0</v>
      </c>
      <c r="AR547" s="25" t="s">
        <v>290</v>
      </c>
      <c r="AT547" s="25" t="s">
        <v>198</v>
      </c>
      <c r="AU547" s="25" t="s">
        <v>83</v>
      </c>
      <c r="AY547" s="25" t="s">
        <v>196</v>
      </c>
      <c r="BE547" s="215">
        <f>IF(N547="základní",J547,0)</f>
        <v>0</v>
      </c>
      <c r="BF547" s="215">
        <f>IF(N547="snížená",J547,0)</f>
        <v>0</v>
      </c>
      <c r="BG547" s="215">
        <f>IF(N547="zákl. přenesená",J547,0)</f>
        <v>0</v>
      </c>
      <c r="BH547" s="215">
        <f>IF(N547="sníž. přenesená",J547,0)</f>
        <v>0</v>
      </c>
      <c r="BI547" s="215">
        <f>IF(N547="nulová",J547,0)</f>
        <v>0</v>
      </c>
      <c r="BJ547" s="25" t="s">
        <v>81</v>
      </c>
      <c r="BK547" s="215">
        <f>ROUND(I547*H547,2)</f>
        <v>0</v>
      </c>
      <c r="BL547" s="25" t="s">
        <v>290</v>
      </c>
      <c r="BM547" s="25" t="s">
        <v>4836</v>
      </c>
    </row>
    <row r="548" spans="2:65" s="12" customFormat="1">
      <c r="B548" s="216"/>
      <c r="C548" s="217"/>
      <c r="D548" s="218" t="s">
        <v>205</v>
      </c>
      <c r="E548" s="219" t="s">
        <v>24</v>
      </c>
      <c r="F548" s="220" t="s">
        <v>4837</v>
      </c>
      <c r="G548" s="217"/>
      <c r="H548" s="221">
        <v>5.1139999999999999</v>
      </c>
      <c r="I548" s="222"/>
      <c r="J548" s="217"/>
      <c r="K548" s="217"/>
      <c r="L548" s="223"/>
      <c r="M548" s="224"/>
      <c r="N548" s="225"/>
      <c r="O548" s="225"/>
      <c r="P548" s="225"/>
      <c r="Q548" s="225"/>
      <c r="R548" s="225"/>
      <c r="S548" s="225"/>
      <c r="T548" s="226"/>
      <c r="AT548" s="227" t="s">
        <v>205</v>
      </c>
      <c r="AU548" s="227" t="s">
        <v>83</v>
      </c>
      <c r="AV548" s="12" t="s">
        <v>83</v>
      </c>
      <c r="AW548" s="12" t="s">
        <v>37</v>
      </c>
      <c r="AX548" s="12" t="s">
        <v>81</v>
      </c>
      <c r="AY548" s="227" t="s">
        <v>196</v>
      </c>
    </row>
    <row r="549" spans="2:65" s="1" customFormat="1" ht="23" customHeight="1">
      <c r="B549" s="42"/>
      <c r="C549" s="204" t="s">
        <v>998</v>
      </c>
      <c r="D549" s="204" t="s">
        <v>198</v>
      </c>
      <c r="E549" s="205" t="s">
        <v>1632</v>
      </c>
      <c r="F549" s="206" t="s">
        <v>1633</v>
      </c>
      <c r="G549" s="207" t="s">
        <v>267</v>
      </c>
      <c r="H549" s="208">
        <v>5.1139999999999999</v>
      </c>
      <c r="I549" s="209"/>
      <c r="J549" s="210">
        <f>ROUND(I549*H549,2)</f>
        <v>0</v>
      </c>
      <c r="K549" s="206" t="s">
        <v>202</v>
      </c>
      <c r="L549" s="62"/>
      <c r="M549" s="211" t="s">
        <v>24</v>
      </c>
      <c r="N549" s="212" t="s">
        <v>45</v>
      </c>
      <c r="O549" s="43"/>
      <c r="P549" s="213">
        <f>O549*H549</f>
        <v>0</v>
      </c>
      <c r="Q549" s="213">
        <v>0</v>
      </c>
      <c r="R549" s="213">
        <f>Q549*H549</f>
        <v>0</v>
      </c>
      <c r="S549" s="213">
        <v>0</v>
      </c>
      <c r="T549" s="214">
        <f>S549*H549</f>
        <v>0</v>
      </c>
      <c r="AR549" s="25" t="s">
        <v>290</v>
      </c>
      <c r="AT549" s="25" t="s">
        <v>198</v>
      </c>
      <c r="AU549" s="25" t="s">
        <v>83</v>
      </c>
      <c r="AY549" s="25" t="s">
        <v>196</v>
      </c>
      <c r="BE549" s="215">
        <f>IF(N549="základní",J549,0)</f>
        <v>0</v>
      </c>
      <c r="BF549" s="215">
        <f>IF(N549="snížená",J549,0)</f>
        <v>0</v>
      </c>
      <c r="BG549" s="215">
        <f>IF(N549="zákl. přenesená",J549,0)</f>
        <v>0</v>
      </c>
      <c r="BH549" s="215">
        <f>IF(N549="sníž. přenesená",J549,0)</f>
        <v>0</v>
      </c>
      <c r="BI549" s="215">
        <f>IF(N549="nulová",J549,0)</f>
        <v>0</v>
      </c>
      <c r="BJ549" s="25" t="s">
        <v>81</v>
      </c>
      <c r="BK549" s="215">
        <f>ROUND(I549*H549,2)</f>
        <v>0</v>
      </c>
      <c r="BL549" s="25" t="s">
        <v>290</v>
      </c>
      <c r="BM549" s="25" t="s">
        <v>4838</v>
      </c>
    </row>
    <row r="550" spans="2:65" s="1" customFormat="1" ht="14.5" customHeight="1">
      <c r="B550" s="42"/>
      <c r="C550" s="250" t="s">
        <v>1003</v>
      </c>
      <c r="D550" s="250" t="s">
        <v>252</v>
      </c>
      <c r="E550" s="251" t="s">
        <v>1665</v>
      </c>
      <c r="F550" s="252" t="s">
        <v>1666</v>
      </c>
      <c r="G550" s="253" t="s">
        <v>320</v>
      </c>
      <c r="H550" s="254">
        <v>56.253999999999998</v>
      </c>
      <c r="I550" s="255"/>
      <c r="J550" s="256">
        <f>ROUND(I550*H550,2)</f>
        <v>0</v>
      </c>
      <c r="K550" s="252" t="s">
        <v>24</v>
      </c>
      <c r="L550" s="257"/>
      <c r="M550" s="258" t="s">
        <v>24</v>
      </c>
      <c r="N550" s="259" t="s">
        <v>45</v>
      </c>
      <c r="O550" s="43"/>
      <c r="P550" s="213">
        <f>O550*H550</f>
        <v>0</v>
      </c>
      <c r="Q550" s="213">
        <v>4.4999999999999999E-4</v>
      </c>
      <c r="R550" s="213">
        <f>Q550*H550</f>
        <v>2.5314299999999998E-2</v>
      </c>
      <c r="S550" s="213">
        <v>0</v>
      </c>
      <c r="T550" s="214">
        <f>S550*H550</f>
        <v>0</v>
      </c>
      <c r="AR550" s="25" t="s">
        <v>376</v>
      </c>
      <c r="AT550" s="25" t="s">
        <v>252</v>
      </c>
      <c r="AU550" s="25" t="s">
        <v>83</v>
      </c>
      <c r="AY550" s="25" t="s">
        <v>196</v>
      </c>
      <c r="BE550" s="215">
        <f>IF(N550="základní",J550,0)</f>
        <v>0</v>
      </c>
      <c r="BF550" s="215">
        <f>IF(N550="snížená",J550,0)</f>
        <v>0</v>
      </c>
      <c r="BG550" s="215">
        <f>IF(N550="zákl. přenesená",J550,0)</f>
        <v>0</v>
      </c>
      <c r="BH550" s="215">
        <f>IF(N550="sníž. přenesená",J550,0)</f>
        <v>0</v>
      </c>
      <c r="BI550" s="215">
        <f>IF(N550="nulová",J550,0)</f>
        <v>0</v>
      </c>
      <c r="BJ550" s="25" t="s">
        <v>81</v>
      </c>
      <c r="BK550" s="215">
        <f>ROUND(I550*H550,2)</f>
        <v>0</v>
      </c>
      <c r="BL550" s="25" t="s">
        <v>290</v>
      </c>
      <c r="BM550" s="25" t="s">
        <v>4839</v>
      </c>
    </row>
    <row r="551" spans="2:65" s="12" customFormat="1">
      <c r="B551" s="216"/>
      <c r="C551" s="217"/>
      <c r="D551" s="218" t="s">
        <v>205</v>
      </c>
      <c r="E551" s="219" t="s">
        <v>24</v>
      </c>
      <c r="F551" s="220" t="s">
        <v>4840</v>
      </c>
      <c r="G551" s="217"/>
      <c r="H551" s="221">
        <v>56.253999999999998</v>
      </c>
      <c r="I551" s="222"/>
      <c r="J551" s="217"/>
      <c r="K551" s="217"/>
      <c r="L551" s="223"/>
      <c r="M551" s="224"/>
      <c r="N551" s="225"/>
      <c r="O551" s="225"/>
      <c r="P551" s="225"/>
      <c r="Q551" s="225"/>
      <c r="R551" s="225"/>
      <c r="S551" s="225"/>
      <c r="T551" s="226"/>
      <c r="AT551" s="227" t="s">
        <v>205</v>
      </c>
      <c r="AU551" s="227" t="s">
        <v>83</v>
      </c>
      <c r="AV551" s="12" t="s">
        <v>83</v>
      </c>
      <c r="AW551" s="12" t="s">
        <v>37</v>
      </c>
      <c r="AX551" s="12" t="s">
        <v>81</v>
      </c>
      <c r="AY551" s="227" t="s">
        <v>196</v>
      </c>
    </row>
    <row r="552" spans="2:65" s="1" customFormat="1" ht="46" customHeight="1">
      <c r="B552" s="42"/>
      <c r="C552" s="204" t="s">
        <v>1007</v>
      </c>
      <c r="D552" s="204" t="s">
        <v>198</v>
      </c>
      <c r="E552" s="205" t="s">
        <v>1698</v>
      </c>
      <c r="F552" s="206" t="s">
        <v>1699</v>
      </c>
      <c r="G552" s="207" t="s">
        <v>1189</v>
      </c>
      <c r="H552" s="270"/>
      <c r="I552" s="209"/>
      <c r="J552" s="210">
        <f>ROUND(I552*H552,2)</f>
        <v>0</v>
      </c>
      <c r="K552" s="206" t="s">
        <v>202</v>
      </c>
      <c r="L552" s="62"/>
      <c r="M552" s="211" t="s">
        <v>24</v>
      </c>
      <c r="N552" s="212" t="s">
        <v>45</v>
      </c>
      <c r="O552" s="43"/>
      <c r="P552" s="213">
        <f>O552*H552</f>
        <v>0</v>
      </c>
      <c r="Q552" s="213">
        <v>0</v>
      </c>
      <c r="R552" s="213">
        <f>Q552*H552</f>
        <v>0</v>
      </c>
      <c r="S552" s="213">
        <v>0</v>
      </c>
      <c r="T552" s="214">
        <f>S552*H552</f>
        <v>0</v>
      </c>
      <c r="AR552" s="25" t="s">
        <v>290</v>
      </c>
      <c r="AT552" s="25" t="s">
        <v>198</v>
      </c>
      <c r="AU552" s="25" t="s">
        <v>83</v>
      </c>
      <c r="AY552" s="25" t="s">
        <v>196</v>
      </c>
      <c r="BE552" s="215">
        <f>IF(N552="základní",J552,0)</f>
        <v>0</v>
      </c>
      <c r="BF552" s="215">
        <f>IF(N552="snížená",J552,0)</f>
        <v>0</v>
      </c>
      <c r="BG552" s="215">
        <f>IF(N552="zákl. přenesená",J552,0)</f>
        <v>0</v>
      </c>
      <c r="BH552" s="215">
        <f>IF(N552="sníž. přenesená",J552,0)</f>
        <v>0</v>
      </c>
      <c r="BI552" s="215">
        <f>IF(N552="nulová",J552,0)</f>
        <v>0</v>
      </c>
      <c r="BJ552" s="25" t="s">
        <v>81</v>
      </c>
      <c r="BK552" s="215">
        <f>ROUND(I552*H552,2)</f>
        <v>0</v>
      </c>
      <c r="BL552" s="25" t="s">
        <v>290</v>
      </c>
      <c r="BM552" s="25" t="s">
        <v>4841</v>
      </c>
    </row>
    <row r="553" spans="2:65" s="11" customFormat="1" ht="29.9" customHeight="1">
      <c r="B553" s="188"/>
      <c r="C553" s="189"/>
      <c r="D553" s="190" t="s">
        <v>73</v>
      </c>
      <c r="E553" s="202" t="s">
        <v>1758</v>
      </c>
      <c r="F553" s="202" t="s">
        <v>4842</v>
      </c>
      <c r="G553" s="189"/>
      <c r="H553" s="189"/>
      <c r="I553" s="192"/>
      <c r="J553" s="203">
        <f>BK553</f>
        <v>0</v>
      </c>
      <c r="K553" s="189"/>
      <c r="L553" s="194"/>
      <c r="M553" s="195"/>
      <c r="N553" s="196"/>
      <c r="O553" s="196"/>
      <c r="P553" s="197">
        <f>SUM(P554:P564)</f>
        <v>0</v>
      </c>
      <c r="Q553" s="196"/>
      <c r="R553" s="197">
        <f>SUM(R554:R564)</f>
        <v>0.2403612</v>
      </c>
      <c r="S553" s="196"/>
      <c r="T553" s="198">
        <f>SUM(T554:T564)</f>
        <v>0</v>
      </c>
      <c r="AR553" s="199" t="s">
        <v>83</v>
      </c>
      <c r="AT553" s="200" t="s">
        <v>73</v>
      </c>
      <c r="AU553" s="200" t="s">
        <v>81</v>
      </c>
      <c r="AY553" s="199" t="s">
        <v>196</v>
      </c>
      <c r="BK553" s="201">
        <f>SUM(BK554:BK564)</f>
        <v>0</v>
      </c>
    </row>
    <row r="554" spans="2:65" s="1" customFormat="1" ht="34.5" customHeight="1">
      <c r="B554" s="42"/>
      <c r="C554" s="204" t="s">
        <v>1013</v>
      </c>
      <c r="D554" s="204" t="s">
        <v>198</v>
      </c>
      <c r="E554" s="205" t="s">
        <v>1761</v>
      </c>
      <c r="F554" s="206" t="s">
        <v>1762</v>
      </c>
      <c r="G554" s="207" t="s">
        <v>267</v>
      </c>
      <c r="H554" s="208">
        <v>14.256</v>
      </c>
      <c r="I554" s="209"/>
      <c r="J554" s="210">
        <f>ROUND(I554*H554,2)</f>
        <v>0</v>
      </c>
      <c r="K554" s="206" t="s">
        <v>202</v>
      </c>
      <c r="L554" s="62"/>
      <c r="M554" s="211" t="s">
        <v>24</v>
      </c>
      <c r="N554" s="212" t="s">
        <v>45</v>
      </c>
      <c r="O554" s="43"/>
      <c r="P554" s="213">
        <f>O554*H554</f>
        <v>0</v>
      </c>
      <c r="Q554" s="213">
        <v>3.0000000000000001E-3</v>
      </c>
      <c r="R554" s="213">
        <f>Q554*H554</f>
        <v>4.2768E-2</v>
      </c>
      <c r="S554" s="213">
        <v>0</v>
      </c>
      <c r="T554" s="214">
        <f>S554*H554</f>
        <v>0</v>
      </c>
      <c r="AR554" s="25" t="s">
        <v>290</v>
      </c>
      <c r="AT554" s="25" t="s">
        <v>198</v>
      </c>
      <c r="AU554" s="25" t="s">
        <v>83</v>
      </c>
      <c r="AY554" s="25" t="s">
        <v>196</v>
      </c>
      <c r="BE554" s="215">
        <f>IF(N554="základní",J554,0)</f>
        <v>0</v>
      </c>
      <c r="BF554" s="215">
        <f>IF(N554="snížená",J554,0)</f>
        <v>0</v>
      </c>
      <c r="BG554" s="215">
        <f>IF(N554="zákl. přenesená",J554,0)</f>
        <v>0</v>
      </c>
      <c r="BH554" s="215">
        <f>IF(N554="sníž. přenesená",J554,0)</f>
        <v>0</v>
      </c>
      <c r="BI554" s="215">
        <f>IF(N554="nulová",J554,0)</f>
        <v>0</v>
      </c>
      <c r="BJ554" s="25" t="s">
        <v>81</v>
      </c>
      <c r="BK554" s="215">
        <f>ROUND(I554*H554,2)</f>
        <v>0</v>
      </c>
      <c r="BL554" s="25" t="s">
        <v>290</v>
      </c>
      <c r="BM554" s="25" t="s">
        <v>4843</v>
      </c>
    </row>
    <row r="555" spans="2:65" s="12" customFormat="1">
      <c r="B555" s="216"/>
      <c r="C555" s="217"/>
      <c r="D555" s="218" t="s">
        <v>205</v>
      </c>
      <c r="E555" s="219" t="s">
        <v>24</v>
      </c>
      <c r="F555" s="220" t="s">
        <v>4844</v>
      </c>
      <c r="G555" s="217"/>
      <c r="H555" s="221">
        <v>8.2799999999999994</v>
      </c>
      <c r="I555" s="222"/>
      <c r="J555" s="217"/>
      <c r="K555" s="217"/>
      <c r="L555" s="223"/>
      <c r="M555" s="224"/>
      <c r="N555" s="225"/>
      <c r="O555" s="225"/>
      <c r="P555" s="225"/>
      <c r="Q555" s="225"/>
      <c r="R555" s="225"/>
      <c r="S555" s="225"/>
      <c r="T555" s="226"/>
      <c r="AT555" s="227" t="s">
        <v>205</v>
      </c>
      <c r="AU555" s="227" t="s">
        <v>83</v>
      </c>
      <c r="AV555" s="12" t="s">
        <v>83</v>
      </c>
      <c r="AW555" s="12" t="s">
        <v>37</v>
      </c>
      <c r="AX555" s="12" t="s">
        <v>74</v>
      </c>
      <c r="AY555" s="227" t="s">
        <v>196</v>
      </c>
    </row>
    <row r="556" spans="2:65" s="12" customFormat="1">
      <c r="B556" s="216"/>
      <c r="C556" s="217"/>
      <c r="D556" s="218" t="s">
        <v>205</v>
      </c>
      <c r="E556" s="219" t="s">
        <v>24</v>
      </c>
      <c r="F556" s="220" t="s">
        <v>4845</v>
      </c>
      <c r="G556" s="217"/>
      <c r="H556" s="221">
        <v>-1.8</v>
      </c>
      <c r="I556" s="222"/>
      <c r="J556" s="217"/>
      <c r="K556" s="217"/>
      <c r="L556" s="223"/>
      <c r="M556" s="224"/>
      <c r="N556" s="225"/>
      <c r="O556" s="225"/>
      <c r="P556" s="225"/>
      <c r="Q556" s="225"/>
      <c r="R556" s="225"/>
      <c r="S556" s="225"/>
      <c r="T556" s="226"/>
      <c r="AT556" s="227" t="s">
        <v>205</v>
      </c>
      <c r="AU556" s="227" t="s">
        <v>83</v>
      </c>
      <c r="AV556" s="12" t="s">
        <v>83</v>
      </c>
      <c r="AW556" s="12" t="s">
        <v>37</v>
      </c>
      <c r="AX556" s="12" t="s">
        <v>74</v>
      </c>
      <c r="AY556" s="227" t="s">
        <v>196</v>
      </c>
    </row>
    <row r="557" spans="2:65" s="12" customFormat="1">
      <c r="B557" s="216"/>
      <c r="C557" s="217"/>
      <c r="D557" s="218" t="s">
        <v>205</v>
      </c>
      <c r="E557" s="219" t="s">
        <v>24</v>
      </c>
      <c r="F557" s="220" t="s">
        <v>4846</v>
      </c>
      <c r="G557" s="217"/>
      <c r="H557" s="221">
        <v>8.8559999999999999</v>
      </c>
      <c r="I557" s="222"/>
      <c r="J557" s="217"/>
      <c r="K557" s="217"/>
      <c r="L557" s="223"/>
      <c r="M557" s="224"/>
      <c r="N557" s="225"/>
      <c r="O557" s="225"/>
      <c r="P557" s="225"/>
      <c r="Q557" s="225"/>
      <c r="R557" s="225"/>
      <c r="S557" s="225"/>
      <c r="T557" s="226"/>
      <c r="AT557" s="227" t="s">
        <v>205</v>
      </c>
      <c r="AU557" s="227" t="s">
        <v>83</v>
      </c>
      <c r="AV557" s="12" t="s">
        <v>83</v>
      </c>
      <c r="AW557" s="12" t="s">
        <v>37</v>
      </c>
      <c r="AX557" s="12" t="s">
        <v>74</v>
      </c>
      <c r="AY557" s="227" t="s">
        <v>196</v>
      </c>
    </row>
    <row r="558" spans="2:65" s="12" customFormat="1">
      <c r="B558" s="216"/>
      <c r="C558" s="217"/>
      <c r="D558" s="218" t="s">
        <v>205</v>
      </c>
      <c r="E558" s="219" t="s">
        <v>24</v>
      </c>
      <c r="F558" s="220" t="s">
        <v>4847</v>
      </c>
      <c r="G558" s="217"/>
      <c r="H558" s="221">
        <v>-1.08</v>
      </c>
      <c r="I558" s="222"/>
      <c r="J558" s="217"/>
      <c r="K558" s="217"/>
      <c r="L558" s="223"/>
      <c r="M558" s="224"/>
      <c r="N558" s="225"/>
      <c r="O558" s="225"/>
      <c r="P558" s="225"/>
      <c r="Q558" s="225"/>
      <c r="R558" s="225"/>
      <c r="S558" s="225"/>
      <c r="T558" s="226"/>
      <c r="AT558" s="227" t="s">
        <v>205</v>
      </c>
      <c r="AU558" s="227" t="s">
        <v>83</v>
      </c>
      <c r="AV558" s="12" t="s">
        <v>83</v>
      </c>
      <c r="AW558" s="12" t="s">
        <v>37</v>
      </c>
      <c r="AX558" s="12" t="s">
        <v>74</v>
      </c>
      <c r="AY558" s="227" t="s">
        <v>196</v>
      </c>
    </row>
    <row r="559" spans="2:65" s="14" customFormat="1">
      <c r="B559" s="239"/>
      <c r="C559" s="240"/>
      <c r="D559" s="218" t="s">
        <v>205</v>
      </c>
      <c r="E559" s="241" t="s">
        <v>24</v>
      </c>
      <c r="F559" s="242" t="s">
        <v>238</v>
      </c>
      <c r="G559" s="240"/>
      <c r="H559" s="243">
        <v>14.256</v>
      </c>
      <c r="I559" s="244"/>
      <c r="J559" s="240"/>
      <c r="K559" s="240"/>
      <c r="L559" s="245"/>
      <c r="M559" s="246"/>
      <c r="N559" s="247"/>
      <c r="O559" s="247"/>
      <c r="P559" s="247"/>
      <c r="Q559" s="247"/>
      <c r="R559" s="247"/>
      <c r="S559" s="247"/>
      <c r="T559" s="248"/>
      <c r="AT559" s="249" t="s">
        <v>205</v>
      </c>
      <c r="AU559" s="249" t="s">
        <v>83</v>
      </c>
      <c r="AV559" s="14" t="s">
        <v>203</v>
      </c>
      <c r="AW559" s="14" t="s">
        <v>37</v>
      </c>
      <c r="AX559" s="14" t="s">
        <v>81</v>
      </c>
      <c r="AY559" s="249" t="s">
        <v>196</v>
      </c>
    </row>
    <row r="560" spans="2:65" s="1" customFormat="1" ht="23" customHeight="1">
      <c r="B560" s="42"/>
      <c r="C560" s="204" t="s">
        <v>1021</v>
      </c>
      <c r="D560" s="204" t="s">
        <v>198</v>
      </c>
      <c r="E560" s="205" t="s">
        <v>1774</v>
      </c>
      <c r="F560" s="206" t="s">
        <v>1775</v>
      </c>
      <c r="G560" s="207" t="s">
        <v>267</v>
      </c>
      <c r="H560" s="208">
        <v>14.256</v>
      </c>
      <c r="I560" s="209"/>
      <c r="J560" s="210">
        <f>ROUND(I560*H560,2)</f>
        <v>0</v>
      </c>
      <c r="K560" s="206" t="s">
        <v>202</v>
      </c>
      <c r="L560" s="62"/>
      <c r="M560" s="211" t="s">
        <v>24</v>
      </c>
      <c r="N560" s="212" t="s">
        <v>45</v>
      </c>
      <c r="O560" s="43"/>
      <c r="P560" s="213">
        <f>O560*H560</f>
        <v>0</v>
      </c>
      <c r="Q560" s="213">
        <v>0</v>
      </c>
      <c r="R560" s="213">
        <f>Q560*H560</f>
        <v>0</v>
      </c>
      <c r="S560" s="213">
        <v>0</v>
      </c>
      <c r="T560" s="214">
        <f>S560*H560</f>
        <v>0</v>
      </c>
      <c r="AR560" s="25" t="s">
        <v>290</v>
      </c>
      <c r="AT560" s="25" t="s">
        <v>198</v>
      </c>
      <c r="AU560" s="25" t="s">
        <v>83</v>
      </c>
      <c r="AY560" s="25" t="s">
        <v>196</v>
      </c>
      <c r="BE560" s="215">
        <f>IF(N560="základní",J560,0)</f>
        <v>0</v>
      </c>
      <c r="BF560" s="215">
        <f>IF(N560="snížená",J560,0)</f>
        <v>0</v>
      </c>
      <c r="BG560" s="215">
        <f>IF(N560="zákl. přenesená",J560,0)</f>
        <v>0</v>
      </c>
      <c r="BH560" s="215">
        <f>IF(N560="sníž. přenesená",J560,0)</f>
        <v>0</v>
      </c>
      <c r="BI560" s="215">
        <f>IF(N560="nulová",J560,0)</f>
        <v>0</v>
      </c>
      <c r="BJ560" s="25" t="s">
        <v>81</v>
      </c>
      <c r="BK560" s="215">
        <f>ROUND(I560*H560,2)</f>
        <v>0</v>
      </c>
      <c r="BL560" s="25" t="s">
        <v>290</v>
      </c>
      <c r="BM560" s="25" t="s">
        <v>4848</v>
      </c>
    </row>
    <row r="561" spans="2:65" s="1" customFormat="1" ht="23" customHeight="1">
      <c r="B561" s="42"/>
      <c r="C561" s="204" t="s">
        <v>1026</v>
      </c>
      <c r="D561" s="204" t="s">
        <v>198</v>
      </c>
      <c r="E561" s="205" t="s">
        <v>1770</v>
      </c>
      <c r="F561" s="206" t="s">
        <v>1771</v>
      </c>
      <c r="G561" s="207" t="s">
        <v>267</v>
      </c>
      <c r="H561" s="208">
        <v>14.256</v>
      </c>
      <c r="I561" s="209"/>
      <c r="J561" s="210">
        <f>ROUND(I561*H561,2)</f>
        <v>0</v>
      </c>
      <c r="K561" s="206" t="s">
        <v>202</v>
      </c>
      <c r="L561" s="62"/>
      <c r="M561" s="211" t="s">
        <v>24</v>
      </c>
      <c r="N561" s="212" t="s">
        <v>45</v>
      </c>
      <c r="O561" s="43"/>
      <c r="P561" s="213">
        <f>O561*H561</f>
        <v>0</v>
      </c>
      <c r="Q561" s="213">
        <v>0</v>
      </c>
      <c r="R561" s="213">
        <f>Q561*H561</f>
        <v>0</v>
      </c>
      <c r="S561" s="213">
        <v>0</v>
      </c>
      <c r="T561" s="214">
        <f>S561*H561</f>
        <v>0</v>
      </c>
      <c r="AR561" s="25" t="s">
        <v>290</v>
      </c>
      <c r="AT561" s="25" t="s">
        <v>198</v>
      </c>
      <c r="AU561" s="25" t="s">
        <v>83</v>
      </c>
      <c r="AY561" s="25" t="s">
        <v>196</v>
      </c>
      <c r="BE561" s="215">
        <f>IF(N561="základní",J561,0)</f>
        <v>0</v>
      </c>
      <c r="BF561" s="215">
        <f>IF(N561="snížená",J561,0)</f>
        <v>0</v>
      </c>
      <c r="BG561" s="215">
        <f>IF(N561="zákl. přenesená",J561,0)</f>
        <v>0</v>
      </c>
      <c r="BH561" s="215">
        <f>IF(N561="sníž. přenesená",J561,0)</f>
        <v>0</v>
      </c>
      <c r="BI561" s="215">
        <f>IF(N561="nulová",J561,0)</f>
        <v>0</v>
      </c>
      <c r="BJ561" s="25" t="s">
        <v>81</v>
      </c>
      <c r="BK561" s="215">
        <f>ROUND(I561*H561,2)</f>
        <v>0</v>
      </c>
      <c r="BL561" s="25" t="s">
        <v>290</v>
      </c>
      <c r="BM561" s="25" t="s">
        <v>4849</v>
      </c>
    </row>
    <row r="562" spans="2:65" s="1" customFormat="1" ht="14.5" customHeight="1">
      <c r="B562" s="42"/>
      <c r="C562" s="250" t="s">
        <v>1031</v>
      </c>
      <c r="D562" s="250" t="s">
        <v>252</v>
      </c>
      <c r="E562" s="251" t="s">
        <v>1778</v>
      </c>
      <c r="F562" s="252" t="s">
        <v>1779</v>
      </c>
      <c r="G562" s="253" t="s">
        <v>267</v>
      </c>
      <c r="H562" s="254">
        <v>15.682</v>
      </c>
      <c r="I562" s="255"/>
      <c r="J562" s="256">
        <f>ROUND(I562*H562,2)</f>
        <v>0</v>
      </c>
      <c r="K562" s="252" t="s">
        <v>24</v>
      </c>
      <c r="L562" s="257"/>
      <c r="M562" s="258" t="s">
        <v>24</v>
      </c>
      <c r="N562" s="259" t="s">
        <v>45</v>
      </c>
      <c r="O562" s="43"/>
      <c r="P562" s="213">
        <f>O562*H562</f>
        <v>0</v>
      </c>
      <c r="Q562" s="213">
        <v>1.26E-2</v>
      </c>
      <c r="R562" s="213">
        <f>Q562*H562</f>
        <v>0.1975932</v>
      </c>
      <c r="S562" s="213">
        <v>0</v>
      </c>
      <c r="T562" s="214">
        <f>S562*H562</f>
        <v>0</v>
      </c>
      <c r="AR562" s="25" t="s">
        <v>376</v>
      </c>
      <c r="AT562" s="25" t="s">
        <v>252</v>
      </c>
      <c r="AU562" s="25" t="s">
        <v>83</v>
      </c>
      <c r="AY562" s="25" t="s">
        <v>196</v>
      </c>
      <c r="BE562" s="215">
        <f>IF(N562="základní",J562,0)</f>
        <v>0</v>
      </c>
      <c r="BF562" s="215">
        <f>IF(N562="snížená",J562,0)</f>
        <v>0</v>
      </c>
      <c r="BG562" s="215">
        <f>IF(N562="zákl. přenesená",J562,0)</f>
        <v>0</v>
      </c>
      <c r="BH562" s="215">
        <f>IF(N562="sníž. přenesená",J562,0)</f>
        <v>0</v>
      </c>
      <c r="BI562" s="215">
        <f>IF(N562="nulová",J562,0)</f>
        <v>0</v>
      </c>
      <c r="BJ562" s="25" t="s">
        <v>81</v>
      </c>
      <c r="BK562" s="215">
        <f>ROUND(I562*H562,2)</f>
        <v>0</v>
      </c>
      <c r="BL562" s="25" t="s">
        <v>290</v>
      </c>
      <c r="BM562" s="25" t="s">
        <v>4850</v>
      </c>
    </row>
    <row r="563" spans="2:65" s="12" customFormat="1">
      <c r="B563" s="216"/>
      <c r="C563" s="217"/>
      <c r="D563" s="218" t="s">
        <v>205</v>
      </c>
      <c r="E563" s="219" t="s">
        <v>24</v>
      </c>
      <c r="F563" s="220" t="s">
        <v>4851</v>
      </c>
      <c r="G563" s="217"/>
      <c r="H563" s="221">
        <v>15.682</v>
      </c>
      <c r="I563" s="222"/>
      <c r="J563" s="217"/>
      <c r="K563" s="217"/>
      <c r="L563" s="223"/>
      <c r="M563" s="224"/>
      <c r="N563" s="225"/>
      <c r="O563" s="225"/>
      <c r="P563" s="225"/>
      <c r="Q563" s="225"/>
      <c r="R563" s="225"/>
      <c r="S563" s="225"/>
      <c r="T563" s="226"/>
      <c r="AT563" s="227" t="s">
        <v>205</v>
      </c>
      <c r="AU563" s="227" t="s">
        <v>83</v>
      </c>
      <c r="AV563" s="12" t="s">
        <v>83</v>
      </c>
      <c r="AW563" s="12" t="s">
        <v>37</v>
      </c>
      <c r="AX563" s="12" t="s">
        <v>81</v>
      </c>
      <c r="AY563" s="227" t="s">
        <v>196</v>
      </c>
    </row>
    <row r="564" spans="2:65" s="1" customFormat="1" ht="46" customHeight="1">
      <c r="B564" s="42"/>
      <c r="C564" s="204" t="s">
        <v>1040</v>
      </c>
      <c r="D564" s="204" t="s">
        <v>198</v>
      </c>
      <c r="E564" s="205" t="s">
        <v>1787</v>
      </c>
      <c r="F564" s="206" t="s">
        <v>1788</v>
      </c>
      <c r="G564" s="207" t="s">
        <v>1189</v>
      </c>
      <c r="H564" s="270"/>
      <c r="I564" s="209"/>
      <c r="J564" s="210">
        <f>ROUND(I564*H564,2)</f>
        <v>0</v>
      </c>
      <c r="K564" s="206" t="s">
        <v>202</v>
      </c>
      <c r="L564" s="62"/>
      <c r="M564" s="211" t="s">
        <v>24</v>
      </c>
      <c r="N564" s="212" t="s">
        <v>45</v>
      </c>
      <c r="O564" s="43"/>
      <c r="P564" s="213">
        <f>O564*H564</f>
        <v>0</v>
      </c>
      <c r="Q564" s="213">
        <v>0</v>
      </c>
      <c r="R564" s="213">
        <f>Q564*H564</f>
        <v>0</v>
      </c>
      <c r="S564" s="213">
        <v>0</v>
      </c>
      <c r="T564" s="214">
        <f>S564*H564</f>
        <v>0</v>
      </c>
      <c r="AR564" s="25" t="s">
        <v>290</v>
      </c>
      <c r="AT564" s="25" t="s">
        <v>198</v>
      </c>
      <c r="AU564" s="25" t="s">
        <v>83</v>
      </c>
      <c r="AY564" s="25" t="s">
        <v>196</v>
      </c>
      <c r="BE564" s="215">
        <f>IF(N564="základní",J564,0)</f>
        <v>0</v>
      </c>
      <c r="BF564" s="215">
        <f>IF(N564="snížená",J564,0)</f>
        <v>0</v>
      </c>
      <c r="BG564" s="215">
        <f>IF(N564="zákl. přenesená",J564,0)</f>
        <v>0</v>
      </c>
      <c r="BH564" s="215">
        <f>IF(N564="sníž. přenesená",J564,0)</f>
        <v>0</v>
      </c>
      <c r="BI564" s="215">
        <f>IF(N564="nulová",J564,0)</f>
        <v>0</v>
      </c>
      <c r="BJ564" s="25" t="s">
        <v>81</v>
      </c>
      <c r="BK564" s="215">
        <f>ROUND(I564*H564,2)</f>
        <v>0</v>
      </c>
      <c r="BL564" s="25" t="s">
        <v>290</v>
      </c>
      <c r="BM564" s="25" t="s">
        <v>4852</v>
      </c>
    </row>
    <row r="565" spans="2:65" s="11" customFormat="1" ht="29.9" customHeight="1">
      <c r="B565" s="188"/>
      <c r="C565" s="189"/>
      <c r="D565" s="190" t="s">
        <v>73</v>
      </c>
      <c r="E565" s="202" t="s">
        <v>1790</v>
      </c>
      <c r="F565" s="202" t="s">
        <v>1791</v>
      </c>
      <c r="G565" s="189"/>
      <c r="H565" s="189"/>
      <c r="I565" s="192"/>
      <c r="J565" s="203">
        <f>BK565</f>
        <v>0</v>
      </c>
      <c r="K565" s="189"/>
      <c r="L565" s="194"/>
      <c r="M565" s="195"/>
      <c r="N565" s="196"/>
      <c r="O565" s="196"/>
      <c r="P565" s="197">
        <f>SUM(P566:P621)</f>
        <v>0</v>
      </c>
      <c r="Q565" s="196"/>
      <c r="R565" s="197">
        <f>SUM(R566:R621)</f>
        <v>3.373781E-2</v>
      </c>
      <c r="S565" s="196"/>
      <c r="T565" s="198">
        <f>SUM(T566:T621)</f>
        <v>0</v>
      </c>
      <c r="AR565" s="199" t="s">
        <v>83</v>
      </c>
      <c r="AT565" s="200" t="s">
        <v>73</v>
      </c>
      <c r="AU565" s="200" t="s">
        <v>81</v>
      </c>
      <c r="AY565" s="199" t="s">
        <v>196</v>
      </c>
      <c r="BK565" s="201">
        <f>SUM(BK566:BK621)</f>
        <v>0</v>
      </c>
    </row>
    <row r="566" spans="2:65" s="1" customFormat="1" ht="23" customHeight="1">
      <c r="B566" s="42"/>
      <c r="C566" s="204" t="s">
        <v>1045</v>
      </c>
      <c r="D566" s="204" t="s">
        <v>198</v>
      </c>
      <c r="E566" s="205" t="s">
        <v>2279</v>
      </c>
      <c r="F566" s="206" t="s">
        <v>2280</v>
      </c>
      <c r="G566" s="207" t="s">
        <v>267</v>
      </c>
      <c r="H566" s="208">
        <v>5.1390000000000002</v>
      </c>
      <c r="I566" s="209"/>
      <c r="J566" s="210">
        <f>ROUND(I566*H566,2)</f>
        <v>0</v>
      </c>
      <c r="K566" s="206" t="s">
        <v>202</v>
      </c>
      <c r="L566" s="62"/>
      <c r="M566" s="211" t="s">
        <v>24</v>
      </c>
      <c r="N566" s="212" t="s">
        <v>45</v>
      </c>
      <c r="O566" s="43"/>
      <c r="P566" s="213">
        <f>O566*H566</f>
        <v>0</v>
      </c>
      <c r="Q566" s="213">
        <v>1.3999999999999999E-4</v>
      </c>
      <c r="R566" s="213">
        <f>Q566*H566</f>
        <v>7.1946E-4</v>
      </c>
      <c r="S566" s="213">
        <v>0</v>
      </c>
      <c r="T566" s="214">
        <f>S566*H566</f>
        <v>0</v>
      </c>
      <c r="AR566" s="25" t="s">
        <v>290</v>
      </c>
      <c r="AT566" s="25" t="s">
        <v>198</v>
      </c>
      <c r="AU566" s="25" t="s">
        <v>83</v>
      </c>
      <c r="AY566" s="25" t="s">
        <v>196</v>
      </c>
      <c r="BE566" s="215">
        <f>IF(N566="základní",J566,0)</f>
        <v>0</v>
      </c>
      <c r="BF566" s="215">
        <f>IF(N566="snížená",J566,0)</f>
        <v>0</v>
      </c>
      <c r="BG566" s="215">
        <f>IF(N566="zákl. přenesená",J566,0)</f>
        <v>0</v>
      </c>
      <c r="BH566" s="215">
        <f>IF(N566="sníž. přenesená",J566,0)</f>
        <v>0</v>
      </c>
      <c r="BI566" s="215">
        <f>IF(N566="nulová",J566,0)</f>
        <v>0</v>
      </c>
      <c r="BJ566" s="25" t="s">
        <v>81</v>
      </c>
      <c r="BK566" s="215">
        <f>ROUND(I566*H566,2)</f>
        <v>0</v>
      </c>
      <c r="BL566" s="25" t="s">
        <v>290</v>
      </c>
      <c r="BM566" s="25" t="s">
        <v>4853</v>
      </c>
    </row>
    <row r="567" spans="2:65" s="12" customFormat="1">
      <c r="B567" s="216"/>
      <c r="C567" s="217"/>
      <c r="D567" s="218" t="s">
        <v>205</v>
      </c>
      <c r="E567" s="219" t="s">
        <v>24</v>
      </c>
      <c r="F567" s="220" t="s">
        <v>4854</v>
      </c>
      <c r="G567" s="217"/>
      <c r="H567" s="221">
        <v>1.659</v>
      </c>
      <c r="I567" s="222"/>
      <c r="J567" s="217"/>
      <c r="K567" s="217"/>
      <c r="L567" s="223"/>
      <c r="M567" s="224"/>
      <c r="N567" s="225"/>
      <c r="O567" s="225"/>
      <c r="P567" s="225"/>
      <c r="Q567" s="225"/>
      <c r="R567" s="225"/>
      <c r="S567" s="225"/>
      <c r="T567" s="226"/>
      <c r="AT567" s="227" t="s">
        <v>205</v>
      </c>
      <c r="AU567" s="227" t="s">
        <v>83</v>
      </c>
      <c r="AV567" s="12" t="s">
        <v>83</v>
      </c>
      <c r="AW567" s="12" t="s">
        <v>37</v>
      </c>
      <c r="AX567" s="12" t="s">
        <v>74</v>
      </c>
      <c r="AY567" s="227" t="s">
        <v>196</v>
      </c>
    </row>
    <row r="568" spans="2:65" s="12" customFormat="1">
      <c r="B568" s="216"/>
      <c r="C568" s="217"/>
      <c r="D568" s="218" t="s">
        <v>205</v>
      </c>
      <c r="E568" s="219" t="s">
        <v>24</v>
      </c>
      <c r="F568" s="220" t="s">
        <v>4855</v>
      </c>
      <c r="G568" s="217"/>
      <c r="H568" s="221">
        <v>1.21</v>
      </c>
      <c r="I568" s="222"/>
      <c r="J568" s="217"/>
      <c r="K568" s="217"/>
      <c r="L568" s="223"/>
      <c r="M568" s="224"/>
      <c r="N568" s="225"/>
      <c r="O568" s="225"/>
      <c r="P568" s="225"/>
      <c r="Q568" s="225"/>
      <c r="R568" s="225"/>
      <c r="S568" s="225"/>
      <c r="T568" s="226"/>
      <c r="AT568" s="227" t="s">
        <v>205</v>
      </c>
      <c r="AU568" s="227" t="s">
        <v>83</v>
      </c>
      <c r="AV568" s="12" t="s">
        <v>83</v>
      </c>
      <c r="AW568" s="12" t="s">
        <v>37</v>
      </c>
      <c r="AX568" s="12" t="s">
        <v>74</v>
      </c>
      <c r="AY568" s="227" t="s">
        <v>196</v>
      </c>
    </row>
    <row r="569" spans="2:65" s="12" customFormat="1">
      <c r="B569" s="216"/>
      <c r="C569" s="217"/>
      <c r="D569" s="218" t="s">
        <v>205</v>
      </c>
      <c r="E569" s="219" t="s">
        <v>24</v>
      </c>
      <c r="F569" s="220" t="s">
        <v>4856</v>
      </c>
      <c r="G569" s="217"/>
      <c r="H569" s="221">
        <v>2.27</v>
      </c>
      <c r="I569" s="222"/>
      <c r="J569" s="217"/>
      <c r="K569" s="217"/>
      <c r="L569" s="223"/>
      <c r="M569" s="224"/>
      <c r="N569" s="225"/>
      <c r="O569" s="225"/>
      <c r="P569" s="225"/>
      <c r="Q569" s="225"/>
      <c r="R569" s="225"/>
      <c r="S569" s="225"/>
      <c r="T569" s="226"/>
      <c r="AT569" s="227" t="s">
        <v>205</v>
      </c>
      <c r="AU569" s="227" t="s">
        <v>83</v>
      </c>
      <c r="AV569" s="12" t="s">
        <v>83</v>
      </c>
      <c r="AW569" s="12" t="s">
        <v>37</v>
      </c>
      <c r="AX569" s="12" t="s">
        <v>74</v>
      </c>
      <c r="AY569" s="227" t="s">
        <v>196</v>
      </c>
    </row>
    <row r="570" spans="2:65" s="13" customFormat="1">
      <c r="B570" s="228"/>
      <c r="C570" s="229"/>
      <c r="D570" s="218" t="s">
        <v>205</v>
      </c>
      <c r="E570" s="230" t="s">
        <v>24</v>
      </c>
      <c r="F570" s="231" t="s">
        <v>2697</v>
      </c>
      <c r="G570" s="229"/>
      <c r="H570" s="232">
        <v>5.1390000000000002</v>
      </c>
      <c r="I570" s="233"/>
      <c r="J570" s="229"/>
      <c r="K570" s="229"/>
      <c r="L570" s="234"/>
      <c r="M570" s="235"/>
      <c r="N570" s="236"/>
      <c r="O570" s="236"/>
      <c r="P570" s="236"/>
      <c r="Q570" s="236"/>
      <c r="R570" s="236"/>
      <c r="S570" s="236"/>
      <c r="T570" s="237"/>
      <c r="AT570" s="238" t="s">
        <v>205</v>
      </c>
      <c r="AU570" s="238" t="s">
        <v>83</v>
      </c>
      <c r="AV570" s="13" t="s">
        <v>211</v>
      </c>
      <c r="AW570" s="13" t="s">
        <v>37</v>
      </c>
      <c r="AX570" s="13" t="s">
        <v>74</v>
      </c>
      <c r="AY570" s="238" t="s">
        <v>196</v>
      </c>
    </row>
    <row r="571" spans="2:65" s="14" customFormat="1">
      <c r="B571" s="239"/>
      <c r="C571" s="240"/>
      <c r="D571" s="218" t="s">
        <v>205</v>
      </c>
      <c r="E571" s="241" t="s">
        <v>24</v>
      </c>
      <c r="F571" s="242" t="s">
        <v>238</v>
      </c>
      <c r="G571" s="240"/>
      <c r="H571" s="243">
        <v>5.1390000000000002</v>
      </c>
      <c r="I571" s="244"/>
      <c r="J571" s="240"/>
      <c r="K571" s="240"/>
      <c r="L571" s="245"/>
      <c r="M571" s="246"/>
      <c r="N571" s="247"/>
      <c r="O571" s="247"/>
      <c r="P571" s="247"/>
      <c r="Q571" s="247"/>
      <c r="R571" s="247"/>
      <c r="S571" s="247"/>
      <c r="T571" s="248"/>
      <c r="AT571" s="249" t="s">
        <v>205</v>
      </c>
      <c r="AU571" s="249" t="s">
        <v>83</v>
      </c>
      <c r="AV571" s="14" t="s">
        <v>203</v>
      </c>
      <c r="AW571" s="14" t="s">
        <v>37</v>
      </c>
      <c r="AX571" s="14" t="s">
        <v>81</v>
      </c>
      <c r="AY571" s="249" t="s">
        <v>196</v>
      </c>
    </row>
    <row r="572" spans="2:65" s="1" customFormat="1" ht="23" customHeight="1">
      <c r="B572" s="42"/>
      <c r="C572" s="204" t="s">
        <v>1051</v>
      </c>
      <c r="D572" s="204" t="s">
        <v>198</v>
      </c>
      <c r="E572" s="205" t="s">
        <v>1793</v>
      </c>
      <c r="F572" s="206" t="s">
        <v>1794</v>
      </c>
      <c r="G572" s="207" t="s">
        <v>267</v>
      </c>
      <c r="H572" s="208">
        <v>1.9470000000000001</v>
      </c>
      <c r="I572" s="209"/>
      <c r="J572" s="210">
        <f>ROUND(I572*H572,2)</f>
        <v>0</v>
      </c>
      <c r="K572" s="206" t="s">
        <v>202</v>
      </c>
      <c r="L572" s="62"/>
      <c r="M572" s="211" t="s">
        <v>24</v>
      </c>
      <c r="N572" s="212" t="s">
        <v>45</v>
      </c>
      <c r="O572" s="43"/>
      <c r="P572" s="213">
        <f>O572*H572</f>
        <v>0</v>
      </c>
      <c r="Q572" s="213">
        <v>1.7000000000000001E-4</v>
      </c>
      <c r="R572" s="213">
        <f>Q572*H572</f>
        <v>3.3099000000000003E-4</v>
      </c>
      <c r="S572" s="213">
        <v>0</v>
      </c>
      <c r="T572" s="214">
        <f>S572*H572</f>
        <v>0</v>
      </c>
      <c r="AR572" s="25" t="s">
        <v>290</v>
      </c>
      <c r="AT572" s="25" t="s">
        <v>198</v>
      </c>
      <c r="AU572" s="25" t="s">
        <v>83</v>
      </c>
      <c r="AY572" s="25" t="s">
        <v>196</v>
      </c>
      <c r="BE572" s="215">
        <f>IF(N572="základní",J572,0)</f>
        <v>0</v>
      </c>
      <c r="BF572" s="215">
        <f>IF(N572="snížená",J572,0)</f>
        <v>0</v>
      </c>
      <c r="BG572" s="215">
        <f>IF(N572="zákl. přenesená",J572,0)</f>
        <v>0</v>
      </c>
      <c r="BH572" s="215">
        <f>IF(N572="sníž. přenesená",J572,0)</f>
        <v>0</v>
      </c>
      <c r="BI572" s="215">
        <f>IF(N572="nulová",J572,0)</f>
        <v>0</v>
      </c>
      <c r="BJ572" s="25" t="s">
        <v>81</v>
      </c>
      <c r="BK572" s="215">
        <f>ROUND(I572*H572,2)</f>
        <v>0</v>
      </c>
      <c r="BL572" s="25" t="s">
        <v>290</v>
      </c>
      <c r="BM572" s="25" t="s">
        <v>4857</v>
      </c>
    </row>
    <row r="573" spans="2:65" s="12" customFormat="1">
      <c r="B573" s="216"/>
      <c r="C573" s="217"/>
      <c r="D573" s="218" t="s">
        <v>205</v>
      </c>
      <c r="E573" s="219" t="s">
        <v>24</v>
      </c>
      <c r="F573" s="220" t="s">
        <v>4858</v>
      </c>
      <c r="G573" s="217"/>
      <c r="H573" s="221">
        <v>0.54500000000000004</v>
      </c>
      <c r="I573" s="222"/>
      <c r="J573" s="217"/>
      <c r="K573" s="217"/>
      <c r="L573" s="223"/>
      <c r="M573" s="224"/>
      <c r="N573" s="225"/>
      <c r="O573" s="225"/>
      <c r="P573" s="225"/>
      <c r="Q573" s="225"/>
      <c r="R573" s="225"/>
      <c r="S573" s="225"/>
      <c r="T573" s="226"/>
      <c r="AT573" s="227" t="s">
        <v>205</v>
      </c>
      <c r="AU573" s="227" t="s">
        <v>83</v>
      </c>
      <c r="AV573" s="12" t="s">
        <v>83</v>
      </c>
      <c r="AW573" s="12" t="s">
        <v>37</v>
      </c>
      <c r="AX573" s="12" t="s">
        <v>74</v>
      </c>
      <c r="AY573" s="227" t="s">
        <v>196</v>
      </c>
    </row>
    <row r="574" spans="2:65" s="12" customFormat="1">
      <c r="B574" s="216"/>
      <c r="C574" s="217"/>
      <c r="D574" s="218" t="s">
        <v>205</v>
      </c>
      <c r="E574" s="219" t="s">
        <v>24</v>
      </c>
      <c r="F574" s="220" t="s">
        <v>4859</v>
      </c>
      <c r="G574" s="217"/>
      <c r="H574" s="221">
        <v>1.4019999999999999</v>
      </c>
      <c r="I574" s="222"/>
      <c r="J574" s="217"/>
      <c r="K574" s="217"/>
      <c r="L574" s="223"/>
      <c r="M574" s="224"/>
      <c r="N574" s="225"/>
      <c r="O574" s="225"/>
      <c r="P574" s="225"/>
      <c r="Q574" s="225"/>
      <c r="R574" s="225"/>
      <c r="S574" s="225"/>
      <c r="T574" s="226"/>
      <c r="AT574" s="227" t="s">
        <v>205</v>
      </c>
      <c r="AU574" s="227" t="s">
        <v>83</v>
      </c>
      <c r="AV574" s="12" t="s">
        <v>83</v>
      </c>
      <c r="AW574" s="12" t="s">
        <v>37</v>
      </c>
      <c r="AX574" s="12" t="s">
        <v>74</v>
      </c>
      <c r="AY574" s="227" t="s">
        <v>196</v>
      </c>
    </row>
    <row r="575" spans="2:65" s="14" customFormat="1">
      <c r="B575" s="239"/>
      <c r="C575" s="240"/>
      <c r="D575" s="218" t="s">
        <v>205</v>
      </c>
      <c r="E575" s="241" t="s">
        <v>24</v>
      </c>
      <c r="F575" s="242" t="s">
        <v>238</v>
      </c>
      <c r="G575" s="240"/>
      <c r="H575" s="243">
        <v>1.9470000000000001</v>
      </c>
      <c r="I575" s="244"/>
      <c r="J575" s="240"/>
      <c r="K575" s="240"/>
      <c r="L575" s="245"/>
      <c r="M575" s="246"/>
      <c r="N575" s="247"/>
      <c r="O575" s="247"/>
      <c r="P575" s="247"/>
      <c r="Q575" s="247"/>
      <c r="R575" s="247"/>
      <c r="S575" s="247"/>
      <c r="T575" s="248"/>
      <c r="AT575" s="249" t="s">
        <v>205</v>
      </c>
      <c r="AU575" s="249" t="s">
        <v>83</v>
      </c>
      <c r="AV575" s="14" t="s">
        <v>203</v>
      </c>
      <c r="AW575" s="14" t="s">
        <v>37</v>
      </c>
      <c r="AX575" s="14" t="s">
        <v>81</v>
      </c>
      <c r="AY575" s="249" t="s">
        <v>196</v>
      </c>
    </row>
    <row r="576" spans="2:65" s="1" customFormat="1" ht="23" customHeight="1">
      <c r="B576" s="42"/>
      <c r="C576" s="204" t="s">
        <v>1055</v>
      </c>
      <c r="D576" s="204" t="s">
        <v>198</v>
      </c>
      <c r="E576" s="205" t="s">
        <v>2287</v>
      </c>
      <c r="F576" s="206" t="s">
        <v>2288</v>
      </c>
      <c r="G576" s="207" t="s">
        <v>267</v>
      </c>
      <c r="H576" s="208">
        <v>5.1390000000000002</v>
      </c>
      <c r="I576" s="209"/>
      <c r="J576" s="210">
        <f>ROUND(I576*H576,2)</f>
        <v>0</v>
      </c>
      <c r="K576" s="206" t="s">
        <v>202</v>
      </c>
      <c r="L576" s="62"/>
      <c r="M576" s="211" t="s">
        <v>24</v>
      </c>
      <c r="N576" s="212" t="s">
        <v>45</v>
      </c>
      <c r="O576" s="43"/>
      <c r="P576" s="213">
        <f>O576*H576</f>
        <v>0</v>
      </c>
      <c r="Q576" s="213">
        <v>1.2E-4</v>
      </c>
      <c r="R576" s="213">
        <f>Q576*H576</f>
        <v>6.1668000000000009E-4</v>
      </c>
      <c r="S576" s="213">
        <v>0</v>
      </c>
      <c r="T576" s="214">
        <f>S576*H576</f>
        <v>0</v>
      </c>
      <c r="AR576" s="25" t="s">
        <v>290</v>
      </c>
      <c r="AT576" s="25" t="s">
        <v>198</v>
      </c>
      <c r="AU576" s="25" t="s">
        <v>83</v>
      </c>
      <c r="AY576" s="25" t="s">
        <v>196</v>
      </c>
      <c r="BE576" s="215">
        <f>IF(N576="základní",J576,0)</f>
        <v>0</v>
      </c>
      <c r="BF576" s="215">
        <f>IF(N576="snížená",J576,0)</f>
        <v>0</v>
      </c>
      <c r="BG576" s="215">
        <f>IF(N576="zákl. přenesená",J576,0)</f>
        <v>0</v>
      </c>
      <c r="BH576" s="215">
        <f>IF(N576="sníž. přenesená",J576,0)</f>
        <v>0</v>
      </c>
      <c r="BI576" s="215">
        <f>IF(N576="nulová",J576,0)</f>
        <v>0</v>
      </c>
      <c r="BJ576" s="25" t="s">
        <v>81</v>
      </c>
      <c r="BK576" s="215">
        <f>ROUND(I576*H576,2)</f>
        <v>0</v>
      </c>
      <c r="BL576" s="25" t="s">
        <v>290</v>
      </c>
      <c r="BM576" s="25" t="s">
        <v>4860</v>
      </c>
    </row>
    <row r="577" spans="2:65" s="12" customFormat="1">
      <c r="B577" s="216"/>
      <c r="C577" s="217"/>
      <c r="D577" s="218" t="s">
        <v>205</v>
      </c>
      <c r="E577" s="219" t="s">
        <v>24</v>
      </c>
      <c r="F577" s="220" t="s">
        <v>4854</v>
      </c>
      <c r="G577" s="217"/>
      <c r="H577" s="221">
        <v>1.659</v>
      </c>
      <c r="I577" s="222"/>
      <c r="J577" s="217"/>
      <c r="K577" s="217"/>
      <c r="L577" s="223"/>
      <c r="M577" s="224"/>
      <c r="N577" s="225"/>
      <c r="O577" s="225"/>
      <c r="P577" s="225"/>
      <c r="Q577" s="225"/>
      <c r="R577" s="225"/>
      <c r="S577" s="225"/>
      <c r="T577" s="226"/>
      <c r="AT577" s="227" t="s">
        <v>205</v>
      </c>
      <c r="AU577" s="227" t="s">
        <v>83</v>
      </c>
      <c r="AV577" s="12" t="s">
        <v>83</v>
      </c>
      <c r="AW577" s="12" t="s">
        <v>37</v>
      </c>
      <c r="AX577" s="12" t="s">
        <v>74</v>
      </c>
      <c r="AY577" s="227" t="s">
        <v>196</v>
      </c>
    </row>
    <row r="578" spans="2:65" s="12" customFormat="1">
      <c r="B578" s="216"/>
      <c r="C578" s="217"/>
      <c r="D578" s="218" t="s">
        <v>205</v>
      </c>
      <c r="E578" s="219" t="s">
        <v>24</v>
      </c>
      <c r="F578" s="220" t="s">
        <v>4855</v>
      </c>
      <c r="G578" s="217"/>
      <c r="H578" s="221">
        <v>1.21</v>
      </c>
      <c r="I578" s="222"/>
      <c r="J578" s="217"/>
      <c r="K578" s="217"/>
      <c r="L578" s="223"/>
      <c r="M578" s="224"/>
      <c r="N578" s="225"/>
      <c r="O578" s="225"/>
      <c r="P578" s="225"/>
      <c r="Q578" s="225"/>
      <c r="R578" s="225"/>
      <c r="S578" s="225"/>
      <c r="T578" s="226"/>
      <c r="AT578" s="227" t="s">
        <v>205</v>
      </c>
      <c r="AU578" s="227" t="s">
        <v>83</v>
      </c>
      <c r="AV578" s="12" t="s">
        <v>83</v>
      </c>
      <c r="AW578" s="12" t="s">
        <v>37</v>
      </c>
      <c r="AX578" s="12" t="s">
        <v>74</v>
      </c>
      <c r="AY578" s="227" t="s">
        <v>196</v>
      </c>
    </row>
    <row r="579" spans="2:65" s="12" customFormat="1">
      <c r="B579" s="216"/>
      <c r="C579" s="217"/>
      <c r="D579" s="218" t="s">
        <v>205</v>
      </c>
      <c r="E579" s="219" t="s">
        <v>24</v>
      </c>
      <c r="F579" s="220" t="s">
        <v>4856</v>
      </c>
      <c r="G579" s="217"/>
      <c r="H579" s="221">
        <v>2.27</v>
      </c>
      <c r="I579" s="222"/>
      <c r="J579" s="217"/>
      <c r="K579" s="217"/>
      <c r="L579" s="223"/>
      <c r="M579" s="224"/>
      <c r="N579" s="225"/>
      <c r="O579" s="225"/>
      <c r="P579" s="225"/>
      <c r="Q579" s="225"/>
      <c r="R579" s="225"/>
      <c r="S579" s="225"/>
      <c r="T579" s="226"/>
      <c r="AT579" s="227" t="s">
        <v>205</v>
      </c>
      <c r="AU579" s="227" t="s">
        <v>83</v>
      </c>
      <c r="AV579" s="12" t="s">
        <v>83</v>
      </c>
      <c r="AW579" s="12" t="s">
        <v>37</v>
      </c>
      <c r="AX579" s="12" t="s">
        <v>74</v>
      </c>
      <c r="AY579" s="227" t="s">
        <v>196</v>
      </c>
    </row>
    <row r="580" spans="2:65" s="13" customFormat="1">
      <c r="B580" s="228"/>
      <c r="C580" s="229"/>
      <c r="D580" s="218" t="s">
        <v>205</v>
      </c>
      <c r="E580" s="230" t="s">
        <v>24</v>
      </c>
      <c r="F580" s="231" t="s">
        <v>2697</v>
      </c>
      <c r="G580" s="229"/>
      <c r="H580" s="232">
        <v>5.1390000000000002</v>
      </c>
      <c r="I580" s="233"/>
      <c r="J580" s="229"/>
      <c r="K580" s="229"/>
      <c r="L580" s="234"/>
      <c r="M580" s="235"/>
      <c r="N580" s="236"/>
      <c r="O580" s="236"/>
      <c r="P580" s="236"/>
      <c r="Q580" s="236"/>
      <c r="R580" s="236"/>
      <c r="S580" s="236"/>
      <c r="T580" s="237"/>
      <c r="AT580" s="238" t="s">
        <v>205</v>
      </c>
      <c r="AU580" s="238" t="s">
        <v>83</v>
      </c>
      <c r="AV580" s="13" t="s">
        <v>211</v>
      </c>
      <c r="AW580" s="13" t="s">
        <v>37</v>
      </c>
      <c r="AX580" s="13" t="s">
        <v>74</v>
      </c>
      <c r="AY580" s="238" t="s">
        <v>196</v>
      </c>
    </row>
    <row r="581" spans="2:65" s="14" customFormat="1">
      <c r="B581" s="239"/>
      <c r="C581" s="240"/>
      <c r="D581" s="218" t="s">
        <v>205</v>
      </c>
      <c r="E581" s="241" t="s">
        <v>24</v>
      </c>
      <c r="F581" s="242" t="s">
        <v>238</v>
      </c>
      <c r="G581" s="240"/>
      <c r="H581" s="243">
        <v>5.1390000000000002</v>
      </c>
      <c r="I581" s="244"/>
      <c r="J581" s="240"/>
      <c r="K581" s="240"/>
      <c r="L581" s="245"/>
      <c r="M581" s="246"/>
      <c r="N581" s="247"/>
      <c r="O581" s="247"/>
      <c r="P581" s="247"/>
      <c r="Q581" s="247"/>
      <c r="R581" s="247"/>
      <c r="S581" s="247"/>
      <c r="T581" s="248"/>
      <c r="AT581" s="249" t="s">
        <v>205</v>
      </c>
      <c r="AU581" s="249" t="s">
        <v>83</v>
      </c>
      <c r="AV581" s="14" t="s">
        <v>203</v>
      </c>
      <c r="AW581" s="14" t="s">
        <v>37</v>
      </c>
      <c r="AX581" s="14" t="s">
        <v>81</v>
      </c>
      <c r="AY581" s="249" t="s">
        <v>196</v>
      </c>
    </row>
    <row r="582" spans="2:65" s="1" customFormat="1" ht="23" customHeight="1">
      <c r="B582" s="42"/>
      <c r="C582" s="204" t="s">
        <v>1059</v>
      </c>
      <c r="D582" s="204" t="s">
        <v>198</v>
      </c>
      <c r="E582" s="205" t="s">
        <v>2291</v>
      </c>
      <c r="F582" s="206" t="s">
        <v>2292</v>
      </c>
      <c r="G582" s="207" t="s">
        <v>267</v>
      </c>
      <c r="H582" s="208">
        <v>5.1390000000000002</v>
      </c>
      <c r="I582" s="209"/>
      <c r="J582" s="210">
        <f>ROUND(I582*H582,2)</f>
        <v>0</v>
      </c>
      <c r="K582" s="206" t="s">
        <v>202</v>
      </c>
      <c r="L582" s="62"/>
      <c r="M582" s="211" t="s">
        <v>24</v>
      </c>
      <c r="N582" s="212" t="s">
        <v>45</v>
      </c>
      <c r="O582" s="43"/>
      <c r="P582" s="213">
        <f>O582*H582</f>
        <v>0</v>
      </c>
      <c r="Q582" s="213">
        <v>1.2E-4</v>
      </c>
      <c r="R582" s="213">
        <f>Q582*H582</f>
        <v>6.1668000000000009E-4</v>
      </c>
      <c r="S582" s="213">
        <v>0</v>
      </c>
      <c r="T582" s="214">
        <f>S582*H582</f>
        <v>0</v>
      </c>
      <c r="AR582" s="25" t="s">
        <v>290</v>
      </c>
      <c r="AT582" s="25" t="s">
        <v>198</v>
      </c>
      <c r="AU582" s="25" t="s">
        <v>83</v>
      </c>
      <c r="AY582" s="25" t="s">
        <v>196</v>
      </c>
      <c r="BE582" s="215">
        <f>IF(N582="základní",J582,0)</f>
        <v>0</v>
      </c>
      <c r="BF582" s="215">
        <f>IF(N582="snížená",J582,0)</f>
        <v>0</v>
      </c>
      <c r="BG582" s="215">
        <f>IF(N582="zákl. přenesená",J582,0)</f>
        <v>0</v>
      </c>
      <c r="BH582" s="215">
        <f>IF(N582="sníž. přenesená",J582,0)</f>
        <v>0</v>
      </c>
      <c r="BI582" s="215">
        <f>IF(N582="nulová",J582,0)</f>
        <v>0</v>
      </c>
      <c r="BJ582" s="25" t="s">
        <v>81</v>
      </c>
      <c r="BK582" s="215">
        <f>ROUND(I582*H582,2)</f>
        <v>0</v>
      </c>
      <c r="BL582" s="25" t="s">
        <v>290</v>
      </c>
      <c r="BM582" s="25" t="s">
        <v>4861</v>
      </c>
    </row>
    <row r="583" spans="2:65" s="12" customFormat="1">
      <c r="B583" s="216"/>
      <c r="C583" s="217"/>
      <c r="D583" s="218" t="s">
        <v>205</v>
      </c>
      <c r="E583" s="219" t="s">
        <v>24</v>
      </c>
      <c r="F583" s="220" t="s">
        <v>4854</v>
      </c>
      <c r="G583" s="217"/>
      <c r="H583" s="221">
        <v>1.659</v>
      </c>
      <c r="I583" s="222"/>
      <c r="J583" s="217"/>
      <c r="K583" s="217"/>
      <c r="L583" s="223"/>
      <c r="M583" s="224"/>
      <c r="N583" s="225"/>
      <c r="O583" s="225"/>
      <c r="P583" s="225"/>
      <c r="Q583" s="225"/>
      <c r="R583" s="225"/>
      <c r="S583" s="225"/>
      <c r="T583" s="226"/>
      <c r="AT583" s="227" t="s">
        <v>205</v>
      </c>
      <c r="AU583" s="227" t="s">
        <v>83</v>
      </c>
      <c r="AV583" s="12" t="s">
        <v>83</v>
      </c>
      <c r="AW583" s="12" t="s">
        <v>37</v>
      </c>
      <c r="AX583" s="12" t="s">
        <v>74</v>
      </c>
      <c r="AY583" s="227" t="s">
        <v>196</v>
      </c>
    </row>
    <row r="584" spans="2:65" s="12" customFormat="1">
      <c r="B584" s="216"/>
      <c r="C584" s="217"/>
      <c r="D584" s="218" t="s">
        <v>205</v>
      </c>
      <c r="E584" s="219" t="s">
        <v>24</v>
      </c>
      <c r="F584" s="220" t="s">
        <v>4855</v>
      </c>
      <c r="G584" s="217"/>
      <c r="H584" s="221">
        <v>1.21</v>
      </c>
      <c r="I584" s="222"/>
      <c r="J584" s="217"/>
      <c r="K584" s="217"/>
      <c r="L584" s="223"/>
      <c r="M584" s="224"/>
      <c r="N584" s="225"/>
      <c r="O584" s="225"/>
      <c r="P584" s="225"/>
      <c r="Q584" s="225"/>
      <c r="R584" s="225"/>
      <c r="S584" s="225"/>
      <c r="T584" s="226"/>
      <c r="AT584" s="227" t="s">
        <v>205</v>
      </c>
      <c r="AU584" s="227" t="s">
        <v>83</v>
      </c>
      <c r="AV584" s="12" t="s">
        <v>83</v>
      </c>
      <c r="AW584" s="12" t="s">
        <v>37</v>
      </c>
      <c r="AX584" s="12" t="s">
        <v>74</v>
      </c>
      <c r="AY584" s="227" t="s">
        <v>196</v>
      </c>
    </row>
    <row r="585" spans="2:65" s="12" customFormat="1">
      <c r="B585" s="216"/>
      <c r="C585" s="217"/>
      <c r="D585" s="218" t="s">
        <v>205</v>
      </c>
      <c r="E585" s="219" t="s">
        <v>24</v>
      </c>
      <c r="F585" s="220" t="s">
        <v>4856</v>
      </c>
      <c r="G585" s="217"/>
      <c r="H585" s="221">
        <v>2.27</v>
      </c>
      <c r="I585" s="222"/>
      <c r="J585" s="217"/>
      <c r="K585" s="217"/>
      <c r="L585" s="223"/>
      <c r="M585" s="224"/>
      <c r="N585" s="225"/>
      <c r="O585" s="225"/>
      <c r="P585" s="225"/>
      <c r="Q585" s="225"/>
      <c r="R585" s="225"/>
      <c r="S585" s="225"/>
      <c r="T585" s="226"/>
      <c r="AT585" s="227" t="s">
        <v>205</v>
      </c>
      <c r="AU585" s="227" t="s">
        <v>83</v>
      </c>
      <c r="AV585" s="12" t="s">
        <v>83</v>
      </c>
      <c r="AW585" s="12" t="s">
        <v>37</v>
      </c>
      <c r="AX585" s="12" t="s">
        <v>74</v>
      </c>
      <c r="AY585" s="227" t="s">
        <v>196</v>
      </c>
    </row>
    <row r="586" spans="2:65" s="13" customFormat="1">
      <c r="B586" s="228"/>
      <c r="C586" s="229"/>
      <c r="D586" s="218" t="s">
        <v>205</v>
      </c>
      <c r="E586" s="230" t="s">
        <v>24</v>
      </c>
      <c r="F586" s="231" t="s">
        <v>2697</v>
      </c>
      <c r="G586" s="229"/>
      <c r="H586" s="232">
        <v>5.1390000000000002</v>
      </c>
      <c r="I586" s="233"/>
      <c r="J586" s="229"/>
      <c r="K586" s="229"/>
      <c r="L586" s="234"/>
      <c r="M586" s="235"/>
      <c r="N586" s="236"/>
      <c r="O586" s="236"/>
      <c r="P586" s="236"/>
      <c r="Q586" s="236"/>
      <c r="R586" s="236"/>
      <c r="S586" s="236"/>
      <c r="T586" s="237"/>
      <c r="AT586" s="238" t="s">
        <v>205</v>
      </c>
      <c r="AU586" s="238" t="s">
        <v>83</v>
      </c>
      <c r="AV586" s="13" t="s">
        <v>211</v>
      </c>
      <c r="AW586" s="13" t="s">
        <v>37</v>
      </c>
      <c r="AX586" s="13" t="s">
        <v>74</v>
      </c>
      <c r="AY586" s="238" t="s">
        <v>196</v>
      </c>
    </row>
    <row r="587" spans="2:65" s="14" customFormat="1">
      <c r="B587" s="239"/>
      <c r="C587" s="240"/>
      <c r="D587" s="218" t="s">
        <v>205</v>
      </c>
      <c r="E587" s="241" t="s">
        <v>24</v>
      </c>
      <c r="F587" s="242" t="s">
        <v>238</v>
      </c>
      <c r="G587" s="240"/>
      <c r="H587" s="243">
        <v>5.1390000000000002</v>
      </c>
      <c r="I587" s="244"/>
      <c r="J587" s="240"/>
      <c r="K587" s="240"/>
      <c r="L587" s="245"/>
      <c r="M587" s="246"/>
      <c r="N587" s="247"/>
      <c r="O587" s="247"/>
      <c r="P587" s="247"/>
      <c r="Q587" s="247"/>
      <c r="R587" s="247"/>
      <c r="S587" s="247"/>
      <c r="T587" s="248"/>
      <c r="AT587" s="249" t="s">
        <v>205</v>
      </c>
      <c r="AU587" s="249" t="s">
        <v>83</v>
      </c>
      <c r="AV587" s="14" t="s">
        <v>203</v>
      </c>
      <c r="AW587" s="14" t="s">
        <v>37</v>
      </c>
      <c r="AX587" s="14" t="s">
        <v>81</v>
      </c>
      <c r="AY587" s="249" t="s">
        <v>196</v>
      </c>
    </row>
    <row r="588" spans="2:65" s="1" customFormat="1" ht="23" customHeight="1">
      <c r="B588" s="42"/>
      <c r="C588" s="204" t="s">
        <v>1064</v>
      </c>
      <c r="D588" s="204" t="s">
        <v>198</v>
      </c>
      <c r="E588" s="205" t="s">
        <v>4862</v>
      </c>
      <c r="F588" s="206" t="s">
        <v>4863</v>
      </c>
      <c r="G588" s="207" t="s">
        <v>267</v>
      </c>
      <c r="H588" s="208">
        <v>75.099999999999994</v>
      </c>
      <c r="I588" s="209"/>
      <c r="J588" s="210">
        <f>ROUND(I588*H588,2)</f>
        <v>0</v>
      </c>
      <c r="K588" s="206" t="s">
        <v>202</v>
      </c>
      <c r="L588" s="62"/>
      <c r="M588" s="211" t="s">
        <v>24</v>
      </c>
      <c r="N588" s="212" t="s">
        <v>45</v>
      </c>
      <c r="O588" s="43"/>
      <c r="P588" s="213">
        <f>O588*H588</f>
        <v>0</v>
      </c>
      <c r="Q588" s="213">
        <v>0</v>
      </c>
      <c r="R588" s="213">
        <f>Q588*H588</f>
        <v>0</v>
      </c>
      <c r="S588" s="213">
        <v>0</v>
      </c>
      <c r="T588" s="214">
        <f>S588*H588</f>
        <v>0</v>
      </c>
      <c r="AR588" s="25" t="s">
        <v>290</v>
      </c>
      <c r="AT588" s="25" t="s">
        <v>198</v>
      </c>
      <c r="AU588" s="25" t="s">
        <v>83</v>
      </c>
      <c r="AY588" s="25" t="s">
        <v>196</v>
      </c>
      <c r="BE588" s="215">
        <f>IF(N588="základní",J588,0)</f>
        <v>0</v>
      </c>
      <c r="BF588" s="215">
        <f>IF(N588="snížená",J588,0)</f>
        <v>0</v>
      </c>
      <c r="BG588" s="215">
        <f>IF(N588="zákl. přenesená",J588,0)</f>
        <v>0</v>
      </c>
      <c r="BH588" s="215">
        <f>IF(N588="sníž. přenesená",J588,0)</f>
        <v>0</v>
      </c>
      <c r="BI588" s="215">
        <f>IF(N588="nulová",J588,0)</f>
        <v>0</v>
      </c>
      <c r="BJ588" s="25" t="s">
        <v>81</v>
      </c>
      <c r="BK588" s="215">
        <f>ROUND(I588*H588,2)</f>
        <v>0</v>
      </c>
      <c r="BL588" s="25" t="s">
        <v>290</v>
      </c>
      <c r="BM588" s="25" t="s">
        <v>4864</v>
      </c>
    </row>
    <row r="589" spans="2:65" s="12" customFormat="1">
      <c r="B589" s="216"/>
      <c r="C589" s="217"/>
      <c r="D589" s="218" t="s">
        <v>205</v>
      </c>
      <c r="E589" s="219" t="s">
        <v>24</v>
      </c>
      <c r="F589" s="220" t="s">
        <v>4865</v>
      </c>
      <c r="G589" s="217"/>
      <c r="H589" s="221">
        <v>75.099999999999994</v>
      </c>
      <c r="I589" s="222"/>
      <c r="J589" s="217"/>
      <c r="K589" s="217"/>
      <c r="L589" s="223"/>
      <c r="M589" s="224"/>
      <c r="N589" s="225"/>
      <c r="O589" s="225"/>
      <c r="P589" s="225"/>
      <c r="Q589" s="225"/>
      <c r="R589" s="225"/>
      <c r="S589" s="225"/>
      <c r="T589" s="226"/>
      <c r="AT589" s="227" t="s">
        <v>205</v>
      </c>
      <c r="AU589" s="227" t="s">
        <v>83</v>
      </c>
      <c r="AV589" s="12" t="s">
        <v>83</v>
      </c>
      <c r="AW589" s="12" t="s">
        <v>37</v>
      </c>
      <c r="AX589" s="12" t="s">
        <v>81</v>
      </c>
      <c r="AY589" s="227" t="s">
        <v>196</v>
      </c>
    </row>
    <row r="590" spans="2:65" s="1" customFormat="1" ht="23" customHeight="1">
      <c r="B590" s="42"/>
      <c r="C590" s="204" t="s">
        <v>1076</v>
      </c>
      <c r="D590" s="204" t="s">
        <v>198</v>
      </c>
      <c r="E590" s="205" t="s">
        <v>4866</v>
      </c>
      <c r="F590" s="206" t="s">
        <v>4867</v>
      </c>
      <c r="G590" s="207" t="s">
        <v>267</v>
      </c>
      <c r="H590" s="208">
        <v>75.099999999999994</v>
      </c>
      <c r="I590" s="209"/>
      <c r="J590" s="210">
        <f>ROUND(I590*H590,2)</f>
        <v>0</v>
      </c>
      <c r="K590" s="206" t="s">
        <v>202</v>
      </c>
      <c r="L590" s="62"/>
      <c r="M590" s="211" t="s">
        <v>24</v>
      </c>
      <c r="N590" s="212" t="s">
        <v>45</v>
      </c>
      <c r="O590" s="43"/>
      <c r="P590" s="213">
        <f>O590*H590</f>
        <v>0</v>
      </c>
      <c r="Q590" s="213">
        <v>1.7000000000000001E-4</v>
      </c>
      <c r="R590" s="213">
        <f>Q590*H590</f>
        <v>1.2767000000000001E-2</v>
      </c>
      <c r="S590" s="213">
        <v>0</v>
      </c>
      <c r="T590" s="214">
        <f>S590*H590</f>
        <v>0</v>
      </c>
      <c r="AR590" s="25" t="s">
        <v>290</v>
      </c>
      <c r="AT590" s="25" t="s">
        <v>198</v>
      </c>
      <c r="AU590" s="25" t="s">
        <v>83</v>
      </c>
      <c r="AY590" s="25" t="s">
        <v>196</v>
      </c>
      <c r="BE590" s="215">
        <f>IF(N590="základní",J590,0)</f>
        <v>0</v>
      </c>
      <c r="BF590" s="215">
        <f>IF(N590="snížená",J590,0)</f>
        <v>0</v>
      </c>
      <c r="BG590" s="215">
        <f>IF(N590="zákl. přenesená",J590,0)</f>
        <v>0</v>
      </c>
      <c r="BH590" s="215">
        <f>IF(N590="sníž. přenesená",J590,0)</f>
        <v>0</v>
      </c>
      <c r="BI590" s="215">
        <f>IF(N590="nulová",J590,0)</f>
        <v>0</v>
      </c>
      <c r="BJ590" s="25" t="s">
        <v>81</v>
      </c>
      <c r="BK590" s="215">
        <f>ROUND(I590*H590,2)</f>
        <v>0</v>
      </c>
      <c r="BL590" s="25" t="s">
        <v>290</v>
      </c>
      <c r="BM590" s="25" t="s">
        <v>4868</v>
      </c>
    </row>
    <row r="591" spans="2:65" s="12" customFormat="1">
      <c r="B591" s="216"/>
      <c r="C591" s="217"/>
      <c r="D591" s="218" t="s">
        <v>205</v>
      </c>
      <c r="E591" s="219" t="s">
        <v>24</v>
      </c>
      <c r="F591" s="220" t="s">
        <v>4865</v>
      </c>
      <c r="G591" s="217"/>
      <c r="H591" s="221">
        <v>75.099999999999994</v>
      </c>
      <c r="I591" s="222"/>
      <c r="J591" s="217"/>
      <c r="K591" s="217"/>
      <c r="L591" s="223"/>
      <c r="M591" s="224"/>
      <c r="N591" s="225"/>
      <c r="O591" s="225"/>
      <c r="P591" s="225"/>
      <c r="Q591" s="225"/>
      <c r="R591" s="225"/>
      <c r="S591" s="225"/>
      <c r="T591" s="226"/>
      <c r="AT591" s="227" t="s">
        <v>205</v>
      </c>
      <c r="AU591" s="227" t="s">
        <v>83</v>
      </c>
      <c r="AV591" s="12" t="s">
        <v>83</v>
      </c>
      <c r="AW591" s="12" t="s">
        <v>37</v>
      </c>
      <c r="AX591" s="12" t="s">
        <v>81</v>
      </c>
      <c r="AY591" s="227" t="s">
        <v>196</v>
      </c>
    </row>
    <row r="592" spans="2:65" s="1" customFormat="1" ht="23" customHeight="1">
      <c r="B592" s="42"/>
      <c r="C592" s="204" t="s">
        <v>1081</v>
      </c>
      <c r="D592" s="204" t="s">
        <v>198</v>
      </c>
      <c r="E592" s="205" t="s">
        <v>4869</v>
      </c>
      <c r="F592" s="206" t="s">
        <v>4870</v>
      </c>
      <c r="G592" s="207" t="s">
        <v>267</v>
      </c>
      <c r="H592" s="208">
        <v>75.099999999999994</v>
      </c>
      <c r="I592" s="209"/>
      <c r="J592" s="210">
        <f>ROUND(I592*H592,2)</f>
        <v>0</v>
      </c>
      <c r="K592" s="206" t="s">
        <v>202</v>
      </c>
      <c r="L592" s="62"/>
      <c r="M592" s="211" t="s">
        <v>24</v>
      </c>
      <c r="N592" s="212" t="s">
        <v>45</v>
      </c>
      <c r="O592" s="43"/>
      <c r="P592" s="213">
        <f>O592*H592</f>
        <v>0</v>
      </c>
      <c r="Q592" s="213">
        <v>2.1000000000000001E-4</v>
      </c>
      <c r="R592" s="213">
        <f>Q592*H592</f>
        <v>1.5771E-2</v>
      </c>
      <c r="S592" s="213">
        <v>0</v>
      </c>
      <c r="T592" s="214">
        <f>S592*H592</f>
        <v>0</v>
      </c>
      <c r="AR592" s="25" t="s">
        <v>290</v>
      </c>
      <c r="AT592" s="25" t="s">
        <v>198</v>
      </c>
      <c r="AU592" s="25" t="s">
        <v>83</v>
      </c>
      <c r="AY592" s="25" t="s">
        <v>196</v>
      </c>
      <c r="BE592" s="215">
        <f>IF(N592="základní",J592,0)</f>
        <v>0</v>
      </c>
      <c r="BF592" s="215">
        <f>IF(N592="snížená",J592,0)</f>
        <v>0</v>
      </c>
      <c r="BG592" s="215">
        <f>IF(N592="zákl. přenesená",J592,0)</f>
        <v>0</v>
      </c>
      <c r="BH592" s="215">
        <f>IF(N592="sníž. přenesená",J592,0)</f>
        <v>0</v>
      </c>
      <c r="BI592" s="215">
        <f>IF(N592="nulová",J592,0)</f>
        <v>0</v>
      </c>
      <c r="BJ592" s="25" t="s">
        <v>81</v>
      </c>
      <c r="BK592" s="215">
        <f>ROUND(I592*H592,2)</f>
        <v>0</v>
      </c>
      <c r="BL592" s="25" t="s">
        <v>290</v>
      </c>
      <c r="BM592" s="25" t="s">
        <v>4871</v>
      </c>
    </row>
    <row r="593" spans="2:65" s="12" customFormat="1">
      <c r="B593" s="216"/>
      <c r="C593" s="217"/>
      <c r="D593" s="218" t="s">
        <v>205</v>
      </c>
      <c r="E593" s="219" t="s">
        <v>24</v>
      </c>
      <c r="F593" s="220" t="s">
        <v>4865</v>
      </c>
      <c r="G593" s="217"/>
      <c r="H593" s="221">
        <v>75.099999999999994</v>
      </c>
      <c r="I593" s="222"/>
      <c r="J593" s="217"/>
      <c r="K593" s="217"/>
      <c r="L593" s="223"/>
      <c r="M593" s="224"/>
      <c r="N593" s="225"/>
      <c r="O593" s="225"/>
      <c r="P593" s="225"/>
      <c r="Q593" s="225"/>
      <c r="R593" s="225"/>
      <c r="S593" s="225"/>
      <c r="T593" s="226"/>
      <c r="AT593" s="227" t="s">
        <v>205</v>
      </c>
      <c r="AU593" s="227" t="s">
        <v>83</v>
      </c>
      <c r="AV593" s="12" t="s">
        <v>83</v>
      </c>
      <c r="AW593" s="12" t="s">
        <v>37</v>
      </c>
      <c r="AX593" s="12" t="s">
        <v>81</v>
      </c>
      <c r="AY593" s="227" t="s">
        <v>196</v>
      </c>
    </row>
    <row r="594" spans="2:65" s="1" customFormat="1" ht="23" customHeight="1">
      <c r="B594" s="42"/>
      <c r="C594" s="204" t="s">
        <v>1085</v>
      </c>
      <c r="D594" s="204" t="s">
        <v>198</v>
      </c>
      <c r="E594" s="205" t="s">
        <v>4872</v>
      </c>
      <c r="F594" s="206" t="s">
        <v>4873</v>
      </c>
      <c r="G594" s="207" t="s">
        <v>267</v>
      </c>
      <c r="H594" s="208">
        <v>4.8600000000000003</v>
      </c>
      <c r="I594" s="209"/>
      <c r="J594" s="210">
        <f>ROUND(I594*H594,2)</f>
        <v>0</v>
      </c>
      <c r="K594" s="206" t="s">
        <v>202</v>
      </c>
      <c r="L594" s="62"/>
      <c r="M594" s="211" t="s">
        <v>24</v>
      </c>
      <c r="N594" s="212" t="s">
        <v>45</v>
      </c>
      <c r="O594" s="43"/>
      <c r="P594" s="213">
        <f>O594*H594</f>
        <v>0</v>
      </c>
      <c r="Q594" s="213">
        <v>2.0000000000000002E-5</v>
      </c>
      <c r="R594" s="213">
        <f>Q594*H594</f>
        <v>9.7200000000000018E-5</v>
      </c>
      <c r="S594" s="213">
        <v>0</v>
      </c>
      <c r="T594" s="214">
        <f>S594*H594</f>
        <v>0</v>
      </c>
      <c r="AR594" s="25" t="s">
        <v>290</v>
      </c>
      <c r="AT594" s="25" t="s">
        <v>198</v>
      </c>
      <c r="AU594" s="25" t="s">
        <v>83</v>
      </c>
      <c r="AY594" s="25" t="s">
        <v>196</v>
      </c>
      <c r="BE594" s="215">
        <f>IF(N594="základní",J594,0)</f>
        <v>0</v>
      </c>
      <c r="BF594" s="215">
        <f>IF(N594="snížená",J594,0)</f>
        <v>0</v>
      </c>
      <c r="BG594" s="215">
        <f>IF(N594="zákl. přenesená",J594,0)</f>
        <v>0</v>
      </c>
      <c r="BH594" s="215">
        <f>IF(N594="sníž. přenesená",J594,0)</f>
        <v>0</v>
      </c>
      <c r="BI594" s="215">
        <f>IF(N594="nulová",J594,0)</f>
        <v>0</v>
      </c>
      <c r="BJ594" s="25" t="s">
        <v>81</v>
      </c>
      <c r="BK594" s="215">
        <f>ROUND(I594*H594,2)</f>
        <v>0</v>
      </c>
      <c r="BL594" s="25" t="s">
        <v>290</v>
      </c>
      <c r="BM594" s="25" t="s">
        <v>4874</v>
      </c>
    </row>
    <row r="595" spans="2:65" s="12" customFormat="1">
      <c r="B595" s="216"/>
      <c r="C595" s="217"/>
      <c r="D595" s="218" t="s">
        <v>205</v>
      </c>
      <c r="E595" s="219" t="s">
        <v>24</v>
      </c>
      <c r="F595" s="220" t="s">
        <v>4875</v>
      </c>
      <c r="G595" s="217"/>
      <c r="H595" s="221">
        <v>1.1200000000000001</v>
      </c>
      <c r="I595" s="222"/>
      <c r="J595" s="217"/>
      <c r="K595" s="217"/>
      <c r="L595" s="223"/>
      <c r="M595" s="224"/>
      <c r="N595" s="225"/>
      <c r="O595" s="225"/>
      <c r="P595" s="225"/>
      <c r="Q595" s="225"/>
      <c r="R595" s="225"/>
      <c r="S595" s="225"/>
      <c r="T595" s="226"/>
      <c r="AT595" s="227" t="s">
        <v>205</v>
      </c>
      <c r="AU595" s="227" t="s">
        <v>83</v>
      </c>
      <c r="AV595" s="12" t="s">
        <v>83</v>
      </c>
      <c r="AW595" s="12" t="s">
        <v>37</v>
      </c>
      <c r="AX595" s="12" t="s">
        <v>74</v>
      </c>
      <c r="AY595" s="227" t="s">
        <v>196</v>
      </c>
    </row>
    <row r="596" spans="2:65" s="13" customFormat="1">
      <c r="B596" s="228"/>
      <c r="C596" s="229"/>
      <c r="D596" s="218" t="s">
        <v>205</v>
      </c>
      <c r="E596" s="230" t="s">
        <v>24</v>
      </c>
      <c r="F596" s="231" t="s">
        <v>4876</v>
      </c>
      <c r="G596" s="229"/>
      <c r="H596" s="232">
        <v>1.1200000000000001</v>
      </c>
      <c r="I596" s="233"/>
      <c r="J596" s="229"/>
      <c r="K596" s="229"/>
      <c r="L596" s="234"/>
      <c r="M596" s="235"/>
      <c r="N596" s="236"/>
      <c r="O596" s="236"/>
      <c r="P596" s="236"/>
      <c r="Q596" s="236"/>
      <c r="R596" s="236"/>
      <c r="S596" s="236"/>
      <c r="T596" s="237"/>
      <c r="AT596" s="238" t="s">
        <v>205</v>
      </c>
      <c r="AU596" s="238" t="s">
        <v>83</v>
      </c>
      <c r="AV596" s="13" t="s">
        <v>211</v>
      </c>
      <c r="AW596" s="13" t="s">
        <v>37</v>
      </c>
      <c r="AX596" s="13" t="s">
        <v>74</v>
      </c>
      <c r="AY596" s="238" t="s">
        <v>196</v>
      </c>
    </row>
    <row r="597" spans="2:65" s="12" customFormat="1">
      <c r="B597" s="216"/>
      <c r="C597" s="217"/>
      <c r="D597" s="218" t="s">
        <v>205</v>
      </c>
      <c r="E597" s="219" t="s">
        <v>24</v>
      </c>
      <c r="F597" s="220" t="s">
        <v>4877</v>
      </c>
      <c r="G597" s="217"/>
      <c r="H597" s="221">
        <v>2.4660000000000002</v>
      </c>
      <c r="I597" s="222"/>
      <c r="J597" s="217"/>
      <c r="K597" s="217"/>
      <c r="L597" s="223"/>
      <c r="M597" s="224"/>
      <c r="N597" s="225"/>
      <c r="O597" s="225"/>
      <c r="P597" s="225"/>
      <c r="Q597" s="225"/>
      <c r="R597" s="225"/>
      <c r="S597" s="225"/>
      <c r="T597" s="226"/>
      <c r="AT597" s="227" t="s">
        <v>205</v>
      </c>
      <c r="AU597" s="227" t="s">
        <v>83</v>
      </c>
      <c r="AV597" s="12" t="s">
        <v>83</v>
      </c>
      <c r="AW597" s="12" t="s">
        <v>37</v>
      </c>
      <c r="AX597" s="12" t="s">
        <v>74</v>
      </c>
      <c r="AY597" s="227" t="s">
        <v>196</v>
      </c>
    </row>
    <row r="598" spans="2:65" s="12" customFormat="1">
      <c r="B598" s="216"/>
      <c r="C598" s="217"/>
      <c r="D598" s="218" t="s">
        <v>205</v>
      </c>
      <c r="E598" s="219" t="s">
        <v>24</v>
      </c>
      <c r="F598" s="220" t="s">
        <v>4878</v>
      </c>
      <c r="G598" s="217"/>
      <c r="H598" s="221">
        <v>1.274</v>
      </c>
      <c r="I598" s="222"/>
      <c r="J598" s="217"/>
      <c r="K598" s="217"/>
      <c r="L598" s="223"/>
      <c r="M598" s="224"/>
      <c r="N598" s="225"/>
      <c r="O598" s="225"/>
      <c r="P598" s="225"/>
      <c r="Q598" s="225"/>
      <c r="R598" s="225"/>
      <c r="S598" s="225"/>
      <c r="T598" s="226"/>
      <c r="AT598" s="227" t="s">
        <v>205</v>
      </c>
      <c r="AU598" s="227" t="s">
        <v>83</v>
      </c>
      <c r="AV598" s="12" t="s">
        <v>83</v>
      </c>
      <c r="AW598" s="12" t="s">
        <v>37</v>
      </c>
      <c r="AX598" s="12" t="s">
        <v>74</v>
      </c>
      <c r="AY598" s="227" t="s">
        <v>196</v>
      </c>
    </row>
    <row r="599" spans="2:65" s="13" customFormat="1">
      <c r="B599" s="228"/>
      <c r="C599" s="229"/>
      <c r="D599" s="218" t="s">
        <v>205</v>
      </c>
      <c r="E599" s="230" t="s">
        <v>24</v>
      </c>
      <c r="F599" s="231" t="s">
        <v>4879</v>
      </c>
      <c r="G599" s="229"/>
      <c r="H599" s="232">
        <v>3.74</v>
      </c>
      <c r="I599" s="233"/>
      <c r="J599" s="229"/>
      <c r="K599" s="229"/>
      <c r="L599" s="234"/>
      <c r="M599" s="235"/>
      <c r="N599" s="236"/>
      <c r="O599" s="236"/>
      <c r="P599" s="236"/>
      <c r="Q599" s="236"/>
      <c r="R599" s="236"/>
      <c r="S599" s="236"/>
      <c r="T599" s="237"/>
      <c r="AT599" s="238" t="s">
        <v>205</v>
      </c>
      <c r="AU599" s="238" t="s">
        <v>83</v>
      </c>
      <c r="AV599" s="13" t="s">
        <v>211</v>
      </c>
      <c r="AW599" s="13" t="s">
        <v>37</v>
      </c>
      <c r="AX599" s="13" t="s">
        <v>74</v>
      </c>
      <c r="AY599" s="238" t="s">
        <v>196</v>
      </c>
    </row>
    <row r="600" spans="2:65" s="14" customFormat="1">
      <c r="B600" s="239"/>
      <c r="C600" s="240"/>
      <c r="D600" s="218" t="s">
        <v>205</v>
      </c>
      <c r="E600" s="241" t="s">
        <v>24</v>
      </c>
      <c r="F600" s="242" t="s">
        <v>238</v>
      </c>
      <c r="G600" s="240"/>
      <c r="H600" s="243">
        <v>4.8600000000000003</v>
      </c>
      <c r="I600" s="244"/>
      <c r="J600" s="240"/>
      <c r="K600" s="240"/>
      <c r="L600" s="245"/>
      <c r="M600" s="246"/>
      <c r="N600" s="247"/>
      <c r="O600" s="247"/>
      <c r="P600" s="247"/>
      <c r="Q600" s="247"/>
      <c r="R600" s="247"/>
      <c r="S600" s="247"/>
      <c r="T600" s="248"/>
      <c r="AT600" s="249" t="s">
        <v>205</v>
      </c>
      <c r="AU600" s="249" t="s">
        <v>83</v>
      </c>
      <c r="AV600" s="14" t="s">
        <v>203</v>
      </c>
      <c r="AW600" s="14" t="s">
        <v>37</v>
      </c>
      <c r="AX600" s="14" t="s">
        <v>81</v>
      </c>
      <c r="AY600" s="249" t="s">
        <v>196</v>
      </c>
    </row>
    <row r="601" spans="2:65" s="1" customFormat="1" ht="34.5" customHeight="1">
      <c r="B601" s="42"/>
      <c r="C601" s="204" t="s">
        <v>1089</v>
      </c>
      <c r="D601" s="204" t="s">
        <v>198</v>
      </c>
      <c r="E601" s="205" t="s">
        <v>4880</v>
      </c>
      <c r="F601" s="206" t="s">
        <v>4881</v>
      </c>
      <c r="G601" s="207" t="s">
        <v>267</v>
      </c>
      <c r="H601" s="208">
        <v>4.8600000000000003</v>
      </c>
      <c r="I601" s="209"/>
      <c r="J601" s="210">
        <f>ROUND(I601*H601,2)</f>
        <v>0</v>
      </c>
      <c r="K601" s="206" t="s">
        <v>202</v>
      </c>
      <c r="L601" s="62"/>
      <c r="M601" s="211" t="s">
        <v>24</v>
      </c>
      <c r="N601" s="212" t="s">
        <v>45</v>
      </c>
      <c r="O601" s="43"/>
      <c r="P601" s="213">
        <f>O601*H601</f>
        <v>0</v>
      </c>
      <c r="Q601" s="213">
        <v>2.1000000000000001E-4</v>
      </c>
      <c r="R601" s="213">
        <f>Q601*H601</f>
        <v>1.0206000000000002E-3</v>
      </c>
      <c r="S601" s="213">
        <v>0</v>
      </c>
      <c r="T601" s="214">
        <f>S601*H601</f>
        <v>0</v>
      </c>
      <c r="AR601" s="25" t="s">
        <v>290</v>
      </c>
      <c r="AT601" s="25" t="s">
        <v>198</v>
      </c>
      <c r="AU601" s="25" t="s">
        <v>83</v>
      </c>
      <c r="AY601" s="25" t="s">
        <v>196</v>
      </c>
      <c r="BE601" s="215">
        <f>IF(N601="základní",J601,0)</f>
        <v>0</v>
      </c>
      <c r="BF601" s="215">
        <f>IF(N601="snížená",J601,0)</f>
        <v>0</v>
      </c>
      <c r="BG601" s="215">
        <f>IF(N601="zákl. přenesená",J601,0)</f>
        <v>0</v>
      </c>
      <c r="BH601" s="215">
        <f>IF(N601="sníž. přenesená",J601,0)</f>
        <v>0</v>
      </c>
      <c r="BI601" s="215">
        <f>IF(N601="nulová",J601,0)</f>
        <v>0</v>
      </c>
      <c r="BJ601" s="25" t="s">
        <v>81</v>
      </c>
      <c r="BK601" s="215">
        <f>ROUND(I601*H601,2)</f>
        <v>0</v>
      </c>
      <c r="BL601" s="25" t="s">
        <v>290</v>
      </c>
      <c r="BM601" s="25" t="s">
        <v>4882</v>
      </c>
    </row>
    <row r="602" spans="2:65" s="12" customFormat="1">
      <c r="B602" s="216"/>
      <c r="C602" s="217"/>
      <c r="D602" s="218" t="s">
        <v>205</v>
      </c>
      <c r="E602" s="219" t="s">
        <v>24</v>
      </c>
      <c r="F602" s="220" t="s">
        <v>4875</v>
      </c>
      <c r="G602" s="217"/>
      <c r="H602" s="221">
        <v>1.1200000000000001</v>
      </c>
      <c r="I602" s="222"/>
      <c r="J602" s="217"/>
      <c r="K602" s="217"/>
      <c r="L602" s="223"/>
      <c r="M602" s="224"/>
      <c r="N602" s="225"/>
      <c r="O602" s="225"/>
      <c r="P602" s="225"/>
      <c r="Q602" s="225"/>
      <c r="R602" s="225"/>
      <c r="S602" s="225"/>
      <c r="T602" s="226"/>
      <c r="AT602" s="227" t="s">
        <v>205</v>
      </c>
      <c r="AU602" s="227" t="s">
        <v>83</v>
      </c>
      <c r="AV602" s="12" t="s">
        <v>83</v>
      </c>
      <c r="AW602" s="12" t="s">
        <v>37</v>
      </c>
      <c r="AX602" s="12" t="s">
        <v>74</v>
      </c>
      <c r="AY602" s="227" t="s">
        <v>196</v>
      </c>
    </row>
    <row r="603" spans="2:65" s="13" customFormat="1">
      <c r="B603" s="228"/>
      <c r="C603" s="229"/>
      <c r="D603" s="218" t="s">
        <v>205</v>
      </c>
      <c r="E603" s="230" t="s">
        <v>24</v>
      </c>
      <c r="F603" s="231" t="s">
        <v>4876</v>
      </c>
      <c r="G603" s="229"/>
      <c r="H603" s="232">
        <v>1.1200000000000001</v>
      </c>
      <c r="I603" s="233"/>
      <c r="J603" s="229"/>
      <c r="K603" s="229"/>
      <c r="L603" s="234"/>
      <c r="M603" s="235"/>
      <c r="N603" s="236"/>
      <c r="O603" s="236"/>
      <c r="P603" s="236"/>
      <c r="Q603" s="236"/>
      <c r="R603" s="236"/>
      <c r="S603" s="236"/>
      <c r="T603" s="237"/>
      <c r="AT603" s="238" t="s">
        <v>205</v>
      </c>
      <c r="AU603" s="238" t="s">
        <v>83</v>
      </c>
      <c r="AV603" s="13" t="s">
        <v>211</v>
      </c>
      <c r="AW603" s="13" t="s">
        <v>37</v>
      </c>
      <c r="AX603" s="13" t="s">
        <v>74</v>
      </c>
      <c r="AY603" s="238" t="s">
        <v>196</v>
      </c>
    </row>
    <row r="604" spans="2:65" s="12" customFormat="1">
      <c r="B604" s="216"/>
      <c r="C604" s="217"/>
      <c r="D604" s="218" t="s">
        <v>205</v>
      </c>
      <c r="E604" s="219" t="s">
        <v>24</v>
      </c>
      <c r="F604" s="220" t="s">
        <v>4877</v>
      </c>
      <c r="G604" s="217"/>
      <c r="H604" s="221">
        <v>2.4660000000000002</v>
      </c>
      <c r="I604" s="222"/>
      <c r="J604" s="217"/>
      <c r="K604" s="217"/>
      <c r="L604" s="223"/>
      <c r="M604" s="224"/>
      <c r="N604" s="225"/>
      <c r="O604" s="225"/>
      <c r="P604" s="225"/>
      <c r="Q604" s="225"/>
      <c r="R604" s="225"/>
      <c r="S604" s="225"/>
      <c r="T604" s="226"/>
      <c r="AT604" s="227" t="s">
        <v>205</v>
      </c>
      <c r="AU604" s="227" t="s">
        <v>83</v>
      </c>
      <c r="AV604" s="12" t="s">
        <v>83</v>
      </c>
      <c r="AW604" s="12" t="s">
        <v>37</v>
      </c>
      <c r="AX604" s="12" t="s">
        <v>74</v>
      </c>
      <c r="AY604" s="227" t="s">
        <v>196</v>
      </c>
    </row>
    <row r="605" spans="2:65" s="12" customFormat="1">
      <c r="B605" s="216"/>
      <c r="C605" s="217"/>
      <c r="D605" s="218" t="s">
        <v>205</v>
      </c>
      <c r="E605" s="219" t="s">
        <v>24</v>
      </c>
      <c r="F605" s="220" t="s">
        <v>4878</v>
      </c>
      <c r="G605" s="217"/>
      <c r="H605" s="221">
        <v>1.274</v>
      </c>
      <c r="I605" s="222"/>
      <c r="J605" s="217"/>
      <c r="K605" s="217"/>
      <c r="L605" s="223"/>
      <c r="M605" s="224"/>
      <c r="N605" s="225"/>
      <c r="O605" s="225"/>
      <c r="P605" s="225"/>
      <c r="Q605" s="225"/>
      <c r="R605" s="225"/>
      <c r="S605" s="225"/>
      <c r="T605" s="226"/>
      <c r="AT605" s="227" t="s">
        <v>205</v>
      </c>
      <c r="AU605" s="227" t="s">
        <v>83</v>
      </c>
      <c r="AV605" s="12" t="s">
        <v>83</v>
      </c>
      <c r="AW605" s="12" t="s">
        <v>37</v>
      </c>
      <c r="AX605" s="12" t="s">
        <v>74</v>
      </c>
      <c r="AY605" s="227" t="s">
        <v>196</v>
      </c>
    </row>
    <row r="606" spans="2:65" s="13" customFormat="1">
      <c r="B606" s="228"/>
      <c r="C606" s="229"/>
      <c r="D606" s="218" t="s">
        <v>205</v>
      </c>
      <c r="E606" s="230" t="s">
        <v>24</v>
      </c>
      <c r="F606" s="231" t="s">
        <v>4883</v>
      </c>
      <c r="G606" s="229"/>
      <c r="H606" s="232">
        <v>3.74</v>
      </c>
      <c r="I606" s="233"/>
      <c r="J606" s="229"/>
      <c r="K606" s="229"/>
      <c r="L606" s="234"/>
      <c r="M606" s="235"/>
      <c r="N606" s="236"/>
      <c r="O606" s="236"/>
      <c r="P606" s="236"/>
      <c r="Q606" s="236"/>
      <c r="R606" s="236"/>
      <c r="S606" s="236"/>
      <c r="T606" s="237"/>
      <c r="AT606" s="238" t="s">
        <v>205</v>
      </c>
      <c r="AU606" s="238" t="s">
        <v>83</v>
      </c>
      <c r="AV606" s="13" t="s">
        <v>211</v>
      </c>
      <c r="AW606" s="13" t="s">
        <v>37</v>
      </c>
      <c r="AX606" s="13" t="s">
        <v>74</v>
      </c>
      <c r="AY606" s="238" t="s">
        <v>196</v>
      </c>
    </row>
    <row r="607" spans="2:65" s="14" customFormat="1">
      <c r="B607" s="239"/>
      <c r="C607" s="240"/>
      <c r="D607" s="218" t="s">
        <v>205</v>
      </c>
      <c r="E607" s="241" t="s">
        <v>24</v>
      </c>
      <c r="F607" s="242" t="s">
        <v>238</v>
      </c>
      <c r="G607" s="240"/>
      <c r="H607" s="243">
        <v>4.8600000000000003</v>
      </c>
      <c r="I607" s="244"/>
      <c r="J607" s="240"/>
      <c r="K607" s="240"/>
      <c r="L607" s="245"/>
      <c r="M607" s="246"/>
      <c r="N607" s="247"/>
      <c r="O607" s="247"/>
      <c r="P607" s="247"/>
      <c r="Q607" s="247"/>
      <c r="R607" s="247"/>
      <c r="S607" s="247"/>
      <c r="T607" s="248"/>
      <c r="AT607" s="249" t="s">
        <v>205</v>
      </c>
      <c r="AU607" s="249" t="s">
        <v>83</v>
      </c>
      <c r="AV607" s="14" t="s">
        <v>203</v>
      </c>
      <c r="AW607" s="14" t="s">
        <v>37</v>
      </c>
      <c r="AX607" s="14" t="s">
        <v>81</v>
      </c>
      <c r="AY607" s="249" t="s">
        <v>196</v>
      </c>
    </row>
    <row r="608" spans="2:65" s="1" customFormat="1" ht="23" customHeight="1">
      <c r="B608" s="42"/>
      <c r="C608" s="204" t="s">
        <v>1095</v>
      </c>
      <c r="D608" s="204" t="s">
        <v>198</v>
      </c>
      <c r="E608" s="205" t="s">
        <v>4884</v>
      </c>
      <c r="F608" s="206" t="s">
        <v>4885</v>
      </c>
      <c r="G608" s="207" t="s">
        <v>267</v>
      </c>
      <c r="H608" s="208">
        <v>4.8600000000000003</v>
      </c>
      <c r="I608" s="209"/>
      <c r="J608" s="210">
        <f>ROUND(I608*H608,2)</f>
        <v>0</v>
      </c>
      <c r="K608" s="206" t="s">
        <v>202</v>
      </c>
      <c r="L608" s="62"/>
      <c r="M608" s="211" t="s">
        <v>24</v>
      </c>
      <c r="N608" s="212" t="s">
        <v>45</v>
      </c>
      <c r="O608" s="43"/>
      <c r="P608" s="213">
        <f>O608*H608</f>
        <v>0</v>
      </c>
      <c r="Q608" s="213">
        <v>1.2999999999999999E-4</v>
      </c>
      <c r="R608" s="213">
        <f>Q608*H608</f>
        <v>6.3179999999999996E-4</v>
      </c>
      <c r="S608" s="213">
        <v>0</v>
      </c>
      <c r="T608" s="214">
        <f>S608*H608</f>
        <v>0</v>
      </c>
      <c r="AR608" s="25" t="s">
        <v>290</v>
      </c>
      <c r="AT608" s="25" t="s">
        <v>198</v>
      </c>
      <c r="AU608" s="25" t="s">
        <v>83</v>
      </c>
      <c r="AY608" s="25" t="s">
        <v>196</v>
      </c>
      <c r="BE608" s="215">
        <f>IF(N608="základní",J608,0)</f>
        <v>0</v>
      </c>
      <c r="BF608" s="215">
        <f>IF(N608="snížená",J608,0)</f>
        <v>0</v>
      </c>
      <c r="BG608" s="215">
        <f>IF(N608="zákl. přenesená",J608,0)</f>
        <v>0</v>
      </c>
      <c r="BH608" s="215">
        <f>IF(N608="sníž. přenesená",J608,0)</f>
        <v>0</v>
      </c>
      <c r="BI608" s="215">
        <f>IF(N608="nulová",J608,0)</f>
        <v>0</v>
      </c>
      <c r="BJ608" s="25" t="s">
        <v>81</v>
      </c>
      <c r="BK608" s="215">
        <f>ROUND(I608*H608,2)</f>
        <v>0</v>
      </c>
      <c r="BL608" s="25" t="s">
        <v>290</v>
      </c>
      <c r="BM608" s="25" t="s">
        <v>4886</v>
      </c>
    </row>
    <row r="609" spans="2:65" s="12" customFormat="1">
      <c r="B609" s="216"/>
      <c r="C609" s="217"/>
      <c r="D609" s="218" t="s">
        <v>205</v>
      </c>
      <c r="E609" s="219" t="s">
        <v>24</v>
      </c>
      <c r="F609" s="220" t="s">
        <v>4875</v>
      </c>
      <c r="G609" s="217"/>
      <c r="H609" s="221">
        <v>1.1200000000000001</v>
      </c>
      <c r="I609" s="222"/>
      <c r="J609" s="217"/>
      <c r="K609" s="217"/>
      <c r="L609" s="223"/>
      <c r="M609" s="224"/>
      <c r="N609" s="225"/>
      <c r="O609" s="225"/>
      <c r="P609" s="225"/>
      <c r="Q609" s="225"/>
      <c r="R609" s="225"/>
      <c r="S609" s="225"/>
      <c r="T609" s="226"/>
      <c r="AT609" s="227" t="s">
        <v>205</v>
      </c>
      <c r="AU609" s="227" t="s">
        <v>83</v>
      </c>
      <c r="AV609" s="12" t="s">
        <v>83</v>
      </c>
      <c r="AW609" s="12" t="s">
        <v>37</v>
      </c>
      <c r="AX609" s="12" t="s">
        <v>74</v>
      </c>
      <c r="AY609" s="227" t="s">
        <v>196</v>
      </c>
    </row>
    <row r="610" spans="2:65" s="13" customFormat="1">
      <c r="B610" s="228"/>
      <c r="C610" s="229"/>
      <c r="D610" s="218" t="s">
        <v>205</v>
      </c>
      <c r="E610" s="230" t="s">
        <v>24</v>
      </c>
      <c r="F610" s="231" t="s">
        <v>4876</v>
      </c>
      <c r="G610" s="229"/>
      <c r="H610" s="232">
        <v>1.1200000000000001</v>
      </c>
      <c r="I610" s="233"/>
      <c r="J610" s="229"/>
      <c r="K610" s="229"/>
      <c r="L610" s="234"/>
      <c r="M610" s="235"/>
      <c r="N610" s="236"/>
      <c r="O610" s="236"/>
      <c r="P610" s="236"/>
      <c r="Q610" s="236"/>
      <c r="R610" s="236"/>
      <c r="S610" s="236"/>
      <c r="T610" s="237"/>
      <c r="AT610" s="238" t="s">
        <v>205</v>
      </c>
      <c r="AU610" s="238" t="s">
        <v>83</v>
      </c>
      <c r="AV610" s="13" t="s">
        <v>211</v>
      </c>
      <c r="AW610" s="13" t="s">
        <v>37</v>
      </c>
      <c r="AX610" s="13" t="s">
        <v>74</v>
      </c>
      <c r="AY610" s="238" t="s">
        <v>196</v>
      </c>
    </row>
    <row r="611" spans="2:65" s="12" customFormat="1">
      <c r="B611" s="216"/>
      <c r="C611" s="217"/>
      <c r="D611" s="218" t="s">
        <v>205</v>
      </c>
      <c r="E611" s="219" t="s">
        <v>24</v>
      </c>
      <c r="F611" s="220" t="s">
        <v>4877</v>
      </c>
      <c r="G611" s="217"/>
      <c r="H611" s="221">
        <v>2.4660000000000002</v>
      </c>
      <c r="I611" s="222"/>
      <c r="J611" s="217"/>
      <c r="K611" s="217"/>
      <c r="L611" s="223"/>
      <c r="M611" s="224"/>
      <c r="N611" s="225"/>
      <c r="O611" s="225"/>
      <c r="P611" s="225"/>
      <c r="Q611" s="225"/>
      <c r="R611" s="225"/>
      <c r="S611" s="225"/>
      <c r="T611" s="226"/>
      <c r="AT611" s="227" t="s">
        <v>205</v>
      </c>
      <c r="AU611" s="227" t="s">
        <v>83</v>
      </c>
      <c r="AV611" s="12" t="s">
        <v>83</v>
      </c>
      <c r="AW611" s="12" t="s">
        <v>37</v>
      </c>
      <c r="AX611" s="12" t="s">
        <v>74</v>
      </c>
      <c r="AY611" s="227" t="s">
        <v>196</v>
      </c>
    </row>
    <row r="612" spans="2:65" s="12" customFormat="1">
      <c r="B612" s="216"/>
      <c r="C612" s="217"/>
      <c r="D612" s="218" t="s">
        <v>205</v>
      </c>
      <c r="E612" s="219" t="s">
        <v>24</v>
      </c>
      <c r="F612" s="220" t="s">
        <v>4878</v>
      </c>
      <c r="G612" s="217"/>
      <c r="H612" s="221">
        <v>1.274</v>
      </c>
      <c r="I612" s="222"/>
      <c r="J612" s="217"/>
      <c r="K612" s="217"/>
      <c r="L612" s="223"/>
      <c r="M612" s="224"/>
      <c r="N612" s="225"/>
      <c r="O612" s="225"/>
      <c r="P612" s="225"/>
      <c r="Q612" s="225"/>
      <c r="R612" s="225"/>
      <c r="S612" s="225"/>
      <c r="T612" s="226"/>
      <c r="AT612" s="227" t="s">
        <v>205</v>
      </c>
      <c r="AU612" s="227" t="s">
        <v>83</v>
      </c>
      <c r="AV612" s="12" t="s">
        <v>83</v>
      </c>
      <c r="AW612" s="12" t="s">
        <v>37</v>
      </c>
      <c r="AX612" s="12" t="s">
        <v>74</v>
      </c>
      <c r="AY612" s="227" t="s">
        <v>196</v>
      </c>
    </row>
    <row r="613" spans="2:65" s="13" customFormat="1">
      <c r="B613" s="228"/>
      <c r="C613" s="229"/>
      <c r="D613" s="218" t="s">
        <v>205</v>
      </c>
      <c r="E613" s="230" t="s">
        <v>24</v>
      </c>
      <c r="F613" s="231" t="s">
        <v>4883</v>
      </c>
      <c r="G613" s="229"/>
      <c r="H613" s="232">
        <v>3.74</v>
      </c>
      <c r="I613" s="233"/>
      <c r="J613" s="229"/>
      <c r="K613" s="229"/>
      <c r="L613" s="234"/>
      <c r="M613" s="235"/>
      <c r="N613" s="236"/>
      <c r="O613" s="236"/>
      <c r="P613" s="236"/>
      <c r="Q613" s="236"/>
      <c r="R613" s="236"/>
      <c r="S613" s="236"/>
      <c r="T613" s="237"/>
      <c r="AT613" s="238" t="s">
        <v>205</v>
      </c>
      <c r="AU613" s="238" t="s">
        <v>83</v>
      </c>
      <c r="AV613" s="13" t="s">
        <v>211</v>
      </c>
      <c r="AW613" s="13" t="s">
        <v>37</v>
      </c>
      <c r="AX613" s="13" t="s">
        <v>74</v>
      </c>
      <c r="AY613" s="238" t="s">
        <v>196</v>
      </c>
    </row>
    <row r="614" spans="2:65" s="14" customFormat="1">
      <c r="B614" s="239"/>
      <c r="C614" s="240"/>
      <c r="D614" s="218" t="s">
        <v>205</v>
      </c>
      <c r="E614" s="241" t="s">
        <v>24</v>
      </c>
      <c r="F614" s="242" t="s">
        <v>238</v>
      </c>
      <c r="G614" s="240"/>
      <c r="H614" s="243">
        <v>4.8600000000000003</v>
      </c>
      <c r="I614" s="244"/>
      <c r="J614" s="240"/>
      <c r="K614" s="240"/>
      <c r="L614" s="245"/>
      <c r="M614" s="246"/>
      <c r="N614" s="247"/>
      <c r="O614" s="247"/>
      <c r="P614" s="247"/>
      <c r="Q614" s="247"/>
      <c r="R614" s="247"/>
      <c r="S614" s="247"/>
      <c r="T614" s="248"/>
      <c r="AT614" s="249" t="s">
        <v>205</v>
      </c>
      <c r="AU614" s="249" t="s">
        <v>83</v>
      </c>
      <c r="AV614" s="14" t="s">
        <v>203</v>
      </c>
      <c r="AW614" s="14" t="s">
        <v>37</v>
      </c>
      <c r="AX614" s="14" t="s">
        <v>81</v>
      </c>
      <c r="AY614" s="249" t="s">
        <v>196</v>
      </c>
    </row>
    <row r="615" spans="2:65" s="1" customFormat="1" ht="23" customHeight="1">
      <c r="B615" s="42"/>
      <c r="C615" s="204" t="s">
        <v>1102</v>
      </c>
      <c r="D615" s="204" t="s">
        <v>198</v>
      </c>
      <c r="E615" s="205" t="s">
        <v>4887</v>
      </c>
      <c r="F615" s="206" t="s">
        <v>4888</v>
      </c>
      <c r="G615" s="207" t="s">
        <v>267</v>
      </c>
      <c r="H615" s="208">
        <v>4.8600000000000003</v>
      </c>
      <c r="I615" s="209"/>
      <c r="J615" s="210">
        <f>ROUND(I615*H615,2)</f>
        <v>0</v>
      </c>
      <c r="K615" s="206" t="s">
        <v>202</v>
      </c>
      <c r="L615" s="62"/>
      <c r="M615" s="211" t="s">
        <v>24</v>
      </c>
      <c r="N615" s="212" t="s">
        <v>45</v>
      </c>
      <c r="O615" s="43"/>
      <c r="P615" s="213">
        <f>O615*H615</f>
        <v>0</v>
      </c>
      <c r="Q615" s="213">
        <v>2.4000000000000001E-4</v>
      </c>
      <c r="R615" s="213">
        <f>Q615*H615</f>
        <v>1.1664000000000002E-3</v>
      </c>
      <c r="S615" s="213">
        <v>0</v>
      </c>
      <c r="T615" s="214">
        <f>S615*H615</f>
        <v>0</v>
      </c>
      <c r="AR615" s="25" t="s">
        <v>290</v>
      </c>
      <c r="AT615" s="25" t="s">
        <v>198</v>
      </c>
      <c r="AU615" s="25" t="s">
        <v>83</v>
      </c>
      <c r="AY615" s="25" t="s">
        <v>196</v>
      </c>
      <c r="BE615" s="215">
        <f>IF(N615="základní",J615,0)</f>
        <v>0</v>
      </c>
      <c r="BF615" s="215">
        <f>IF(N615="snížená",J615,0)</f>
        <v>0</v>
      </c>
      <c r="BG615" s="215">
        <f>IF(N615="zákl. přenesená",J615,0)</f>
        <v>0</v>
      </c>
      <c r="BH615" s="215">
        <f>IF(N615="sníž. přenesená",J615,0)</f>
        <v>0</v>
      </c>
      <c r="BI615" s="215">
        <f>IF(N615="nulová",J615,0)</f>
        <v>0</v>
      </c>
      <c r="BJ615" s="25" t="s">
        <v>81</v>
      </c>
      <c r="BK615" s="215">
        <f>ROUND(I615*H615,2)</f>
        <v>0</v>
      </c>
      <c r="BL615" s="25" t="s">
        <v>290</v>
      </c>
      <c r="BM615" s="25" t="s">
        <v>4889</v>
      </c>
    </row>
    <row r="616" spans="2:65" s="12" customFormat="1">
      <c r="B616" s="216"/>
      <c r="C616" s="217"/>
      <c r="D616" s="218" t="s">
        <v>205</v>
      </c>
      <c r="E616" s="219" t="s">
        <v>24</v>
      </c>
      <c r="F616" s="220" t="s">
        <v>4875</v>
      </c>
      <c r="G616" s="217"/>
      <c r="H616" s="221">
        <v>1.1200000000000001</v>
      </c>
      <c r="I616" s="222"/>
      <c r="J616" s="217"/>
      <c r="K616" s="217"/>
      <c r="L616" s="223"/>
      <c r="M616" s="224"/>
      <c r="N616" s="225"/>
      <c r="O616" s="225"/>
      <c r="P616" s="225"/>
      <c r="Q616" s="225"/>
      <c r="R616" s="225"/>
      <c r="S616" s="225"/>
      <c r="T616" s="226"/>
      <c r="AT616" s="227" t="s">
        <v>205</v>
      </c>
      <c r="AU616" s="227" t="s">
        <v>83</v>
      </c>
      <c r="AV616" s="12" t="s">
        <v>83</v>
      </c>
      <c r="AW616" s="12" t="s">
        <v>37</v>
      </c>
      <c r="AX616" s="12" t="s">
        <v>74</v>
      </c>
      <c r="AY616" s="227" t="s">
        <v>196</v>
      </c>
    </row>
    <row r="617" spans="2:65" s="13" customFormat="1">
      <c r="B617" s="228"/>
      <c r="C617" s="229"/>
      <c r="D617" s="218" t="s">
        <v>205</v>
      </c>
      <c r="E617" s="230" t="s">
        <v>24</v>
      </c>
      <c r="F617" s="231" t="s">
        <v>4876</v>
      </c>
      <c r="G617" s="229"/>
      <c r="H617" s="232">
        <v>1.1200000000000001</v>
      </c>
      <c r="I617" s="233"/>
      <c r="J617" s="229"/>
      <c r="K617" s="229"/>
      <c r="L617" s="234"/>
      <c r="M617" s="235"/>
      <c r="N617" s="236"/>
      <c r="O617" s="236"/>
      <c r="P617" s="236"/>
      <c r="Q617" s="236"/>
      <c r="R617" s="236"/>
      <c r="S617" s="236"/>
      <c r="T617" s="237"/>
      <c r="AT617" s="238" t="s">
        <v>205</v>
      </c>
      <c r="AU617" s="238" t="s">
        <v>83</v>
      </c>
      <c r="AV617" s="13" t="s">
        <v>211</v>
      </c>
      <c r="AW617" s="13" t="s">
        <v>37</v>
      </c>
      <c r="AX617" s="13" t="s">
        <v>74</v>
      </c>
      <c r="AY617" s="238" t="s">
        <v>196</v>
      </c>
    </row>
    <row r="618" spans="2:65" s="12" customFormat="1">
      <c r="B618" s="216"/>
      <c r="C618" s="217"/>
      <c r="D618" s="218" t="s">
        <v>205</v>
      </c>
      <c r="E618" s="219" t="s">
        <v>24</v>
      </c>
      <c r="F618" s="220" t="s">
        <v>4877</v>
      </c>
      <c r="G618" s="217"/>
      <c r="H618" s="221">
        <v>2.4660000000000002</v>
      </c>
      <c r="I618" s="222"/>
      <c r="J618" s="217"/>
      <c r="K618" s="217"/>
      <c r="L618" s="223"/>
      <c r="M618" s="224"/>
      <c r="N618" s="225"/>
      <c r="O618" s="225"/>
      <c r="P618" s="225"/>
      <c r="Q618" s="225"/>
      <c r="R618" s="225"/>
      <c r="S618" s="225"/>
      <c r="T618" s="226"/>
      <c r="AT618" s="227" t="s">
        <v>205</v>
      </c>
      <c r="AU618" s="227" t="s">
        <v>83</v>
      </c>
      <c r="AV618" s="12" t="s">
        <v>83</v>
      </c>
      <c r="AW618" s="12" t="s">
        <v>37</v>
      </c>
      <c r="AX618" s="12" t="s">
        <v>74</v>
      </c>
      <c r="AY618" s="227" t="s">
        <v>196</v>
      </c>
    </row>
    <row r="619" spans="2:65" s="12" customFormat="1">
      <c r="B619" s="216"/>
      <c r="C619" s="217"/>
      <c r="D619" s="218" t="s">
        <v>205</v>
      </c>
      <c r="E619" s="219" t="s">
        <v>24</v>
      </c>
      <c r="F619" s="220" t="s">
        <v>4878</v>
      </c>
      <c r="G619" s="217"/>
      <c r="H619" s="221">
        <v>1.274</v>
      </c>
      <c r="I619" s="222"/>
      <c r="J619" s="217"/>
      <c r="K619" s="217"/>
      <c r="L619" s="223"/>
      <c r="M619" s="224"/>
      <c r="N619" s="225"/>
      <c r="O619" s="225"/>
      <c r="P619" s="225"/>
      <c r="Q619" s="225"/>
      <c r="R619" s="225"/>
      <c r="S619" s="225"/>
      <c r="T619" s="226"/>
      <c r="AT619" s="227" t="s">
        <v>205</v>
      </c>
      <c r="AU619" s="227" t="s">
        <v>83</v>
      </c>
      <c r="AV619" s="12" t="s">
        <v>83</v>
      </c>
      <c r="AW619" s="12" t="s">
        <v>37</v>
      </c>
      <c r="AX619" s="12" t="s">
        <v>74</v>
      </c>
      <c r="AY619" s="227" t="s">
        <v>196</v>
      </c>
    </row>
    <row r="620" spans="2:65" s="13" customFormat="1">
      <c r="B620" s="228"/>
      <c r="C620" s="229"/>
      <c r="D620" s="218" t="s">
        <v>205</v>
      </c>
      <c r="E620" s="230" t="s">
        <v>24</v>
      </c>
      <c r="F620" s="231" t="s">
        <v>4879</v>
      </c>
      <c r="G620" s="229"/>
      <c r="H620" s="232">
        <v>3.74</v>
      </c>
      <c r="I620" s="233"/>
      <c r="J620" s="229"/>
      <c r="K620" s="229"/>
      <c r="L620" s="234"/>
      <c r="M620" s="235"/>
      <c r="N620" s="236"/>
      <c r="O620" s="236"/>
      <c r="P620" s="236"/>
      <c r="Q620" s="236"/>
      <c r="R620" s="236"/>
      <c r="S620" s="236"/>
      <c r="T620" s="237"/>
      <c r="AT620" s="238" t="s">
        <v>205</v>
      </c>
      <c r="AU620" s="238" t="s">
        <v>83</v>
      </c>
      <c r="AV620" s="13" t="s">
        <v>211</v>
      </c>
      <c r="AW620" s="13" t="s">
        <v>37</v>
      </c>
      <c r="AX620" s="13" t="s">
        <v>74</v>
      </c>
      <c r="AY620" s="238" t="s">
        <v>196</v>
      </c>
    </row>
    <row r="621" spans="2:65" s="14" customFormat="1">
      <c r="B621" s="239"/>
      <c r="C621" s="240"/>
      <c r="D621" s="218" t="s">
        <v>205</v>
      </c>
      <c r="E621" s="241" t="s">
        <v>24</v>
      </c>
      <c r="F621" s="242" t="s">
        <v>238</v>
      </c>
      <c r="G621" s="240"/>
      <c r="H621" s="243">
        <v>4.8600000000000003</v>
      </c>
      <c r="I621" s="244"/>
      <c r="J621" s="240"/>
      <c r="K621" s="240"/>
      <c r="L621" s="245"/>
      <c r="M621" s="246"/>
      <c r="N621" s="247"/>
      <c r="O621" s="247"/>
      <c r="P621" s="247"/>
      <c r="Q621" s="247"/>
      <c r="R621" s="247"/>
      <c r="S621" s="247"/>
      <c r="T621" s="248"/>
      <c r="AT621" s="249" t="s">
        <v>205</v>
      </c>
      <c r="AU621" s="249" t="s">
        <v>83</v>
      </c>
      <c r="AV621" s="14" t="s">
        <v>203</v>
      </c>
      <c r="AW621" s="14" t="s">
        <v>37</v>
      </c>
      <c r="AX621" s="14" t="s">
        <v>81</v>
      </c>
      <c r="AY621" s="249" t="s">
        <v>196</v>
      </c>
    </row>
    <row r="622" spans="2:65" s="11" customFormat="1" ht="29.9" customHeight="1">
      <c r="B622" s="188"/>
      <c r="C622" s="189"/>
      <c r="D622" s="190" t="s">
        <v>73</v>
      </c>
      <c r="E622" s="202" t="s">
        <v>1806</v>
      </c>
      <c r="F622" s="202" t="s">
        <v>4890</v>
      </c>
      <c r="G622" s="189"/>
      <c r="H622" s="189"/>
      <c r="I622" s="192"/>
      <c r="J622" s="203">
        <f>BK622</f>
        <v>0</v>
      </c>
      <c r="K622" s="189"/>
      <c r="L622" s="194"/>
      <c r="M622" s="195"/>
      <c r="N622" s="196"/>
      <c r="O622" s="196"/>
      <c r="P622" s="197">
        <f>SUM(P623:P656)</f>
        <v>0</v>
      </c>
      <c r="Q622" s="196"/>
      <c r="R622" s="197">
        <f>SUM(R623:R656)</f>
        <v>0.1581579431</v>
      </c>
      <c r="S622" s="196"/>
      <c r="T622" s="198">
        <f>SUM(T623:T656)</f>
        <v>0</v>
      </c>
      <c r="AR622" s="199" t="s">
        <v>83</v>
      </c>
      <c r="AT622" s="200" t="s">
        <v>73</v>
      </c>
      <c r="AU622" s="200" t="s">
        <v>81</v>
      </c>
      <c r="AY622" s="199" t="s">
        <v>196</v>
      </c>
      <c r="BK622" s="201">
        <f>SUM(BK623:BK656)</f>
        <v>0</v>
      </c>
    </row>
    <row r="623" spans="2:65" s="1" customFormat="1" ht="23" customHeight="1">
      <c r="B623" s="42"/>
      <c r="C623" s="204" t="s">
        <v>1106</v>
      </c>
      <c r="D623" s="204" t="s">
        <v>198</v>
      </c>
      <c r="E623" s="205" t="s">
        <v>1809</v>
      </c>
      <c r="F623" s="206" t="s">
        <v>1810</v>
      </c>
      <c r="G623" s="207" t="s">
        <v>267</v>
      </c>
      <c r="H623" s="208">
        <v>255.32499999999999</v>
      </c>
      <c r="I623" s="209"/>
      <c r="J623" s="210">
        <f>ROUND(I623*H623,2)</f>
        <v>0</v>
      </c>
      <c r="K623" s="206" t="s">
        <v>202</v>
      </c>
      <c r="L623" s="62"/>
      <c r="M623" s="211" t="s">
        <v>24</v>
      </c>
      <c r="N623" s="212" t="s">
        <v>45</v>
      </c>
      <c r="O623" s="43"/>
      <c r="P623" s="213">
        <f>O623*H623</f>
        <v>0</v>
      </c>
      <c r="Q623" s="213">
        <v>2.0000000000000001E-4</v>
      </c>
      <c r="R623" s="213">
        <f>Q623*H623</f>
        <v>5.1064999999999999E-2</v>
      </c>
      <c r="S623" s="213">
        <v>0</v>
      </c>
      <c r="T623" s="214">
        <f>S623*H623</f>
        <v>0</v>
      </c>
      <c r="AR623" s="25" t="s">
        <v>290</v>
      </c>
      <c r="AT623" s="25" t="s">
        <v>198</v>
      </c>
      <c r="AU623" s="25" t="s">
        <v>83</v>
      </c>
      <c r="AY623" s="25" t="s">
        <v>196</v>
      </c>
      <c r="BE623" s="215">
        <f>IF(N623="základní",J623,0)</f>
        <v>0</v>
      </c>
      <c r="BF623" s="215">
        <f>IF(N623="snížená",J623,0)</f>
        <v>0</v>
      </c>
      <c r="BG623" s="215">
        <f>IF(N623="zákl. přenesená",J623,0)</f>
        <v>0</v>
      </c>
      <c r="BH623" s="215">
        <f>IF(N623="sníž. přenesená",J623,0)</f>
        <v>0</v>
      </c>
      <c r="BI623" s="215">
        <f>IF(N623="nulová",J623,0)</f>
        <v>0</v>
      </c>
      <c r="BJ623" s="25" t="s">
        <v>81</v>
      </c>
      <c r="BK623" s="215">
        <f>ROUND(I623*H623,2)</f>
        <v>0</v>
      </c>
      <c r="BL623" s="25" t="s">
        <v>290</v>
      </c>
      <c r="BM623" s="25" t="s">
        <v>4891</v>
      </c>
    </row>
    <row r="624" spans="2:65" s="12" customFormat="1">
      <c r="B624" s="216"/>
      <c r="C624" s="217"/>
      <c r="D624" s="218" t="s">
        <v>205</v>
      </c>
      <c r="E624" s="219" t="s">
        <v>24</v>
      </c>
      <c r="F624" s="220" t="s">
        <v>4509</v>
      </c>
      <c r="G624" s="217"/>
      <c r="H624" s="221">
        <v>63.58</v>
      </c>
      <c r="I624" s="222"/>
      <c r="J624" s="217"/>
      <c r="K624" s="217"/>
      <c r="L624" s="223"/>
      <c r="M624" s="224"/>
      <c r="N624" s="225"/>
      <c r="O624" s="225"/>
      <c r="P624" s="225"/>
      <c r="Q624" s="225"/>
      <c r="R624" s="225"/>
      <c r="S624" s="225"/>
      <c r="T624" s="226"/>
      <c r="AT624" s="227" t="s">
        <v>205</v>
      </c>
      <c r="AU624" s="227" t="s">
        <v>83</v>
      </c>
      <c r="AV624" s="12" t="s">
        <v>83</v>
      </c>
      <c r="AW624" s="12" t="s">
        <v>37</v>
      </c>
      <c r="AX624" s="12" t="s">
        <v>74</v>
      </c>
      <c r="AY624" s="227" t="s">
        <v>196</v>
      </c>
    </row>
    <row r="625" spans="2:65" s="12" customFormat="1">
      <c r="B625" s="216"/>
      <c r="C625" s="217"/>
      <c r="D625" s="218" t="s">
        <v>205</v>
      </c>
      <c r="E625" s="219" t="s">
        <v>24</v>
      </c>
      <c r="F625" s="220" t="s">
        <v>4475</v>
      </c>
      <c r="G625" s="217"/>
      <c r="H625" s="221">
        <v>62.15</v>
      </c>
      <c r="I625" s="222"/>
      <c r="J625" s="217"/>
      <c r="K625" s="217"/>
      <c r="L625" s="223"/>
      <c r="M625" s="224"/>
      <c r="N625" s="225"/>
      <c r="O625" s="225"/>
      <c r="P625" s="225"/>
      <c r="Q625" s="225"/>
      <c r="R625" s="225"/>
      <c r="S625" s="225"/>
      <c r="T625" s="226"/>
      <c r="AT625" s="227" t="s">
        <v>205</v>
      </c>
      <c r="AU625" s="227" t="s">
        <v>83</v>
      </c>
      <c r="AV625" s="12" t="s">
        <v>83</v>
      </c>
      <c r="AW625" s="12" t="s">
        <v>37</v>
      </c>
      <c r="AX625" s="12" t="s">
        <v>74</v>
      </c>
      <c r="AY625" s="227" t="s">
        <v>196</v>
      </c>
    </row>
    <row r="626" spans="2:65" s="12" customFormat="1">
      <c r="B626" s="216"/>
      <c r="C626" s="217"/>
      <c r="D626" s="218" t="s">
        <v>205</v>
      </c>
      <c r="E626" s="219" t="s">
        <v>24</v>
      </c>
      <c r="F626" s="220" t="s">
        <v>4510</v>
      </c>
      <c r="G626" s="217"/>
      <c r="H626" s="221">
        <v>25.905000000000001</v>
      </c>
      <c r="I626" s="222"/>
      <c r="J626" s="217"/>
      <c r="K626" s="217"/>
      <c r="L626" s="223"/>
      <c r="M626" s="224"/>
      <c r="N626" s="225"/>
      <c r="O626" s="225"/>
      <c r="P626" s="225"/>
      <c r="Q626" s="225"/>
      <c r="R626" s="225"/>
      <c r="S626" s="225"/>
      <c r="T626" s="226"/>
      <c r="AT626" s="227" t="s">
        <v>205</v>
      </c>
      <c r="AU626" s="227" t="s">
        <v>83</v>
      </c>
      <c r="AV626" s="12" t="s">
        <v>83</v>
      </c>
      <c r="AW626" s="12" t="s">
        <v>37</v>
      </c>
      <c r="AX626" s="12" t="s">
        <v>74</v>
      </c>
      <c r="AY626" s="227" t="s">
        <v>196</v>
      </c>
    </row>
    <row r="627" spans="2:65" s="12" customFormat="1">
      <c r="B627" s="216"/>
      <c r="C627" s="217"/>
      <c r="D627" s="218" t="s">
        <v>205</v>
      </c>
      <c r="E627" s="219" t="s">
        <v>24</v>
      </c>
      <c r="F627" s="220" t="s">
        <v>4514</v>
      </c>
      <c r="G627" s="217"/>
      <c r="H627" s="221">
        <v>6.9</v>
      </c>
      <c r="I627" s="222"/>
      <c r="J627" s="217"/>
      <c r="K627" s="217"/>
      <c r="L627" s="223"/>
      <c r="M627" s="224"/>
      <c r="N627" s="225"/>
      <c r="O627" s="225"/>
      <c r="P627" s="225"/>
      <c r="Q627" s="225"/>
      <c r="R627" s="225"/>
      <c r="S627" s="225"/>
      <c r="T627" s="226"/>
      <c r="AT627" s="227" t="s">
        <v>205</v>
      </c>
      <c r="AU627" s="227" t="s">
        <v>83</v>
      </c>
      <c r="AV627" s="12" t="s">
        <v>83</v>
      </c>
      <c r="AW627" s="12" t="s">
        <v>37</v>
      </c>
      <c r="AX627" s="12" t="s">
        <v>74</v>
      </c>
      <c r="AY627" s="227" t="s">
        <v>196</v>
      </c>
    </row>
    <row r="628" spans="2:65" s="12" customFormat="1">
      <c r="B628" s="216"/>
      <c r="C628" s="217"/>
      <c r="D628" s="218" t="s">
        <v>205</v>
      </c>
      <c r="E628" s="219" t="s">
        <v>24</v>
      </c>
      <c r="F628" s="220" t="s">
        <v>4515</v>
      </c>
      <c r="G628" s="217"/>
      <c r="H628" s="221">
        <v>4.6740000000000004</v>
      </c>
      <c r="I628" s="222"/>
      <c r="J628" s="217"/>
      <c r="K628" s="217"/>
      <c r="L628" s="223"/>
      <c r="M628" s="224"/>
      <c r="N628" s="225"/>
      <c r="O628" s="225"/>
      <c r="P628" s="225"/>
      <c r="Q628" s="225"/>
      <c r="R628" s="225"/>
      <c r="S628" s="225"/>
      <c r="T628" s="226"/>
      <c r="AT628" s="227" t="s">
        <v>205</v>
      </c>
      <c r="AU628" s="227" t="s">
        <v>83</v>
      </c>
      <c r="AV628" s="12" t="s">
        <v>83</v>
      </c>
      <c r="AW628" s="12" t="s">
        <v>37</v>
      </c>
      <c r="AX628" s="12" t="s">
        <v>74</v>
      </c>
      <c r="AY628" s="227" t="s">
        <v>196</v>
      </c>
    </row>
    <row r="629" spans="2:65" s="13" customFormat="1">
      <c r="B629" s="228"/>
      <c r="C629" s="229"/>
      <c r="D629" s="218" t="s">
        <v>205</v>
      </c>
      <c r="E629" s="230" t="s">
        <v>24</v>
      </c>
      <c r="F629" s="231" t="s">
        <v>263</v>
      </c>
      <c r="G629" s="229"/>
      <c r="H629" s="232">
        <v>163.209</v>
      </c>
      <c r="I629" s="233"/>
      <c r="J629" s="229"/>
      <c r="K629" s="229"/>
      <c r="L629" s="234"/>
      <c r="M629" s="235"/>
      <c r="N629" s="236"/>
      <c r="O629" s="236"/>
      <c r="P629" s="236"/>
      <c r="Q629" s="236"/>
      <c r="R629" s="236"/>
      <c r="S629" s="236"/>
      <c r="T629" s="237"/>
      <c r="AT629" s="238" t="s">
        <v>205</v>
      </c>
      <c r="AU629" s="238" t="s">
        <v>83</v>
      </c>
      <c r="AV629" s="13" t="s">
        <v>211</v>
      </c>
      <c r="AW629" s="13" t="s">
        <v>37</v>
      </c>
      <c r="AX629" s="13" t="s">
        <v>74</v>
      </c>
      <c r="AY629" s="238" t="s">
        <v>196</v>
      </c>
    </row>
    <row r="630" spans="2:65" s="12" customFormat="1">
      <c r="B630" s="216"/>
      <c r="C630" s="217"/>
      <c r="D630" s="218" t="s">
        <v>205</v>
      </c>
      <c r="E630" s="219" t="s">
        <v>24</v>
      </c>
      <c r="F630" s="220" t="s">
        <v>4498</v>
      </c>
      <c r="G630" s="217"/>
      <c r="H630" s="221">
        <v>68.724000000000004</v>
      </c>
      <c r="I630" s="222"/>
      <c r="J630" s="217"/>
      <c r="K630" s="217"/>
      <c r="L630" s="223"/>
      <c r="M630" s="224"/>
      <c r="N630" s="225"/>
      <c r="O630" s="225"/>
      <c r="P630" s="225"/>
      <c r="Q630" s="225"/>
      <c r="R630" s="225"/>
      <c r="S630" s="225"/>
      <c r="T630" s="226"/>
      <c r="AT630" s="227" t="s">
        <v>205</v>
      </c>
      <c r="AU630" s="227" t="s">
        <v>83</v>
      </c>
      <c r="AV630" s="12" t="s">
        <v>83</v>
      </c>
      <c r="AW630" s="12" t="s">
        <v>37</v>
      </c>
      <c r="AX630" s="12" t="s">
        <v>74</v>
      </c>
      <c r="AY630" s="227" t="s">
        <v>196</v>
      </c>
    </row>
    <row r="631" spans="2:65" s="12" customFormat="1">
      <c r="B631" s="216"/>
      <c r="C631" s="217"/>
      <c r="D631" s="218" t="s">
        <v>205</v>
      </c>
      <c r="E631" s="219" t="s">
        <v>24</v>
      </c>
      <c r="F631" s="220" t="s">
        <v>4499</v>
      </c>
      <c r="G631" s="217"/>
      <c r="H631" s="221">
        <v>12.43</v>
      </c>
      <c r="I631" s="222"/>
      <c r="J631" s="217"/>
      <c r="K631" s="217"/>
      <c r="L631" s="223"/>
      <c r="M631" s="224"/>
      <c r="N631" s="225"/>
      <c r="O631" s="225"/>
      <c r="P631" s="225"/>
      <c r="Q631" s="225"/>
      <c r="R631" s="225"/>
      <c r="S631" s="225"/>
      <c r="T631" s="226"/>
      <c r="AT631" s="227" t="s">
        <v>205</v>
      </c>
      <c r="AU631" s="227" t="s">
        <v>83</v>
      </c>
      <c r="AV631" s="12" t="s">
        <v>83</v>
      </c>
      <c r="AW631" s="12" t="s">
        <v>37</v>
      </c>
      <c r="AX631" s="12" t="s">
        <v>74</v>
      </c>
      <c r="AY631" s="227" t="s">
        <v>196</v>
      </c>
    </row>
    <row r="632" spans="2:65" s="12" customFormat="1">
      <c r="B632" s="216"/>
      <c r="C632" s="217"/>
      <c r="D632" s="218" t="s">
        <v>205</v>
      </c>
      <c r="E632" s="219" t="s">
        <v>24</v>
      </c>
      <c r="F632" s="220" t="s">
        <v>4500</v>
      </c>
      <c r="G632" s="217"/>
      <c r="H632" s="221">
        <v>10.962</v>
      </c>
      <c r="I632" s="222"/>
      <c r="J632" s="217"/>
      <c r="K632" s="217"/>
      <c r="L632" s="223"/>
      <c r="M632" s="224"/>
      <c r="N632" s="225"/>
      <c r="O632" s="225"/>
      <c r="P632" s="225"/>
      <c r="Q632" s="225"/>
      <c r="R632" s="225"/>
      <c r="S632" s="225"/>
      <c r="T632" s="226"/>
      <c r="AT632" s="227" t="s">
        <v>205</v>
      </c>
      <c r="AU632" s="227" t="s">
        <v>83</v>
      </c>
      <c r="AV632" s="12" t="s">
        <v>83</v>
      </c>
      <c r="AW632" s="12" t="s">
        <v>37</v>
      </c>
      <c r="AX632" s="12" t="s">
        <v>74</v>
      </c>
      <c r="AY632" s="227" t="s">
        <v>196</v>
      </c>
    </row>
    <row r="633" spans="2:65" s="13" customFormat="1">
      <c r="B633" s="228"/>
      <c r="C633" s="229"/>
      <c r="D633" s="218" t="s">
        <v>205</v>
      </c>
      <c r="E633" s="230" t="s">
        <v>24</v>
      </c>
      <c r="F633" s="231" t="s">
        <v>271</v>
      </c>
      <c r="G633" s="229"/>
      <c r="H633" s="232">
        <v>92.116</v>
      </c>
      <c r="I633" s="233"/>
      <c r="J633" s="229"/>
      <c r="K633" s="229"/>
      <c r="L633" s="234"/>
      <c r="M633" s="235"/>
      <c r="N633" s="236"/>
      <c r="O633" s="236"/>
      <c r="P633" s="236"/>
      <c r="Q633" s="236"/>
      <c r="R633" s="236"/>
      <c r="S633" s="236"/>
      <c r="T633" s="237"/>
      <c r="AT633" s="238" t="s">
        <v>205</v>
      </c>
      <c r="AU633" s="238" t="s">
        <v>83</v>
      </c>
      <c r="AV633" s="13" t="s">
        <v>211</v>
      </c>
      <c r="AW633" s="13" t="s">
        <v>37</v>
      </c>
      <c r="AX633" s="13" t="s">
        <v>74</v>
      </c>
      <c r="AY633" s="238" t="s">
        <v>196</v>
      </c>
    </row>
    <row r="634" spans="2:65" s="14" customFormat="1">
      <c r="B634" s="239"/>
      <c r="C634" s="240"/>
      <c r="D634" s="218" t="s">
        <v>205</v>
      </c>
      <c r="E634" s="241" t="s">
        <v>24</v>
      </c>
      <c r="F634" s="242" t="s">
        <v>238</v>
      </c>
      <c r="G634" s="240"/>
      <c r="H634" s="243">
        <v>255.32499999999999</v>
      </c>
      <c r="I634" s="244"/>
      <c r="J634" s="240"/>
      <c r="K634" s="240"/>
      <c r="L634" s="245"/>
      <c r="M634" s="246"/>
      <c r="N634" s="247"/>
      <c r="O634" s="247"/>
      <c r="P634" s="247"/>
      <c r="Q634" s="247"/>
      <c r="R634" s="247"/>
      <c r="S634" s="247"/>
      <c r="T634" s="248"/>
      <c r="AT634" s="249" t="s">
        <v>205</v>
      </c>
      <c r="AU634" s="249" t="s">
        <v>83</v>
      </c>
      <c r="AV634" s="14" t="s">
        <v>203</v>
      </c>
      <c r="AW634" s="14" t="s">
        <v>37</v>
      </c>
      <c r="AX634" s="14" t="s">
        <v>81</v>
      </c>
      <c r="AY634" s="249" t="s">
        <v>196</v>
      </c>
    </row>
    <row r="635" spans="2:65" s="1" customFormat="1" ht="34.5" customHeight="1">
      <c r="B635" s="42"/>
      <c r="C635" s="204" t="s">
        <v>1111</v>
      </c>
      <c r="D635" s="204" t="s">
        <v>198</v>
      </c>
      <c r="E635" s="205" t="s">
        <v>1844</v>
      </c>
      <c r="F635" s="206" t="s">
        <v>1845</v>
      </c>
      <c r="G635" s="207" t="s">
        <v>267</v>
      </c>
      <c r="H635" s="208">
        <v>321.42500000000001</v>
      </c>
      <c r="I635" s="209"/>
      <c r="J635" s="210">
        <f>ROUND(I635*H635,2)</f>
        <v>0</v>
      </c>
      <c r="K635" s="206" t="s">
        <v>202</v>
      </c>
      <c r="L635" s="62"/>
      <c r="M635" s="211" t="s">
        <v>24</v>
      </c>
      <c r="N635" s="212" t="s">
        <v>45</v>
      </c>
      <c r="O635" s="43"/>
      <c r="P635" s="213">
        <f>O635*H635</f>
        <v>0</v>
      </c>
      <c r="Q635" s="213">
        <v>3.213E-4</v>
      </c>
      <c r="R635" s="213">
        <f>Q635*H635</f>
        <v>0.1032738525</v>
      </c>
      <c r="S635" s="213">
        <v>0</v>
      </c>
      <c r="T635" s="214">
        <f>S635*H635</f>
        <v>0</v>
      </c>
      <c r="AR635" s="25" t="s">
        <v>290</v>
      </c>
      <c r="AT635" s="25" t="s">
        <v>198</v>
      </c>
      <c r="AU635" s="25" t="s">
        <v>83</v>
      </c>
      <c r="AY635" s="25" t="s">
        <v>196</v>
      </c>
      <c r="BE635" s="215">
        <f>IF(N635="základní",J635,0)</f>
        <v>0</v>
      </c>
      <c r="BF635" s="215">
        <f>IF(N635="snížená",J635,0)</f>
        <v>0</v>
      </c>
      <c r="BG635" s="215">
        <f>IF(N635="zákl. přenesená",J635,0)</f>
        <v>0</v>
      </c>
      <c r="BH635" s="215">
        <f>IF(N635="sníž. přenesená",J635,0)</f>
        <v>0</v>
      </c>
      <c r="BI635" s="215">
        <f>IF(N635="nulová",J635,0)</f>
        <v>0</v>
      </c>
      <c r="BJ635" s="25" t="s">
        <v>81</v>
      </c>
      <c r="BK635" s="215">
        <f>ROUND(I635*H635,2)</f>
        <v>0</v>
      </c>
      <c r="BL635" s="25" t="s">
        <v>290</v>
      </c>
      <c r="BM635" s="25" t="s">
        <v>4892</v>
      </c>
    </row>
    <row r="636" spans="2:65" s="12" customFormat="1">
      <c r="B636" s="216"/>
      <c r="C636" s="217"/>
      <c r="D636" s="218" t="s">
        <v>205</v>
      </c>
      <c r="E636" s="219" t="s">
        <v>24</v>
      </c>
      <c r="F636" s="220" t="s">
        <v>4509</v>
      </c>
      <c r="G636" s="217"/>
      <c r="H636" s="221">
        <v>63.58</v>
      </c>
      <c r="I636" s="222"/>
      <c r="J636" s="217"/>
      <c r="K636" s="217"/>
      <c r="L636" s="223"/>
      <c r="M636" s="224"/>
      <c r="N636" s="225"/>
      <c r="O636" s="225"/>
      <c r="P636" s="225"/>
      <c r="Q636" s="225"/>
      <c r="R636" s="225"/>
      <c r="S636" s="225"/>
      <c r="T636" s="226"/>
      <c r="AT636" s="227" t="s">
        <v>205</v>
      </c>
      <c r="AU636" s="227" t="s">
        <v>83</v>
      </c>
      <c r="AV636" s="12" t="s">
        <v>83</v>
      </c>
      <c r="AW636" s="12" t="s">
        <v>37</v>
      </c>
      <c r="AX636" s="12" t="s">
        <v>74</v>
      </c>
      <c r="AY636" s="227" t="s">
        <v>196</v>
      </c>
    </row>
    <row r="637" spans="2:65" s="12" customFormat="1">
      <c r="B637" s="216"/>
      <c r="C637" s="217"/>
      <c r="D637" s="218" t="s">
        <v>205</v>
      </c>
      <c r="E637" s="219" t="s">
        <v>24</v>
      </c>
      <c r="F637" s="220" t="s">
        <v>4475</v>
      </c>
      <c r="G637" s="217"/>
      <c r="H637" s="221">
        <v>62.15</v>
      </c>
      <c r="I637" s="222"/>
      <c r="J637" s="217"/>
      <c r="K637" s="217"/>
      <c r="L637" s="223"/>
      <c r="M637" s="224"/>
      <c r="N637" s="225"/>
      <c r="O637" s="225"/>
      <c r="P637" s="225"/>
      <c r="Q637" s="225"/>
      <c r="R637" s="225"/>
      <c r="S637" s="225"/>
      <c r="T637" s="226"/>
      <c r="AT637" s="227" t="s">
        <v>205</v>
      </c>
      <c r="AU637" s="227" t="s">
        <v>83</v>
      </c>
      <c r="AV637" s="12" t="s">
        <v>83</v>
      </c>
      <c r="AW637" s="12" t="s">
        <v>37</v>
      </c>
      <c r="AX637" s="12" t="s">
        <v>74</v>
      </c>
      <c r="AY637" s="227" t="s">
        <v>196</v>
      </c>
    </row>
    <row r="638" spans="2:65" s="12" customFormat="1">
      <c r="B638" s="216"/>
      <c r="C638" s="217"/>
      <c r="D638" s="218" t="s">
        <v>205</v>
      </c>
      <c r="E638" s="219" t="s">
        <v>24</v>
      </c>
      <c r="F638" s="220" t="s">
        <v>4510</v>
      </c>
      <c r="G638" s="217"/>
      <c r="H638" s="221">
        <v>25.905000000000001</v>
      </c>
      <c r="I638" s="222"/>
      <c r="J638" s="217"/>
      <c r="K638" s="217"/>
      <c r="L638" s="223"/>
      <c r="M638" s="224"/>
      <c r="N638" s="225"/>
      <c r="O638" s="225"/>
      <c r="P638" s="225"/>
      <c r="Q638" s="225"/>
      <c r="R638" s="225"/>
      <c r="S638" s="225"/>
      <c r="T638" s="226"/>
      <c r="AT638" s="227" t="s">
        <v>205</v>
      </c>
      <c r="AU638" s="227" t="s">
        <v>83</v>
      </c>
      <c r="AV638" s="12" t="s">
        <v>83</v>
      </c>
      <c r="AW638" s="12" t="s">
        <v>37</v>
      </c>
      <c r="AX638" s="12" t="s">
        <v>74</v>
      </c>
      <c r="AY638" s="227" t="s">
        <v>196</v>
      </c>
    </row>
    <row r="639" spans="2:65" s="12" customFormat="1">
      <c r="B639" s="216"/>
      <c r="C639" s="217"/>
      <c r="D639" s="218" t="s">
        <v>205</v>
      </c>
      <c r="E639" s="219" t="s">
        <v>24</v>
      </c>
      <c r="F639" s="220" t="s">
        <v>4514</v>
      </c>
      <c r="G639" s="217"/>
      <c r="H639" s="221">
        <v>6.9</v>
      </c>
      <c r="I639" s="222"/>
      <c r="J639" s="217"/>
      <c r="K639" s="217"/>
      <c r="L639" s="223"/>
      <c r="M639" s="224"/>
      <c r="N639" s="225"/>
      <c r="O639" s="225"/>
      <c r="P639" s="225"/>
      <c r="Q639" s="225"/>
      <c r="R639" s="225"/>
      <c r="S639" s="225"/>
      <c r="T639" s="226"/>
      <c r="AT639" s="227" t="s">
        <v>205</v>
      </c>
      <c r="AU639" s="227" t="s">
        <v>83</v>
      </c>
      <c r="AV639" s="12" t="s">
        <v>83</v>
      </c>
      <c r="AW639" s="12" t="s">
        <v>37</v>
      </c>
      <c r="AX639" s="12" t="s">
        <v>74</v>
      </c>
      <c r="AY639" s="227" t="s">
        <v>196</v>
      </c>
    </row>
    <row r="640" spans="2:65" s="12" customFormat="1">
      <c r="B640" s="216"/>
      <c r="C640" s="217"/>
      <c r="D640" s="218" t="s">
        <v>205</v>
      </c>
      <c r="E640" s="219" t="s">
        <v>24</v>
      </c>
      <c r="F640" s="220" t="s">
        <v>4515</v>
      </c>
      <c r="G640" s="217"/>
      <c r="H640" s="221">
        <v>4.6740000000000004</v>
      </c>
      <c r="I640" s="222"/>
      <c r="J640" s="217"/>
      <c r="K640" s="217"/>
      <c r="L640" s="223"/>
      <c r="M640" s="224"/>
      <c r="N640" s="225"/>
      <c r="O640" s="225"/>
      <c r="P640" s="225"/>
      <c r="Q640" s="225"/>
      <c r="R640" s="225"/>
      <c r="S640" s="225"/>
      <c r="T640" s="226"/>
      <c r="AT640" s="227" t="s">
        <v>205</v>
      </c>
      <c r="AU640" s="227" t="s">
        <v>83</v>
      </c>
      <c r="AV640" s="12" t="s">
        <v>83</v>
      </c>
      <c r="AW640" s="12" t="s">
        <v>37</v>
      </c>
      <c r="AX640" s="12" t="s">
        <v>74</v>
      </c>
      <c r="AY640" s="227" t="s">
        <v>196</v>
      </c>
    </row>
    <row r="641" spans="2:65" s="13" customFormat="1">
      <c r="B641" s="228"/>
      <c r="C641" s="229"/>
      <c r="D641" s="218" t="s">
        <v>205</v>
      </c>
      <c r="E641" s="230" t="s">
        <v>24</v>
      </c>
      <c r="F641" s="231" t="s">
        <v>4893</v>
      </c>
      <c r="G641" s="229"/>
      <c r="H641" s="232">
        <v>163.209</v>
      </c>
      <c r="I641" s="233"/>
      <c r="J641" s="229"/>
      <c r="K641" s="229"/>
      <c r="L641" s="234"/>
      <c r="M641" s="235"/>
      <c r="N641" s="236"/>
      <c r="O641" s="236"/>
      <c r="P641" s="236"/>
      <c r="Q641" s="236"/>
      <c r="R641" s="236"/>
      <c r="S641" s="236"/>
      <c r="T641" s="237"/>
      <c r="AT641" s="238" t="s">
        <v>205</v>
      </c>
      <c r="AU641" s="238" t="s">
        <v>83</v>
      </c>
      <c r="AV641" s="13" t="s">
        <v>211</v>
      </c>
      <c r="AW641" s="13" t="s">
        <v>37</v>
      </c>
      <c r="AX641" s="13" t="s">
        <v>74</v>
      </c>
      <c r="AY641" s="238" t="s">
        <v>196</v>
      </c>
    </row>
    <row r="642" spans="2:65" s="12" customFormat="1">
      <c r="B642" s="216"/>
      <c r="C642" s="217"/>
      <c r="D642" s="218" t="s">
        <v>205</v>
      </c>
      <c r="E642" s="219" t="s">
        <v>24</v>
      </c>
      <c r="F642" s="220" t="s">
        <v>4894</v>
      </c>
      <c r="G642" s="217"/>
      <c r="H642" s="221">
        <v>66.099999999999994</v>
      </c>
      <c r="I642" s="222"/>
      <c r="J642" s="217"/>
      <c r="K642" s="217"/>
      <c r="L642" s="223"/>
      <c r="M642" s="224"/>
      <c r="N642" s="225"/>
      <c r="O642" s="225"/>
      <c r="P642" s="225"/>
      <c r="Q642" s="225"/>
      <c r="R642" s="225"/>
      <c r="S642" s="225"/>
      <c r="T642" s="226"/>
      <c r="AT642" s="227" t="s">
        <v>205</v>
      </c>
      <c r="AU642" s="227" t="s">
        <v>83</v>
      </c>
      <c r="AV642" s="12" t="s">
        <v>83</v>
      </c>
      <c r="AW642" s="12" t="s">
        <v>37</v>
      </c>
      <c r="AX642" s="12" t="s">
        <v>74</v>
      </c>
      <c r="AY642" s="227" t="s">
        <v>196</v>
      </c>
    </row>
    <row r="643" spans="2:65" s="13" customFormat="1">
      <c r="B643" s="228"/>
      <c r="C643" s="229"/>
      <c r="D643" s="218" t="s">
        <v>205</v>
      </c>
      <c r="E643" s="230" t="s">
        <v>24</v>
      </c>
      <c r="F643" s="231" t="s">
        <v>2706</v>
      </c>
      <c r="G643" s="229"/>
      <c r="H643" s="232">
        <v>66.099999999999994</v>
      </c>
      <c r="I643" s="233"/>
      <c r="J643" s="229"/>
      <c r="K643" s="229"/>
      <c r="L643" s="234"/>
      <c r="M643" s="235"/>
      <c r="N643" s="236"/>
      <c r="O643" s="236"/>
      <c r="P643" s="236"/>
      <c r="Q643" s="236"/>
      <c r="R643" s="236"/>
      <c r="S643" s="236"/>
      <c r="T643" s="237"/>
      <c r="AT643" s="238" t="s">
        <v>205</v>
      </c>
      <c r="AU643" s="238" t="s">
        <v>83</v>
      </c>
      <c r="AV643" s="13" t="s">
        <v>211</v>
      </c>
      <c r="AW643" s="13" t="s">
        <v>37</v>
      </c>
      <c r="AX643" s="13" t="s">
        <v>74</v>
      </c>
      <c r="AY643" s="238" t="s">
        <v>196</v>
      </c>
    </row>
    <row r="644" spans="2:65" s="12" customFormat="1">
      <c r="B644" s="216"/>
      <c r="C644" s="217"/>
      <c r="D644" s="218" t="s">
        <v>205</v>
      </c>
      <c r="E644" s="219" t="s">
        <v>24</v>
      </c>
      <c r="F644" s="220" t="s">
        <v>4498</v>
      </c>
      <c r="G644" s="217"/>
      <c r="H644" s="221">
        <v>68.724000000000004</v>
      </c>
      <c r="I644" s="222"/>
      <c r="J644" s="217"/>
      <c r="K644" s="217"/>
      <c r="L644" s="223"/>
      <c r="M644" s="224"/>
      <c r="N644" s="225"/>
      <c r="O644" s="225"/>
      <c r="P644" s="225"/>
      <c r="Q644" s="225"/>
      <c r="R644" s="225"/>
      <c r="S644" s="225"/>
      <c r="T644" s="226"/>
      <c r="AT644" s="227" t="s">
        <v>205</v>
      </c>
      <c r="AU644" s="227" t="s">
        <v>83</v>
      </c>
      <c r="AV644" s="12" t="s">
        <v>83</v>
      </c>
      <c r="AW644" s="12" t="s">
        <v>37</v>
      </c>
      <c r="AX644" s="12" t="s">
        <v>74</v>
      </c>
      <c r="AY644" s="227" t="s">
        <v>196</v>
      </c>
    </row>
    <row r="645" spans="2:65" s="12" customFormat="1">
      <c r="B645" s="216"/>
      <c r="C645" s="217"/>
      <c r="D645" s="218" t="s">
        <v>205</v>
      </c>
      <c r="E645" s="219" t="s">
        <v>24</v>
      </c>
      <c r="F645" s="220" t="s">
        <v>4499</v>
      </c>
      <c r="G645" s="217"/>
      <c r="H645" s="221">
        <v>12.43</v>
      </c>
      <c r="I645" s="222"/>
      <c r="J645" s="217"/>
      <c r="K645" s="217"/>
      <c r="L645" s="223"/>
      <c r="M645" s="224"/>
      <c r="N645" s="225"/>
      <c r="O645" s="225"/>
      <c r="P645" s="225"/>
      <c r="Q645" s="225"/>
      <c r="R645" s="225"/>
      <c r="S645" s="225"/>
      <c r="T645" s="226"/>
      <c r="AT645" s="227" t="s">
        <v>205</v>
      </c>
      <c r="AU645" s="227" t="s">
        <v>83</v>
      </c>
      <c r="AV645" s="12" t="s">
        <v>83</v>
      </c>
      <c r="AW645" s="12" t="s">
        <v>37</v>
      </c>
      <c r="AX645" s="12" t="s">
        <v>74</v>
      </c>
      <c r="AY645" s="227" t="s">
        <v>196</v>
      </c>
    </row>
    <row r="646" spans="2:65" s="12" customFormat="1">
      <c r="B646" s="216"/>
      <c r="C646" s="217"/>
      <c r="D646" s="218" t="s">
        <v>205</v>
      </c>
      <c r="E646" s="219" t="s">
        <v>24</v>
      </c>
      <c r="F646" s="220" t="s">
        <v>4500</v>
      </c>
      <c r="G646" s="217"/>
      <c r="H646" s="221">
        <v>10.962</v>
      </c>
      <c r="I646" s="222"/>
      <c r="J646" s="217"/>
      <c r="K646" s="217"/>
      <c r="L646" s="223"/>
      <c r="M646" s="224"/>
      <c r="N646" s="225"/>
      <c r="O646" s="225"/>
      <c r="P646" s="225"/>
      <c r="Q646" s="225"/>
      <c r="R646" s="225"/>
      <c r="S646" s="225"/>
      <c r="T646" s="226"/>
      <c r="AT646" s="227" t="s">
        <v>205</v>
      </c>
      <c r="AU646" s="227" t="s">
        <v>83</v>
      </c>
      <c r="AV646" s="12" t="s">
        <v>83</v>
      </c>
      <c r="AW646" s="12" t="s">
        <v>37</v>
      </c>
      <c r="AX646" s="12" t="s">
        <v>74</v>
      </c>
      <c r="AY646" s="227" t="s">
        <v>196</v>
      </c>
    </row>
    <row r="647" spans="2:65" s="13" customFormat="1">
      <c r="B647" s="228"/>
      <c r="C647" s="229"/>
      <c r="D647" s="218" t="s">
        <v>205</v>
      </c>
      <c r="E647" s="230" t="s">
        <v>24</v>
      </c>
      <c r="F647" s="231" t="s">
        <v>4895</v>
      </c>
      <c r="G647" s="229"/>
      <c r="H647" s="232">
        <v>92.116</v>
      </c>
      <c r="I647" s="233"/>
      <c r="J647" s="229"/>
      <c r="K647" s="229"/>
      <c r="L647" s="234"/>
      <c r="M647" s="235"/>
      <c r="N647" s="236"/>
      <c r="O647" s="236"/>
      <c r="P647" s="236"/>
      <c r="Q647" s="236"/>
      <c r="R647" s="236"/>
      <c r="S647" s="236"/>
      <c r="T647" s="237"/>
      <c r="AT647" s="238" t="s">
        <v>205</v>
      </c>
      <c r="AU647" s="238" t="s">
        <v>83</v>
      </c>
      <c r="AV647" s="13" t="s">
        <v>211</v>
      </c>
      <c r="AW647" s="13" t="s">
        <v>37</v>
      </c>
      <c r="AX647" s="13" t="s">
        <v>74</v>
      </c>
      <c r="AY647" s="238" t="s">
        <v>196</v>
      </c>
    </row>
    <row r="648" spans="2:65" s="14" customFormat="1">
      <c r="B648" s="239"/>
      <c r="C648" s="240"/>
      <c r="D648" s="218" t="s">
        <v>205</v>
      </c>
      <c r="E648" s="241" t="s">
        <v>24</v>
      </c>
      <c r="F648" s="242" t="s">
        <v>238</v>
      </c>
      <c r="G648" s="240"/>
      <c r="H648" s="243">
        <v>321.42500000000001</v>
      </c>
      <c r="I648" s="244"/>
      <c r="J648" s="240"/>
      <c r="K648" s="240"/>
      <c r="L648" s="245"/>
      <c r="M648" s="246"/>
      <c r="N648" s="247"/>
      <c r="O648" s="247"/>
      <c r="P648" s="247"/>
      <c r="Q648" s="247"/>
      <c r="R648" s="247"/>
      <c r="S648" s="247"/>
      <c r="T648" s="248"/>
      <c r="AT648" s="249" t="s">
        <v>205</v>
      </c>
      <c r="AU648" s="249" t="s">
        <v>83</v>
      </c>
      <c r="AV648" s="14" t="s">
        <v>203</v>
      </c>
      <c r="AW648" s="14" t="s">
        <v>37</v>
      </c>
      <c r="AX648" s="14" t="s">
        <v>81</v>
      </c>
      <c r="AY648" s="249" t="s">
        <v>196</v>
      </c>
    </row>
    <row r="649" spans="2:65" s="1" customFormat="1" ht="46" customHeight="1">
      <c r="B649" s="42"/>
      <c r="C649" s="204" t="s">
        <v>1115</v>
      </c>
      <c r="D649" s="204" t="s">
        <v>198</v>
      </c>
      <c r="E649" s="205" t="s">
        <v>1848</v>
      </c>
      <c r="F649" s="206" t="s">
        <v>1849</v>
      </c>
      <c r="G649" s="207" t="s">
        <v>267</v>
      </c>
      <c r="H649" s="208">
        <v>163.209</v>
      </c>
      <c r="I649" s="209"/>
      <c r="J649" s="210">
        <f>ROUND(I649*H649,2)</f>
        <v>0</v>
      </c>
      <c r="K649" s="206" t="s">
        <v>202</v>
      </c>
      <c r="L649" s="62"/>
      <c r="M649" s="211" t="s">
        <v>24</v>
      </c>
      <c r="N649" s="212" t="s">
        <v>45</v>
      </c>
      <c r="O649" s="43"/>
      <c r="P649" s="213">
        <f>O649*H649</f>
        <v>0</v>
      </c>
      <c r="Q649" s="213">
        <v>2.34E-5</v>
      </c>
      <c r="R649" s="213">
        <f>Q649*H649</f>
        <v>3.8190906E-3</v>
      </c>
      <c r="S649" s="213">
        <v>0</v>
      </c>
      <c r="T649" s="214">
        <f>S649*H649</f>
        <v>0</v>
      </c>
      <c r="AR649" s="25" t="s">
        <v>290</v>
      </c>
      <c r="AT649" s="25" t="s">
        <v>198</v>
      </c>
      <c r="AU649" s="25" t="s">
        <v>83</v>
      </c>
      <c r="AY649" s="25" t="s">
        <v>196</v>
      </c>
      <c r="BE649" s="215">
        <f>IF(N649="základní",J649,0)</f>
        <v>0</v>
      </c>
      <c r="BF649" s="215">
        <f>IF(N649="snížená",J649,0)</f>
        <v>0</v>
      </c>
      <c r="BG649" s="215">
        <f>IF(N649="zákl. přenesená",J649,0)</f>
        <v>0</v>
      </c>
      <c r="BH649" s="215">
        <f>IF(N649="sníž. přenesená",J649,0)</f>
        <v>0</v>
      </c>
      <c r="BI649" s="215">
        <f>IF(N649="nulová",J649,0)</f>
        <v>0</v>
      </c>
      <c r="BJ649" s="25" t="s">
        <v>81</v>
      </c>
      <c r="BK649" s="215">
        <f>ROUND(I649*H649,2)</f>
        <v>0</v>
      </c>
      <c r="BL649" s="25" t="s">
        <v>290</v>
      </c>
      <c r="BM649" s="25" t="s">
        <v>4896</v>
      </c>
    </row>
    <row r="650" spans="2:65" s="12" customFormat="1">
      <c r="B650" s="216"/>
      <c r="C650" s="217"/>
      <c r="D650" s="218" t="s">
        <v>205</v>
      </c>
      <c r="E650" s="219" t="s">
        <v>24</v>
      </c>
      <c r="F650" s="220" t="s">
        <v>4509</v>
      </c>
      <c r="G650" s="217"/>
      <c r="H650" s="221">
        <v>63.58</v>
      </c>
      <c r="I650" s="222"/>
      <c r="J650" s="217"/>
      <c r="K650" s="217"/>
      <c r="L650" s="223"/>
      <c r="M650" s="224"/>
      <c r="N650" s="225"/>
      <c r="O650" s="225"/>
      <c r="P650" s="225"/>
      <c r="Q650" s="225"/>
      <c r="R650" s="225"/>
      <c r="S650" s="225"/>
      <c r="T650" s="226"/>
      <c r="AT650" s="227" t="s">
        <v>205</v>
      </c>
      <c r="AU650" s="227" t="s">
        <v>83</v>
      </c>
      <c r="AV650" s="12" t="s">
        <v>83</v>
      </c>
      <c r="AW650" s="12" t="s">
        <v>37</v>
      </c>
      <c r="AX650" s="12" t="s">
        <v>74</v>
      </c>
      <c r="AY650" s="227" t="s">
        <v>196</v>
      </c>
    </row>
    <row r="651" spans="2:65" s="12" customFormat="1">
      <c r="B651" s="216"/>
      <c r="C651" s="217"/>
      <c r="D651" s="218" t="s">
        <v>205</v>
      </c>
      <c r="E651" s="219" t="s">
        <v>24</v>
      </c>
      <c r="F651" s="220" t="s">
        <v>4475</v>
      </c>
      <c r="G651" s="217"/>
      <c r="H651" s="221">
        <v>62.15</v>
      </c>
      <c r="I651" s="222"/>
      <c r="J651" s="217"/>
      <c r="K651" s="217"/>
      <c r="L651" s="223"/>
      <c r="M651" s="224"/>
      <c r="N651" s="225"/>
      <c r="O651" s="225"/>
      <c r="P651" s="225"/>
      <c r="Q651" s="225"/>
      <c r="R651" s="225"/>
      <c r="S651" s="225"/>
      <c r="T651" s="226"/>
      <c r="AT651" s="227" t="s">
        <v>205</v>
      </c>
      <c r="AU651" s="227" t="s">
        <v>83</v>
      </c>
      <c r="AV651" s="12" t="s">
        <v>83</v>
      </c>
      <c r="AW651" s="12" t="s">
        <v>37</v>
      </c>
      <c r="AX651" s="12" t="s">
        <v>74</v>
      </c>
      <c r="AY651" s="227" t="s">
        <v>196</v>
      </c>
    </row>
    <row r="652" spans="2:65" s="12" customFormat="1">
      <c r="B652" s="216"/>
      <c r="C652" s="217"/>
      <c r="D652" s="218" t="s">
        <v>205</v>
      </c>
      <c r="E652" s="219" t="s">
        <v>24</v>
      </c>
      <c r="F652" s="220" t="s">
        <v>4510</v>
      </c>
      <c r="G652" s="217"/>
      <c r="H652" s="221">
        <v>25.905000000000001</v>
      </c>
      <c r="I652" s="222"/>
      <c r="J652" s="217"/>
      <c r="K652" s="217"/>
      <c r="L652" s="223"/>
      <c r="M652" s="224"/>
      <c r="N652" s="225"/>
      <c r="O652" s="225"/>
      <c r="P652" s="225"/>
      <c r="Q652" s="225"/>
      <c r="R652" s="225"/>
      <c r="S652" s="225"/>
      <c r="T652" s="226"/>
      <c r="AT652" s="227" t="s">
        <v>205</v>
      </c>
      <c r="AU652" s="227" t="s">
        <v>83</v>
      </c>
      <c r="AV652" s="12" t="s">
        <v>83</v>
      </c>
      <c r="AW652" s="12" t="s">
        <v>37</v>
      </c>
      <c r="AX652" s="12" t="s">
        <v>74</v>
      </c>
      <c r="AY652" s="227" t="s">
        <v>196</v>
      </c>
    </row>
    <row r="653" spans="2:65" s="12" customFormat="1">
      <c r="B653" s="216"/>
      <c r="C653" s="217"/>
      <c r="D653" s="218" t="s">
        <v>205</v>
      </c>
      <c r="E653" s="219" t="s">
        <v>24</v>
      </c>
      <c r="F653" s="220" t="s">
        <v>4514</v>
      </c>
      <c r="G653" s="217"/>
      <c r="H653" s="221">
        <v>6.9</v>
      </c>
      <c r="I653" s="222"/>
      <c r="J653" s="217"/>
      <c r="K653" s="217"/>
      <c r="L653" s="223"/>
      <c r="M653" s="224"/>
      <c r="N653" s="225"/>
      <c r="O653" s="225"/>
      <c r="P653" s="225"/>
      <c r="Q653" s="225"/>
      <c r="R653" s="225"/>
      <c r="S653" s="225"/>
      <c r="T653" s="226"/>
      <c r="AT653" s="227" t="s">
        <v>205</v>
      </c>
      <c r="AU653" s="227" t="s">
        <v>83</v>
      </c>
      <c r="AV653" s="12" t="s">
        <v>83</v>
      </c>
      <c r="AW653" s="12" t="s">
        <v>37</v>
      </c>
      <c r="AX653" s="12" t="s">
        <v>74</v>
      </c>
      <c r="AY653" s="227" t="s">
        <v>196</v>
      </c>
    </row>
    <row r="654" spans="2:65" s="12" customFormat="1">
      <c r="B654" s="216"/>
      <c r="C654" s="217"/>
      <c r="D654" s="218" t="s">
        <v>205</v>
      </c>
      <c r="E654" s="219" t="s">
        <v>24</v>
      </c>
      <c r="F654" s="220" t="s">
        <v>4515</v>
      </c>
      <c r="G654" s="217"/>
      <c r="H654" s="221">
        <v>4.6740000000000004</v>
      </c>
      <c r="I654" s="222"/>
      <c r="J654" s="217"/>
      <c r="K654" s="217"/>
      <c r="L654" s="223"/>
      <c r="M654" s="224"/>
      <c r="N654" s="225"/>
      <c r="O654" s="225"/>
      <c r="P654" s="225"/>
      <c r="Q654" s="225"/>
      <c r="R654" s="225"/>
      <c r="S654" s="225"/>
      <c r="T654" s="226"/>
      <c r="AT654" s="227" t="s">
        <v>205</v>
      </c>
      <c r="AU654" s="227" t="s">
        <v>83</v>
      </c>
      <c r="AV654" s="12" t="s">
        <v>83</v>
      </c>
      <c r="AW654" s="12" t="s">
        <v>37</v>
      </c>
      <c r="AX654" s="12" t="s">
        <v>74</v>
      </c>
      <c r="AY654" s="227" t="s">
        <v>196</v>
      </c>
    </row>
    <row r="655" spans="2:65" s="13" customFormat="1">
      <c r="B655" s="228"/>
      <c r="C655" s="229"/>
      <c r="D655" s="218" t="s">
        <v>205</v>
      </c>
      <c r="E655" s="230" t="s">
        <v>24</v>
      </c>
      <c r="F655" s="231" t="s">
        <v>2707</v>
      </c>
      <c r="G655" s="229"/>
      <c r="H655" s="232">
        <v>163.209</v>
      </c>
      <c r="I655" s="233"/>
      <c r="J655" s="229"/>
      <c r="K655" s="229"/>
      <c r="L655" s="234"/>
      <c r="M655" s="235"/>
      <c r="N655" s="236"/>
      <c r="O655" s="236"/>
      <c r="P655" s="236"/>
      <c r="Q655" s="236"/>
      <c r="R655" s="236"/>
      <c r="S655" s="236"/>
      <c r="T655" s="237"/>
      <c r="AT655" s="238" t="s">
        <v>205</v>
      </c>
      <c r="AU655" s="238" t="s">
        <v>83</v>
      </c>
      <c r="AV655" s="13" t="s">
        <v>211</v>
      </c>
      <c r="AW655" s="13" t="s">
        <v>37</v>
      </c>
      <c r="AX655" s="13" t="s">
        <v>74</v>
      </c>
      <c r="AY655" s="238" t="s">
        <v>196</v>
      </c>
    </row>
    <row r="656" spans="2:65" s="14" customFormat="1">
      <c r="B656" s="239"/>
      <c r="C656" s="240"/>
      <c r="D656" s="218" t="s">
        <v>205</v>
      </c>
      <c r="E656" s="241" t="s">
        <v>24</v>
      </c>
      <c r="F656" s="242" t="s">
        <v>238</v>
      </c>
      <c r="G656" s="240"/>
      <c r="H656" s="243">
        <v>163.209</v>
      </c>
      <c r="I656" s="244"/>
      <c r="J656" s="240"/>
      <c r="K656" s="240"/>
      <c r="L656" s="245"/>
      <c r="M656" s="278"/>
      <c r="N656" s="279"/>
      <c r="O656" s="279"/>
      <c r="P656" s="279"/>
      <c r="Q656" s="279"/>
      <c r="R656" s="279"/>
      <c r="S656" s="279"/>
      <c r="T656" s="280"/>
      <c r="AT656" s="249" t="s">
        <v>205</v>
      </c>
      <c r="AU656" s="249" t="s">
        <v>83</v>
      </c>
      <c r="AV656" s="14" t="s">
        <v>203</v>
      </c>
      <c r="AW656" s="14" t="s">
        <v>37</v>
      </c>
      <c r="AX656" s="14" t="s">
        <v>81</v>
      </c>
      <c r="AY656" s="249" t="s">
        <v>196</v>
      </c>
    </row>
    <row r="657" spans="2:12" s="1" customFormat="1" ht="7" customHeight="1">
      <c r="B657" s="57"/>
      <c r="C657" s="58"/>
      <c r="D657" s="58"/>
      <c r="E657" s="58"/>
      <c r="F657" s="58"/>
      <c r="G657" s="58"/>
      <c r="H657" s="58"/>
      <c r="I657" s="149"/>
      <c r="J657" s="58"/>
      <c r="K657" s="58"/>
      <c r="L657" s="62"/>
    </row>
  </sheetData>
  <sheetProtection algorithmName="SHA-512" hashValue="kHsnytcAg8seCIIEg2rA5cCTZKz7vvtQOZThjmGJuE3zp84G62+8uXn7CAQANdnYWXtz1wc5EiyH10HXZcZo0A==" saltValue="kMyCxBzzmmoc0Y0fRU8Pm4qE5YBBwBYEk6BsRT1zGQMrNO9r4dwFvtwsi0pWtFNL9LC0ZutYt9ijMaoLfdJFlw==" spinCount="100000" sheet="1" objects="1" scenarios="1" formatColumns="0" formatRows="0" autoFilter="0"/>
  <autoFilter ref="C106:K656"/>
  <mergeCells count="13">
    <mergeCell ref="E99:H99"/>
    <mergeCell ref="G1:H1"/>
    <mergeCell ref="L2:V2"/>
    <mergeCell ref="E49:H49"/>
    <mergeCell ref="E51:H51"/>
    <mergeCell ref="J55:J56"/>
    <mergeCell ref="E95:H95"/>
    <mergeCell ref="E97:H97"/>
    <mergeCell ref="E7:H7"/>
    <mergeCell ref="E9:H9"/>
    <mergeCell ref="E11:H11"/>
    <mergeCell ref="E26:H26"/>
    <mergeCell ref="E47:H47"/>
  </mergeCells>
  <hyperlinks>
    <hyperlink ref="F1:G1" location="C2" display="1) Krycí list soupisu"/>
    <hyperlink ref="G1:H1" location="C58" display="2) Rekapitulace"/>
    <hyperlink ref="J1" location="C106" display="3) Soupis prací"/>
    <hyperlink ref="L1:V1" location="'Rekapitulace stavby'!C2" display="Rekapitulace stavby"/>
  </hyperlinks>
  <pageMargins left="0.59055118110236227" right="0.59055118110236227" top="0.59055118110236227" bottom="0.59055118110236227" header="0" footer="0"/>
  <pageSetup paperSize="9" scale="90" fitToHeight="100" orientation="landscape" r:id="rId1"/>
  <headerFooter>
    <oddFooter>&amp;CStrana &amp;P z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0"/>
  <sheetViews>
    <sheetView showGridLines="0" workbookViewId="0">
      <pane ySplit="1" topLeftCell="A103" activePane="bottomLeft" state="frozen"/>
      <selection pane="bottomLeft" activeCell="E105" sqref="E105"/>
    </sheetView>
  </sheetViews>
  <sheetFormatPr defaultRowHeight="12"/>
  <cols>
    <col min="1" max="1" width="6.25" customWidth="1"/>
    <col min="2" max="2" width="1.25" customWidth="1"/>
    <col min="3" max="3" width="3.125" customWidth="1"/>
    <col min="4" max="4" width="3.25" customWidth="1"/>
    <col min="5" max="5" width="12.875" customWidth="1"/>
    <col min="6" max="6" width="102.625" customWidth="1"/>
    <col min="7" max="7" width="13.25" customWidth="1"/>
    <col min="8" max="8" width="13.125" customWidth="1"/>
    <col min="9" max="9" width="14.75" style="121" customWidth="1"/>
    <col min="10" max="10" width="19.625" customWidth="1"/>
    <col min="11" max="11" width="17.12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121</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4374</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4897</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144" customHeight="1">
      <c r="B26" s="131"/>
      <c r="C26" s="132"/>
      <c r="D26" s="132"/>
      <c r="E26" s="395" t="s">
        <v>4898</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ROUNDUP(J104,2)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ROUNDUP(SUM(BE104:BE419), 2)</f>
        <v>0</v>
      </c>
      <c r="G32" s="43"/>
      <c r="H32" s="43"/>
      <c r="I32" s="141">
        <v>0.21</v>
      </c>
      <c r="J32" s="140">
        <f>ROUNDUP(ROUNDUP((SUM(BE104:BE419)), 2)*I32, 1)</f>
        <v>0</v>
      </c>
      <c r="K32" s="46"/>
    </row>
    <row r="33" spans="2:11" s="1" customFormat="1" ht="14.4" customHeight="1">
      <c r="B33" s="42"/>
      <c r="C33" s="43"/>
      <c r="D33" s="43"/>
      <c r="E33" s="50" t="s">
        <v>46</v>
      </c>
      <c r="F33" s="140">
        <f>ROUNDUP(SUM(BF104:BF419), 2)</f>
        <v>0</v>
      </c>
      <c r="G33" s="43"/>
      <c r="H33" s="43"/>
      <c r="I33" s="141">
        <v>0.15</v>
      </c>
      <c r="J33" s="140">
        <f>ROUNDUP(ROUNDUP((SUM(BF104:BF419)), 2)*I33, 1)</f>
        <v>0</v>
      </c>
      <c r="K33" s="46"/>
    </row>
    <row r="34" spans="2:11" s="1" customFormat="1" ht="14.4" hidden="1" customHeight="1">
      <c r="B34" s="42"/>
      <c r="C34" s="43"/>
      <c r="D34" s="43"/>
      <c r="E34" s="50" t="s">
        <v>47</v>
      </c>
      <c r="F34" s="140">
        <f>ROUNDUP(SUM(BG104:BG419), 2)</f>
        <v>0</v>
      </c>
      <c r="G34" s="43"/>
      <c r="H34" s="43"/>
      <c r="I34" s="141">
        <v>0.21</v>
      </c>
      <c r="J34" s="140">
        <v>0</v>
      </c>
      <c r="K34" s="46"/>
    </row>
    <row r="35" spans="2:11" s="1" customFormat="1" ht="14.4" hidden="1" customHeight="1">
      <c r="B35" s="42"/>
      <c r="C35" s="43"/>
      <c r="D35" s="43"/>
      <c r="E35" s="50" t="s">
        <v>48</v>
      </c>
      <c r="F35" s="140">
        <f>ROUNDUP(SUM(BH104:BH419), 2)</f>
        <v>0</v>
      </c>
      <c r="G35" s="43"/>
      <c r="H35" s="43"/>
      <c r="I35" s="141">
        <v>0.15</v>
      </c>
      <c r="J35" s="140">
        <v>0</v>
      </c>
      <c r="K35" s="46"/>
    </row>
    <row r="36" spans="2:11" s="1" customFormat="1" ht="14.4" hidden="1" customHeight="1">
      <c r="B36" s="42"/>
      <c r="C36" s="43"/>
      <c r="D36" s="43"/>
      <c r="E36" s="50" t="s">
        <v>49</v>
      </c>
      <c r="F36" s="140">
        <f>ROUNDUP(SUM(BI104:BI419),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4374</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B2 - zateplení fasády, oprava soklu a chodníček</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J104</f>
        <v>0</v>
      </c>
      <c r="K60" s="46"/>
      <c r="AU60" s="25" t="s">
        <v>143</v>
      </c>
    </row>
    <row r="61" spans="2:47" s="8" customFormat="1" ht="25" customHeight="1">
      <c r="B61" s="159"/>
      <c r="C61" s="160"/>
      <c r="D61" s="161" t="s">
        <v>144</v>
      </c>
      <c r="E61" s="162"/>
      <c r="F61" s="162"/>
      <c r="G61" s="162"/>
      <c r="H61" s="162"/>
      <c r="I61" s="163"/>
      <c r="J61" s="164">
        <f>J105</f>
        <v>0</v>
      </c>
      <c r="K61" s="165"/>
    </row>
    <row r="62" spans="2:47" s="9" customFormat="1" ht="19.899999999999999" customHeight="1">
      <c r="B62" s="166"/>
      <c r="C62" s="167"/>
      <c r="D62" s="168" t="s">
        <v>2731</v>
      </c>
      <c r="E62" s="169"/>
      <c r="F62" s="169"/>
      <c r="G62" s="169"/>
      <c r="H62" s="169"/>
      <c r="I62" s="170"/>
      <c r="J62" s="171">
        <f>J106</f>
        <v>0</v>
      </c>
      <c r="K62" s="172"/>
    </row>
    <row r="63" spans="2:47" s="9" customFormat="1" ht="19.899999999999999" customHeight="1">
      <c r="B63" s="166"/>
      <c r="C63" s="167"/>
      <c r="D63" s="168" t="s">
        <v>1877</v>
      </c>
      <c r="E63" s="169"/>
      <c r="F63" s="169"/>
      <c r="G63" s="169"/>
      <c r="H63" s="169"/>
      <c r="I63" s="170"/>
      <c r="J63" s="171">
        <f>J115</f>
        <v>0</v>
      </c>
      <c r="K63" s="172"/>
    </row>
    <row r="64" spans="2:47" s="9" customFormat="1" ht="14.9" customHeight="1">
      <c r="B64" s="166"/>
      <c r="C64" s="167"/>
      <c r="D64" s="168" t="s">
        <v>4378</v>
      </c>
      <c r="E64" s="169"/>
      <c r="F64" s="169"/>
      <c r="G64" s="169"/>
      <c r="H64" s="169"/>
      <c r="I64" s="170"/>
      <c r="J64" s="171">
        <f>J116</f>
        <v>0</v>
      </c>
      <c r="K64" s="172"/>
    </row>
    <row r="65" spans="2:11" s="9" customFormat="1" ht="14.9" customHeight="1">
      <c r="B65" s="166"/>
      <c r="C65" s="167"/>
      <c r="D65" s="168" t="s">
        <v>4899</v>
      </c>
      <c r="E65" s="169"/>
      <c r="F65" s="169"/>
      <c r="G65" s="169"/>
      <c r="H65" s="169"/>
      <c r="I65" s="170"/>
      <c r="J65" s="171">
        <f>J123</f>
        <v>0</v>
      </c>
      <c r="K65" s="172"/>
    </row>
    <row r="66" spans="2:11" s="9" customFormat="1" ht="19.899999999999999" customHeight="1">
      <c r="B66" s="166"/>
      <c r="C66" s="167"/>
      <c r="D66" s="168" t="s">
        <v>4900</v>
      </c>
      <c r="E66" s="169"/>
      <c r="F66" s="169"/>
      <c r="G66" s="169"/>
      <c r="H66" s="169"/>
      <c r="I66" s="170"/>
      <c r="J66" s="171">
        <f>J137</f>
        <v>0</v>
      </c>
      <c r="K66" s="172"/>
    </row>
    <row r="67" spans="2:11" s="9" customFormat="1" ht="19.899999999999999" customHeight="1">
      <c r="B67" s="166"/>
      <c r="C67" s="167"/>
      <c r="D67" s="168" t="s">
        <v>153</v>
      </c>
      <c r="E67" s="169"/>
      <c r="F67" s="169"/>
      <c r="G67" s="169"/>
      <c r="H67" s="169"/>
      <c r="I67" s="170"/>
      <c r="J67" s="171">
        <f>J159</f>
        <v>0</v>
      </c>
      <c r="K67" s="172"/>
    </row>
    <row r="68" spans="2:11" s="9" customFormat="1" ht="14.9" customHeight="1">
      <c r="B68" s="166"/>
      <c r="C68" s="167"/>
      <c r="D68" s="168" t="s">
        <v>4901</v>
      </c>
      <c r="E68" s="169"/>
      <c r="F68" s="169"/>
      <c r="G68" s="169"/>
      <c r="H68" s="169"/>
      <c r="I68" s="170"/>
      <c r="J68" s="171">
        <f>J160</f>
        <v>0</v>
      </c>
      <c r="K68" s="172"/>
    </row>
    <row r="69" spans="2:11" s="9" customFormat="1" ht="14.9" customHeight="1">
      <c r="B69" s="166"/>
      <c r="C69" s="167"/>
      <c r="D69" s="168" t="s">
        <v>4902</v>
      </c>
      <c r="E69" s="169"/>
      <c r="F69" s="169"/>
      <c r="G69" s="169"/>
      <c r="H69" s="169"/>
      <c r="I69" s="170"/>
      <c r="J69" s="171">
        <f>J252</f>
        <v>0</v>
      </c>
      <c r="K69" s="172"/>
    </row>
    <row r="70" spans="2:11" s="9" customFormat="1" ht="14.9" customHeight="1">
      <c r="B70" s="166"/>
      <c r="C70" s="167"/>
      <c r="D70" s="168" t="s">
        <v>4903</v>
      </c>
      <c r="E70" s="169"/>
      <c r="F70" s="169"/>
      <c r="G70" s="169"/>
      <c r="H70" s="169"/>
      <c r="I70" s="170"/>
      <c r="J70" s="171">
        <f>J274</f>
        <v>0</v>
      </c>
      <c r="K70" s="172"/>
    </row>
    <row r="71" spans="2:11" s="9" customFormat="1" ht="19.899999999999999" customHeight="1">
      <c r="B71" s="166"/>
      <c r="C71" s="167"/>
      <c r="D71" s="168" t="s">
        <v>4381</v>
      </c>
      <c r="E71" s="169"/>
      <c r="F71" s="169"/>
      <c r="G71" s="169"/>
      <c r="H71" s="169"/>
      <c r="I71" s="170"/>
      <c r="J71" s="171">
        <f>J291</f>
        <v>0</v>
      </c>
      <c r="K71" s="172"/>
    </row>
    <row r="72" spans="2:11" s="9" customFormat="1" ht="14.9" customHeight="1">
      <c r="B72" s="166"/>
      <c r="C72" s="167"/>
      <c r="D72" s="168" t="s">
        <v>160</v>
      </c>
      <c r="E72" s="169"/>
      <c r="F72" s="169"/>
      <c r="G72" s="169"/>
      <c r="H72" s="169"/>
      <c r="I72" s="170"/>
      <c r="J72" s="171">
        <f>J292</f>
        <v>0</v>
      </c>
      <c r="K72" s="172"/>
    </row>
    <row r="73" spans="2:11" s="9" customFormat="1" ht="14.9" customHeight="1">
      <c r="B73" s="166"/>
      <c r="C73" s="167"/>
      <c r="D73" s="168" t="s">
        <v>161</v>
      </c>
      <c r="E73" s="169"/>
      <c r="F73" s="169"/>
      <c r="G73" s="169"/>
      <c r="H73" s="169"/>
      <c r="I73" s="170"/>
      <c r="J73" s="171">
        <f>J304</f>
        <v>0</v>
      </c>
      <c r="K73" s="172"/>
    </row>
    <row r="74" spans="2:11" s="9" customFormat="1" ht="14.9" customHeight="1">
      <c r="B74" s="166"/>
      <c r="C74" s="167"/>
      <c r="D74" s="168" t="s">
        <v>162</v>
      </c>
      <c r="E74" s="169"/>
      <c r="F74" s="169"/>
      <c r="G74" s="169"/>
      <c r="H74" s="169"/>
      <c r="I74" s="170"/>
      <c r="J74" s="171">
        <f>J306</f>
        <v>0</v>
      </c>
      <c r="K74" s="172"/>
    </row>
    <row r="75" spans="2:11" s="9" customFormat="1" ht="19.899999999999999" customHeight="1">
      <c r="B75" s="166"/>
      <c r="C75" s="167"/>
      <c r="D75" s="168" t="s">
        <v>164</v>
      </c>
      <c r="E75" s="169"/>
      <c r="F75" s="169"/>
      <c r="G75" s="169"/>
      <c r="H75" s="169"/>
      <c r="I75" s="170"/>
      <c r="J75" s="171">
        <f>J357</f>
        <v>0</v>
      </c>
      <c r="K75" s="172"/>
    </row>
    <row r="76" spans="2:11" s="9" customFormat="1" ht="19.899999999999999" customHeight="1">
      <c r="B76" s="166"/>
      <c r="C76" s="167"/>
      <c r="D76" s="168" t="s">
        <v>165</v>
      </c>
      <c r="E76" s="169"/>
      <c r="F76" s="169"/>
      <c r="G76" s="169"/>
      <c r="H76" s="169"/>
      <c r="I76" s="170"/>
      <c r="J76" s="171">
        <f>J366</f>
        <v>0</v>
      </c>
      <c r="K76" s="172"/>
    </row>
    <row r="77" spans="2:11" s="8" customFormat="1" ht="25" customHeight="1">
      <c r="B77" s="159"/>
      <c r="C77" s="160"/>
      <c r="D77" s="161" t="s">
        <v>166</v>
      </c>
      <c r="E77" s="162"/>
      <c r="F77" s="162"/>
      <c r="G77" s="162"/>
      <c r="H77" s="162"/>
      <c r="I77" s="163"/>
      <c r="J77" s="164">
        <f>J368</f>
        <v>0</v>
      </c>
      <c r="K77" s="165"/>
    </row>
    <row r="78" spans="2:11" s="9" customFormat="1" ht="19.899999999999999" customHeight="1">
      <c r="B78" s="166"/>
      <c r="C78" s="167"/>
      <c r="D78" s="168" t="s">
        <v>3474</v>
      </c>
      <c r="E78" s="169"/>
      <c r="F78" s="169"/>
      <c r="G78" s="169"/>
      <c r="H78" s="169"/>
      <c r="I78" s="170"/>
      <c r="J78" s="171">
        <f>J369</f>
        <v>0</v>
      </c>
      <c r="K78" s="172"/>
    </row>
    <row r="79" spans="2:11" s="9" customFormat="1" ht="19.899999999999999" customHeight="1">
      <c r="B79" s="166"/>
      <c r="C79" s="167"/>
      <c r="D79" s="168" t="s">
        <v>3475</v>
      </c>
      <c r="E79" s="169"/>
      <c r="F79" s="169"/>
      <c r="G79" s="169"/>
      <c r="H79" s="169"/>
      <c r="I79" s="170"/>
      <c r="J79" s="171">
        <f>J374</f>
        <v>0</v>
      </c>
      <c r="K79" s="172"/>
    </row>
    <row r="80" spans="2:11" s="9" customFormat="1" ht="19.899999999999999" customHeight="1">
      <c r="B80" s="166"/>
      <c r="C80" s="167"/>
      <c r="D80" s="168" t="s">
        <v>174</v>
      </c>
      <c r="E80" s="169"/>
      <c r="F80" s="169"/>
      <c r="G80" s="169"/>
      <c r="H80" s="169"/>
      <c r="I80" s="170"/>
      <c r="J80" s="171">
        <f>J383</f>
        <v>0</v>
      </c>
      <c r="K80" s="172"/>
    </row>
    <row r="81" spans="2:12" s="9" customFormat="1" ht="19.899999999999999" customHeight="1">
      <c r="B81" s="166"/>
      <c r="C81" s="167"/>
      <c r="D81" s="168" t="s">
        <v>4904</v>
      </c>
      <c r="E81" s="169"/>
      <c r="F81" s="169"/>
      <c r="G81" s="169"/>
      <c r="H81" s="169"/>
      <c r="I81" s="170"/>
      <c r="J81" s="171">
        <f>J389</f>
        <v>0</v>
      </c>
      <c r="K81" s="172"/>
    </row>
    <row r="82" spans="2:12" s="9" customFormat="1" ht="19.899999999999999" customHeight="1">
      <c r="B82" s="166"/>
      <c r="C82" s="167"/>
      <c r="D82" s="168" t="s">
        <v>178</v>
      </c>
      <c r="E82" s="169"/>
      <c r="F82" s="169"/>
      <c r="G82" s="169"/>
      <c r="H82" s="169"/>
      <c r="I82" s="170"/>
      <c r="J82" s="171">
        <f>J405</f>
        <v>0</v>
      </c>
      <c r="K82" s="172"/>
    </row>
    <row r="83" spans="2:12" s="1" customFormat="1" ht="21.75" customHeight="1">
      <c r="B83" s="42"/>
      <c r="C83" s="43"/>
      <c r="D83" s="43"/>
      <c r="E83" s="43"/>
      <c r="F83" s="43"/>
      <c r="G83" s="43"/>
      <c r="H83" s="43"/>
      <c r="I83" s="128"/>
      <c r="J83" s="43"/>
      <c r="K83" s="46"/>
    </row>
    <row r="84" spans="2:12" s="1" customFormat="1" ht="7" customHeight="1">
      <c r="B84" s="57"/>
      <c r="C84" s="58"/>
      <c r="D84" s="58"/>
      <c r="E84" s="58"/>
      <c r="F84" s="58"/>
      <c r="G84" s="58"/>
      <c r="H84" s="58"/>
      <c r="I84" s="149"/>
      <c r="J84" s="58"/>
      <c r="K84" s="59"/>
    </row>
    <row r="88" spans="2:12" s="1" customFormat="1" ht="7" customHeight="1">
      <c r="B88" s="60"/>
      <c r="C88" s="61"/>
      <c r="D88" s="61"/>
      <c r="E88" s="61"/>
      <c r="F88" s="61"/>
      <c r="G88" s="61"/>
      <c r="H88" s="61"/>
      <c r="I88" s="152"/>
      <c r="J88" s="61"/>
      <c r="K88" s="61"/>
      <c r="L88" s="62"/>
    </row>
    <row r="89" spans="2:12" s="1" customFormat="1" ht="37" customHeight="1">
      <c r="B89" s="42"/>
      <c r="C89" s="63" t="s">
        <v>180</v>
      </c>
      <c r="D89" s="64"/>
      <c r="E89" s="64"/>
      <c r="F89" s="64"/>
      <c r="G89" s="64"/>
      <c r="H89" s="64"/>
      <c r="I89" s="173"/>
      <c r="J89" s="64"/>
      <c r="K89" s="64"/>
      <c r="L89" s="62"/>
    </row>
    <row r="90" spans="2:12" s="1" customFormat="1" ht="7" customHeight="1">
      <c r="B90" s="42"/>
      <c r="C90" s="64"/>
      <c r="D90" s="64"/>
      <c r="E90" s="64"/>
      <c r="F90" s="64"/>
      <c r="G90" s="64"/>
      <c r="H90" s="64"/>
      <c r="I90" s="173"/>
      <c r="J90" s="64"/>
      <c r="K90" s="64"/>
      <c r="L90" s="62"/>
    </row>
    <row r="91" spans="2:12" s="1" customFormat="1" ht="14.4" customHeight="1">
      <c r="B91" s="42"/>
      <c r="C91" s="66" t="s">
        <v>18</v>
      </c>
      <c r="D91" s="64"/>
      <c r="E91" s="64"/>
      <c r="F91" s="64"/>
      <c r="G91" s="64"/>
      <c r="H91" s="64"/>
      <c r="I91" s="173"/>
      <c r="J91" s="64"/>
      <c r="K91" s="64"/>
      <c r="L91" s="62"/>
    </row>
    <row r="92" spans="2:12" s="1" customFormat="1" ht="14.5" customHeight="1">
      <c r="B92" s="42"/>
      <c r="C92" s="64"/>
      <c r="D92" s="64"/>
      <c r="E92" s="408" t="str">
        <f>E7</f>
        <v>Malšovice 6 a 17/6 - stavební úpravy</v>
      </c>
      <c r="F92" s="409"/>
      <c r="G92" s="409"/>
      <c r="H92" s="409"/>
      <c r="I92" s="173"/>
      <c r="J92" s="64"/>
      <c r="K92" s="64"/>
      <c r="L92" s="62"/>
    </row>
    <row r="93" spans="2:12">
      <c r="B93" s="29"/>
      <c r="C93" s="66" t="s">
        <v>134</v>
      </c>
      <c r="D93" s="174"/>
      <c r="E93" s="174"/>
      <c r="F93" s="174"/>
      <c r="G93" s="174"/>
      <c r="H93" s="174"/>
      <c r="J93" s="174"/>
      <c r="K93" s="174"/>
      <c r="L93" s="175"/>
    </row>
    <row r="94" spans="2:12" s="1" customFormat="1" ht="14.5" customHeight="1">
      <c r="B94" s="42"/>
      <c r="C94" s="64"/>
      <c r="D94" s="64"/>
      <c r="E94" s="408" t="s">
        <v>4374</v>
      </c>
      <c r="F94" s="402"/>
      <c r="G94" s="402"/>
      <c r="H94" s="402"/>
      <c r="I94" s="173"/>
      <c r="J94" s="64"/>
      <c r="K94" s="64"/>
      <c r="L94" s="62"/>
    </row>
    <row r="95" spans="2:12" s="1" customFormat="1" ht="14.4" customHeight="1">
      <c r="B95" s="42"/>
      <c r="C95" s="66" t="s">
        <v>136</v>
      </c>
      <c r="D95" s="64"/>
      <c r="E95" s="64"/>
      <c r="F95" s="64"/>
      <c r="G95" s="64"/>
      <c r="H95" s="64"/>
      <c r="I95" s="173"/>
      <c r="J95" s="64"/>
      <c r="K95" s="64"/>
      <c r="L95" s="62"/>
    </row>
    <row r="96" spans="2:12" s="1" customFormat="1" ht="15" customHeight="1">
      <c r="B96" s="42"/>
      <c r="C96" s="64"/>
      <c r="D96" s="64"/>
      <c r="E96" s="374" t="str">
        <f>E11</f>
        <v>B2 - zateplení fasády, oprava soklu a chodníček</v>
      </c>
      <c r="F96" s="402"/>
      <c r="G96" s="402"/>
      <c r="H96" s="402"/>
      <c r="I96" s="173"/>
      <c r="J96" s="64"/>
      <c r="K96" s="64"/>
      <c r="L96" s="62"/>
    </row>
    <row r="97" spans="2:65" s="1" customFormat="1" ht="7" customHeight="1">
      <c r="B97" s="42"/>
      <c r="C97" s="64"/>
      <c r="D97" s="64"/>
      <c r="E97" s="64"/>
      <c r="F97" s="64"/>
      <c r="G97" s="64"/>
      <c r="H97" s="64"/>
      <c r="I97" s="173"/>
      <c r="J97" s="64"/>
      <c r="K97" s="64"/>
      <c r="L97" s="62"/>
    </row>
    <row r="98" spans="2:65" s="1" customFormat="1" ht="18" customHeight="1">
      <c r="B98" s="42"/>
      <c r="C98" s="66" t="s">
        <v>25</v>
      </c>
      <c r="D98" s="64"/>
      <c r="E98" s="64"/>
      <c r="F98" s="176" t="str">
        <f>F14</f>
        <v xml:space="preserve">Malšovice  </v>
      </c>
      <c r="G98" s="64"/>
      <c r="H98" s="64"/>
      <c r="I98" s="177" t="s">
        <v>27</v>
      </c>
      <c r="J98" s="74" t="str">
        <f>IF(J14="","",J14)</f>
        <v>2. 3. 2018</v>
      </c>
      <c r="K98" s="64"/>
      <c r="L98" s="62"/>
    </row>
    <row r="99" spans="2:65" s="1" customFormat="1" ht="7" customHeight="1">
      <c r="B99" s="42"/>
      <c r="C99" s="64"/>
      <c r="D99" s="64"/>
      <c r="E99" s="64"/>
      <c r="F99" s="64"/>
      <c r="G99" s="64"/>
      <c r="H99" s="64"/>
      <c r="I99" s="173"/>
      <c r="J99" s="64"/>
      <c r="K99" s="64"/>
      <c r="L99" s="62"/>
    </row>
    <row r="100" spans="2:65" s="1" customFormat="1">
      <c r="B100" s="42"/>
      <c r="C100" s="66" t="s">
        <v>29</v>
      </c>
      <c r="D100" s="64"/>
      <c r="E100" s="64"/>
      <c r="F100" s="176" t="str">
        <f>E17</f>
        <v>Obec Malšovice</v>
      </c>
      <c r="G100" s="64"/>
      <c r="H100" s="64"/>
      <c r="I100" s="177" t="s">
        <v>35</v>
      </c>
      <c r="J100" s="176" t="str">
        <f>E23</f>
        <v>Ing. Demuth Jiří, Děčín</v>
      </c>
      <c r="K100" s="64"/>
      <c r="L100" s="62"/>
    </row>
    <row r="101" spans="2:65" s="1" customFormat="1" ht="14.4" customHeight="1">
      <c r="B101" s="42"/>
      <c r="C101" s="66" t="s">
        <v>33</v>
      </c>
      <c r="D101" s="64"/>
      <c r="E101" s="64"/>
      <c r="F101" s="176" t="str">
        <f>IF(E20="","",E20)</f>
        <v/>
      </c>
      <c r="G101" s="64"/>
      <c r="H101" s="64"/>
      <c r="I101" s="173"/>
      <c r="J101" s="64"/>
      <c r="K101" s="64"/>
      <c r="L101" s="62"/>
    </row>
    <row r="102" spans="2:65" s="1" customFormat="1" ht="10.25" customHeight="1">
      <c r="B102" s="42"/>
      <c r="C102" s="64"/>
      <c r="D102" s="64"/>
      <c r="E102" s="64"/>
      <c r="F102" s="64"/>
      <c r="G102" s="64"/>
      <c r="H102" s="64"/>
      <c r="I102" s="173"/>
      <c r="J102" s="64"/>
      <c r="K102" s="64"/>
      <c r="L102" s="62"/>
    </row>
    <row r="103" spans="2:65" s="10" customFormat="1" ht="29.25" customHeight="1">
      <c r="B103" s="178"/>
      <c r="C103" s="179" t="s">
        <v>181</v>
      </c>
      <c r="D103" s="180" t="s">
        <v>59</v>
      </c>
      <c r="E103" s="180" t="s">
        <v>55</v>
      </c>
      <c r="F103" s="180" t="s">
        <v>182</v>
      </c>
      <c r="G103" s="180" t="s">
        <v>183</v>
      </c>
      <c r="H103" s="180" t="s">
        <v>184</v>
      </c>
      <c r="I103" s="181" t="s">
        <v>185</v>
      </c>
      <c r="J103" s="180" t="s">
        <v>141</v>
      </c>
      <c r="K103" s="182" t="s">
        <v>186</v>
      </c>
      <c r="L103" s="183"/>
      <c r="M103" s="82" t="s">
        <v>187</v>
      </c>
      <c r="N103" s="83" t="s">
        <v>44</v>
      </c>
      <c r="O103" s="83" t="s">
        <v>188</v>
      </c>
      <c r="P103" s="83" t="s">
        <v>189</v>
      </c>
      <c r="Q103" s="83" t="s">
        <v>190</v>
      </c>
      <c r="R103" s="83" t="s">
        <v>191</v>
      </c>
      <c r="S103" s="83" t="s">
        <v>192</v>
      </c>
      <c r="T103" s="84" t="s">
        <v>193</v>
      </c>
    </row>
    <row r="104" spans="2:65" s="1" customFormat="1" ht="29.25" customHeight="1">
      <c r="B104" s="42"/>
      <c r="C104" s="88" t="s">
        <v>142</v>
      </c>
      <c r="D104" s="64"/>
      <c r="E104" s="64"/>
      <c r="F104" s="64"/>
      <c r="G104" s="64"/>
      <c r="H104" s="64"/>
      <c r="I104" s="173"/>
      <c r="J104" s="184">
        <f>BK104</f>
        <v>0</v>
      </c>
      <c r="K104" s="64"/>
      <c r="L104" s="62"/>
      <c r="M104" s="85"/>
      <c r="N104" s="86"/>
      <c r="O104" s="86"/>
      <c r="P104" s="185">
        <f>P105+P368</f>
        <v>0</v>
      </c>
      <c r="Q104" s="86"/>
      <c r="R104" s="185">
        <f>R105+R368</f>
        <v>51.624011917044015</v>
      </c>
      <c r="S104" s="86"/>
      <c r="T104" s="186">
        <f>T105+T368</f>
        <v>27.911423000000003</v>
      </c>
      <c r="AT104" s="25" t="s">
        <v>73</v>
      </c>
      <c r="AU104" s="25" t="s">
        <v>143</v>
      </c>
      <c r="BK104" s="187">
        <f>BK105+BK368</f>
        <v>0</v>
      </c>
    </row>
    <row r="105" spans="2:65" s="11" customFormat="1" ht="37.4" customHeight="1">
      <c r="B105" s="188"/>
      <c r="C105" s="189"/>
      <c r="D105" s="190" t="s">
        <v>73</v>
      </c>
      <c r="E105" s="191" t="s">
        <v>194</v>
      </c>
      <c r="F105" s="191" t="s">
        <v>195</v>
      </c>
      <c r="G105" s="189"/>
      <c r="H105" s="189"/>
      <c r="I105" s="192"/>
      <c r="J105" s="193">
        <f>BK105</f>
        <v>0</v>
      </c>
      <c r="K105" s="189"/>
      <c r="L105" s="194"/>
      <c r="M105" s="195"/>
      <c r="N105" s="196"/>
      <c r="O105" s="196"/>
      <c r="P105" s="197">
        <f>P106+P115+P137+P159+P291+P357+P366</f>
        <v>0</v>
      </c>
      <c r="Q105" s="196"/>
      <c r="R105" s="197">
        <f>R106+R115+R137+R159+R291+R357+R366</f>
        <v>48.973438532520014</v>
      </c>
      <c r="S105" s="196"/>
      <c r="T105" s="198">
        <f>T106+T115+T137+T159+T291+T357+T366</f>
        <v>27.911423000000003</v>
      </c>
      <c r="AR105" s="199" t="s">
        <v>81</v>
      </c>
      <c r="AT105" s="200" t="s">
        <v>73</v>
      </c>
      <c r="AU105" s="200" t="s">
        <v>74</v>
      </c>
      <c r="AY105" s="199" t="s">
        <v>196</v>
      </c>
      <c r="BK105" s="201">
        <f>BK106+BK115+BK137+BK159+BK291+BK357+BK366</f>
        <v>0</v>
      </c>
    </row>
    <row r="106" spans="2:65" s="11" customFormat="1" ht="19.899999999999999" customHeight="1">
      <c r="B106" s="188"/>
      <c r="C106" s="189"/>
      <c r="D106" s="190" t="s">
        <v>73</v>
      </c>
      <c r="E106" s="202" t="s">
        <v>81</v>
      </c>
      <c r="F106" s="202" t="s">
        <v>2747</v>
      </c>
      <c r="G106" s="189"/>
      <c r="H106" s="189"/>
      <c r="I106" s="192"/>
      <c r="J106" s="203">
        <f>BK106</f>
        <v>0</v>
      </c>
      <c r="K106" s="189"/>
      <c r="L106" s="194"/>
      <c r="M106" s="195"/>
      <c r="N106" s="196"/>
      <c r="O106" s="196"/>
      <c r="P106" s="197">
        <f>SUM(P107:P114)</f>
        <v>0</v>
      </c>
      <c r="Q106" s="196"/>
      <c r="R106" s="197">
        <f>SUM(R107:R114)</f>
        <v>0</v>
      </c>
      <c r="S106" s="196"/>
      <c r="T106" s="198">
        <f>SUM(T107:T114)</f>
        <v>0</v>
      </c>
      <c r="AR106" s="199" t="s">
        <v>81</v>
      </c>
      <c r="AT106" s="200" t="s">
        <v>73</v>
      </c>
      <c r="AU106" s="200" t="s">
        <v>81</v>
      </c>
      <c r="AY106" s="199" t="s">
        <v>196</v>
      </c>
      <c r="BK106" s="201">
        <f>SUM(BK107:BK114)</f>
        <v>0</v>
      </c>
    </row>
    <row r="107" spans="2:65" s="1" customFormat="1" ht="46" customHeight="1">
      <c r="B107" s="42"/>
      <c r="C107" s="204" t="s">
        <v>81</v>
      </c>
      <c r="D107" s="204" t="s">
        <v>198</v>
      </c>
      <c r="E107" s="205" t="s">
        <v>4905</v>
      </c>
      <c r="F107" s="206" t="s">
        <v>4906</v>
      </c>
      <c r="G107" s="207" t="s">
        <v>201</v>
      </c>
      <c r="H107" s="208">
        <v>10.112</v>
      </c>
      <c r="I107" s="209"/>
      <c r="J107" s="210">
        <f>ROUND(I107*H107,2)</f>
        <v>0</v>
      </c>
      <c r="K107" s="206" t="s">
        <v>202</v>
      </c>
      <c r="L107" s="62"/>
      <c r="M107" s="211" t="s">
        <v>24</v>
      </c>
      <c r="N107" s="212" t="s">
        <v>45</v>
      </c>
      <c r="O107" s="43"/>
      <c r="P107" s="213">
        <f>O107*H107</f>
        <v>0</v>
      </c>
      <c r="Q107" s="213">
        <v>0</v>
      </c>
      <c r="R107" s="213">
        <f>Q107*H107</f>
        <v>0</v>
      </c>
      <c r="S107" s="213">
        <v>0</v>
      </c>
      <c r="T107" s="214">
        <f>S107*H107</f>
        <v>0</v>
      </c>
      <c r="AR107" s="25" t="s">
        <v>203</v>
      </c>
      <c r="AT107" s="25" t="s">
        <v>198</v>
      </c>
      <c r="AU107" s="25" t="s">
        <v>83</v>
      </c>
      <c r="AY107" s="25" t="s">
        <v>196</v>
      </c>
      <c r="BE107" s="215">
        <f>IF(N107="základní",J107,0)</f>
        <v>0</v>
      </c>
      <c r="BF107" s="215">
        <f>IF(N107="snížená",J107,0)</f>
        <v>0</v>
      </c>
      <c r="BG107" s="215">
        <f>IF(N107="zákl. přenesená",J107,0)</f>
        <v>0</v>
      </c>
      <c r="BH107" s="215">
        <f>IF(N107="sníž. přenesená",J107,0)</f>
        <v>0</v>
      </c>
      <c r="BI107" s="215">
        <f>IF(N107="nulová",J107,0)</f>
        <v>0</v>
      </c>
      <c r="BJ107" s="25" t="s">
        <v>81</v>
      </c>
      <c r="BK107" s="215">
        <f>ROUND(I107*H107,2)</f>
        <v>0</v>
      </c>
      <c r="BL107" s="25" t="s">
        <v>203</v>
      </c>
      <c r="BM107" s="25" t="s">
        <v>4907</v>
      </c>
    </row>
    <row r="108" spans="2:65" s="15" customFormat="1">
      <c r="B108" s="260"/>
      <c r="C108" s="261"/>
      <c r="D108" s="218" t="s">
        <v>205</v>
      </c>
      <c r="E108" s="262" t="s">
        <v>24</v>
      </c>
      <c r="F108" s="263" t="s">
        <v>4908</v>
      </c>
      <c r="G108" s="261"/>
      <c r="H108" s="262" t="s">
        <v>24</v>
      </c>
      <c r="I108" s="264"/>
      <c r="J108" s="261"/>
      <c r="K108" s="261"/>
      <c r="L108" s="265"/>
      <c r="M108" s="266"/>
      <c r="N108" s="267"/>
      <c r="O108" s="267"/>
      <c r="P108" s="267"/>
      <c r="Q108" s="267"/>
      <c r="R108" s="267"/>
      <c r="S108" s="267"/>
      <c r="T108" s="268"/>
      <c r="AT108" s="269" t="s">
        <v>205</v>
      </c>
      <c r="AU108" s="269" t="s">
        <v>83</v>
      </c>
      <c r="AV108" s="15" t="s">
        <v>81</v>
      </c>
      <c r="AW108" s="15" t="s">
        <v>37</v>
      </c>
      <c r="AX108" s="15" t="s">
        <v>74</v>
      </c>
      <c r="AY108" s="269" t="s">
        <v>196</v>
      </c>
    </row>
    <row r="109" spans="2:65" s="12" customFormat="1">
      <c r="B109" s="216"/>
      <c r="C109" s="217"/>
      <c r="D109" s="218" t="s">
        <v>205</v>
      </c>
      <c r="E109" s="219" t="s">
        <v>24</v>
      </c>
      <c r="F109" s="220" t="s">
        <v>24</v>
      </c>
      <c r="G109" s="217"/>
      <c r="H109" s="221">
        <v>0</v>
      </c>
      <c r="I109" s="222"/>
      <c r="J109" s="217"/>
      <c r="K109" s="217"/>
      <c r="L109" s="223"/>
      <c r="M109" s="224"/>
      <c r="N109" s="225"/>
      <c r="O109" s="225"/>
      <c r="P109" s="225"/>
      <c r="Q109" s="225"/>
      <c r="R109" s="225"/>
      <c r="S109" s="225"/>
      <c r="T109" s="226"/>
      <c r="AT109" s="227" t="s">
        <v>205</v>
      </c>
      <c r="AU109" s="227" t="s">
        <v>83</v>
      </c>
      <c r="AV109" s="12" t="s">
        <v>83</v>
      </c>
      <c r="AW109" s="12" t="s">
        <v>37</v>
      </c>
      <c r="AX109" s="12" t="s">
        <v>74</v>
      </c>
      <c r="AY109" s="227" t="s">
        <v>196</v>
      </c>
    </row>
    <row r="110" spans="2:65" s="12" customFormat="1">
      <c r="B110" s="216"/>
      <c r="C110" s="217"/>
      <c r="D110" s="218" t="s">
        <v>205</v>
      </c>
      <c r="E110" s="219" t="s">
        <v>24</v>
      </c>
      <c r="F110" s="220" t="s">
        <v>4909</v>
      </c>
      <c r="G110" s="217"/>
      <c r="H110" s="221">
        <v>10.112</v>
      </c>
      <c r="I110" s="222"/>
      <c r="J110" s="217"/>
      <c r="K110" s="217"/>
      <c r="L110" s="223"/>
      <c r="M110" s="224"/>
      <c r="N110" s="225"/>
      <c r="O110" s="225"/>
      <c r="P110" s="225"/>
      <c r="Q110" s="225"/>
      <c r="R110" s="225"/>
      <c r="S110" s="225"/>
      <c r="T110" s="226"/>
      <c r="AT110" s="227" t="s">
        <v>205</v>
      </c>
      <c r="AU110" s="227" t="s">
        <v>83</v>
      </c>
      <c r="AV110" s="12" t="s">
        <v>83</v>
      </c>
      <c r="AW110" s="12" t="s">
        <v>37</v>
      </c>
      <c r="AX110" s="12" t="s">
        <v>81</v>
      </c>
      <c r="AY110" s="227" t="s">
        <v>196</v>
      </c>
    </row>
    <row r="111" spans="2:65" s="1" customFormat="1" ht="57.5" customHeight="1">
      <c r="B111" s="42"/>
      <c r="C111" s="204" t="s">
        <v>83</v>
      </c>
      <c r="D111" s="204" t="s">
        <v>198</v>
      </c>
      <c r="E111" s="205" t="s">
        <v>4910</v>
      </c>
      <c r="F111" s="206" t="s">
        <v>4911</v>
      </c>
      <c r="G111" s="207" t="s">
        <v>201</v>
      </c>
      <c r="H111" s="208">
        <v>10.112</v>
      </c>
      <c r="I111" s="209"/>
      <c r="J111" s="210">
        <f>ROUND(I111*H111,2)</f>
        <v>0</v>
      </c>
      <c r="K111" s="206" t="s">
        <v>202</v>
      </c>
      <c r="L111" s="62"/>
      <c r="M111" s="211" t="s">
        <v>24</v>
      </c>
      <c r="N111" s="212" t="s">
        <v>45</v>
      </c>
      <c r="O111" s="43"/>
      <c r="P111" s="213">
        <f>O111*H111</f>
        <v>0</v>
      </c>
      <c r="Q111" s="213">
        <v>0</v>
      </c>
      <c r="R111" s="213">
        <f>Q111*H111</f>
        <v>0</v>
      </c>
      <c r="S111" s="213">
        <v>0</v>
      </c>
      <c r="T111" s="214">
        <f>S111*H111</f>
        <v>0</v>
      </c>
      <c r="AR111" s="25" t="s">
        <v>203</v>
      </c>
      <c r="AT111" s="25" t="s">
        <v>198</v>
      </c>
      <c r="AU111" s="25" t="s">
        <v>83</v>
      </c>
      <c r="AY111" s="25" t="s">
        <v>196</v>
      </c>
      <c r="BE111" s="215">
        <f>IF(N111="základní",J111,0)</f>
        <v>0</v>
      </c>
      <c r="BF111" s="215">
        <f>IF(N111="snížená",J111,0)</f>
        <v>0</v>
      </c>
      <c r="BG111" s="215">
        <f>IF(N111="zákl. přenesená",J111,0)</f>
        <v>0</v>
      </c>
      <c r="BH111" s="215">
        <f>IF(N111="sníž. přenesená",J111,0)</f>
        <v>0</v>
      </c>
      <c r="BI111" s="215">
        <f>IF(N111="nulová",J111,0)</f>
        <v>0</v>
      </c>
      <c r="BJ111" s="25" t="s">
        <v>81</v>
      </c>
      <c r="BK111" s="215">
        <f>ROUND(I111*H111,2)</f>
        <v>0</v>
      </c>
      <c r="BL111" s="25" t="s">
        <v>203</v>
      </c>
      <c r="BM111" s="25" t="s">
        <v>4912</v>
      </c>
    </row>
    <row r="112" spans="2:65" s="12" customFormat="1">
      <c r="B112" s="216"/>
      <c r="C112" s="217"/>
      <c r="D112" s="218" t="s">
        <v>205</v>
      </c>
      <c r="E112" s="219" t="s">
        <v>24</v>
      </c>
      <c r="F112" s="220" t="s">
        <v>4913</v>
      </c>
      <c r="G112" s="217"/>
      <c r="H112" s="221">
        <v>10.112</v>
      </c>
      <c r="I112" s="222"/>
      <c r="J112" s="217"/>
      <c r="K112" s="217"/>
      <c r="L112" s="223"/>
      <c r="M112" s="224"/>
      <c r="N112" s="225"/>
      <c r="O112" s="225"/>
      <c r="P112" s="225"/>
      <c r="Q112" s="225"/>
      <c r="R112" s="225"/>
      <c r="S112" s="225"/>
      <c r="T112" s="226"/>
      <c r="AT112" s="227" t="s">
        <v>205</v>
      </c>
      <c r="AU112" s="227" t="s">
        <v>83</v>
      </c>
      <c r="AV112" s="12" t="s">
        <v>83</v>
      </c>
      <c r="AW112" s="12" t="s">
        <v>37</v>
      </c>
      <c r="AX112" s="12" t="s">
        <v>81</v>
      </c>
      <c r="AY112" s="227" t="s">
        <v>196</v>
      </c>
    </row>
    <row r="113" spans="2:65" s="1" customFormat="1" ht="34.5" customHeight="1">
      <c r="B113" s="42"/>
      <c r="C113" s="204" t="s">
        <v>211</v>
      </c>
      <c r="D113" s="204" t="s">
        <v>198</v>
      </c>
      <c r="E113" s="205" t="s">
        <v>212</v>
      </c>
      <c r="F113" s="206" t="s">
        <v>213</v>
      </c>
      <c r="G113" s="207" t="s">
        <v>214</v>
      </c>
      <c r="H113" s="208">
        <v>17.190000000000001</v>
      </c>
      <c r="I113" s="209"/>
      <c r="J113" s="210">
        <f>ROUND(I113*H113,2)</f>
        <v>0</v>
      </c>
      <c r="K113" s="206" t="s">
        <v>202</v>
      </c>
      <c r="L113" s="62"/>
      <c r="M113" s="211" t="s">
        <v>24</v>
      </c>
      <c r="N113" s="212" t="s">
        <v>45</v>
      </c>
      <c r="O113" s="43"/>
      <c r="P113" s="213">
        <f>O113*H113</f>
        <v>0</v>
      </c>
      <c r="Q113" s="213">
        <v>0</v>
      </c>
      <c r="R113" s="213">
        <f>Q113*H113</f>
        <v>0</v>
      </c>
      <c r="S113" s="213">
        <v>0</v>
      </c>
      <c r="T113" s="214">
        <f>S113*H113</f>
        <v>0</v>
      </c>
      <c r="AR113" s="25" t="s">
        <v>203</v>
      </c>
      <c r="AT113" s="25" t="s">
        <v>198</v>
      </c>
      <c r="AU113" s="25" t="s">
        <v>83</v>
      </c>
      <c r="AY113" s="25" t="s">
        <v>196</v>
      </c>
      <c r="BE113" s="215">
        <f>IF(N113="základní",J113,0)</f>
        <v>0</v>
      </c>
      <c r="BF113" s="215">
        <f>IF(N113="snížená",J113,0)</f>
        <v>0</v>
      </c>
      <c r="BG113" s="215">
        <f>IF(N113="zákl. přenesená",J113,0)</f>
        <v>0</v>
      </c>
      <c r="BH113" s="215">
        <f>IF(N113="sníž. přenesená",J113,0)</f>
        <v>0</v>
      </c>
      <c r="BI113" s="215">
        <f>IF(N113="nulová",J113,0)</f>
        <v>0</v>
      </c>
      <c r="BJ113" s="25" t="s">
        <v>81</v>
      </c>
      <c r="BK113" s="215">
        <f>ROUND(I113*H113,2)</f>
        <v>0</v>
      </c>
      <c r="BL113" s="25" t="s">
        <v>203</v>
      </c>
      <c r="BM113" s="25" t="s">
        <v>4914</v>
      </c>
    </row>
    <row r="114" spans="2:65" s="12" customFormat="1">
      <c r="B114" s="216"/>
      <c r="C114" s="217"/>
      <c r="D114" s="218" t="s">
        <v>205</v>
      </c>
      <c r="E114" s="219" t="s">
        <v>24</v>
      </c>
      <c r="F114" s="220" t="s">
        <v>4915</v>
      </c>
      <c r="G114" s="217"/>
      <c r="H114" s="221">
        <v>17.190000000000001</v>
      </c>
      <c r="I114" s="222"/>
      <c r="J114" s="217"/>
      <c r="K114" s="217"/>
      <c r="L114" s="223"/>
      <c r="M114" s="224"/>
      <c r="N114" s="225"/>
      <c r="O114" s="225"/>
      <c r="P114" s="225"/>
      <c r="Q114" s="225"/>
      <c r="R114" s="225"/>
      <c r="S114" s="225"/>
      <c r="T114" s="226"/>
      <c r="AT114" s="227" t="s">
        <v>205</v>
      </c>
      <c r="AU114" s="227" t="s">
        <v>83</v>
      </c>
      <c r="AV114" s="12" t="s">
        <v>83</v>
      </c>
      <c r="AW114" s="12" t="s">
        <v>37</v>
      </c>
      <c r="AX114" s="12" t="s">
        <v>81</v>
      </c>
      <c r="AY114" s="227" t="s">
        <v>196</v>
      </c>
    </row>
    <row r="115" spans="2:65" s="11" customFormat="1" ht="29.9" customHeight="1">
      <c r="B115" s="188"/>
      <c r="C115" s="189"/>
      <c r="D115" s="190" t="s">
        <v>73</v>
      </c>
      <c r="E115" s="202" t="s">
        <v>211</v>
      </c>
      <c r="F115" s="202" t="s">
        <v>1881</v>
      </c>
      <c r="G115" s="189"/>
      <c r="H115" s="189"/>
      <c r="I115" s="192"/>
      <c r="J115" s="203">
        <f>BK115</f>
        <v>0</v>
      </c>
      <c r="K115" s="189"/>
      <c r="L115" s="194"/>
      <c r="M115" s="195"/>
      <c r="N115" s="196"/>
      <c r="O115" s="196"/>
      <c r="P115" s="197">
        <f>P116+P123</f>
        <v>0</v>
      </c>
      <c r="Q115" s="196"/>
      <c r="R115" s="197">
        <f>R116+R123</f>
        <v>1.0725765620000001</v>
      </c>
      <c r="S115" s="196"/>
      <c r="T115" s="198">
        <f>T116+T123</f>
        <v>0</v>
      </c>
      <c r="AR115" s="199" t="s">
        <v>81</v>
      </c>
      <c r="AT115" s="200" t="s">
        <v>73</v>
      </c>
      <c r="AU115" s="200" t="s">
        <v>81</v>
      </c>
      <c r="AY115" s="199" t="s">
        <v>196</v>
      </c>
      <c r="BK115" s="201">
        <f>BK116+BK123</f>
        <v>0</v>
      </c>
    </row>
    <row r="116" spans="2:65" s="11" customFormat="1" ht="14.9" customHeight="1">
      <c r="B116" s="188"/>
      <c r="C116" s="189"/>
      <c r="D116" s="190" t="s">
        <v>73</v>
      </c>
      <c r="E116" s="202" t="s">
        <v>228</v>
      </c>
      <c r="F116" s="202" t="s">
        <v>229</v>
      </c>
      <c r="G116" s="189"/>
      <c r="H116" s="189"/>
      <c r="I116" s="192"/>
      <c r="J116" s="203">
        <f>BK116</f>
        <v>0</v>
      </c>
      <c r="K116" s="189"/>
      <c r="L116" s="194"/>
      <c r="M116" s="195"/>
      <c r="N116" s="196"/>
      <c r="O116" s="196"/>
      <c r="P116" s="197">
        <f>SUM(P117:P122)</f>
        <v>0</v>
      </c>
      <c r="Q116" s="196"/>
      <c r="R116" s="197">
        <f>SUM(R117:R122)</f>
        <v>0.24712626000000004</v>
      </c>
      <c r="S116" s="196"/>
      <c r="T116" s="198">
        <f>SUM(T117:T122)</f>
        <v>0</v>
      </c>
      <c r="AR116" s="199" t="s">
        <v>81</v>
      </c>
      <c r="AT116" s="200" t="s">
        <v>73</v>
      </c>
      <c r="AU116" s="200" t="s">
        <v>83</v>
      </c>
      <c r="AY116" s="199" t="s">
        <v>196</v>
      </c>
      <c r="BK116" s="201">
        <f>SUM(BK117:BK122)</f>
        <v>0</v>
      </c>
    </row>
    <row r="117" spans="2:65" s="1" customFormat="1" ht="46" customHeight="1">
      <c r="B117" s="42"/>
      <c r="C117" s="204" t="s">
        <v>203</v>
      </c>
      <c r="D117" s="204" t="s">
        <v>198</v>
      </c>
      <c r="E117" s="205" t="s">
        <v>4916</v>
      </c>
      <c r="F117" s="206" t="s">
        <v>4917</v>
      </c>
      <c r="G117" s="207" t="s">
        <v>267</v>
      </c>
      <c r="H117" s="208">
        <v>0.81</v>
      </c>
      <c r="I117" s="209"/>
      <c r="J117" s="210">
        <f>ROUND(I117*H117,2)</f>
        <v>0</v>
      </c>
      <c r="K117" s="206" t="s">
        <v>202</v>
      </c>
      <c r="L117" s="62"/>
      <c r="M117" s="211" t="s">
        <v>24</v>
      </c>
      <c r="N117" s="212" t="s">
        <v>45</v>
      </c>
      <c r="O117" s="43"/>
      <c r="P117" s="213">
        <f>O117*H117</f>
        <v>0</v>
      </c>
      <c r="Q117" s="213">
        <v>0.11085</v>
      </c>
      <c r="R117" s="213">
        <f>Q117*H117</f>
        <v>8.9788500000000007E-2</v>
      </c>
      <c r="S117" s="213">
        <v>0</v>
      </c>
      <c r="T117" s="214">
        <f>S117*H117</f>
        <v>0</v>
      </c>
      <c r="AR117" s="25" t="s">
        <v>203</v>
      </c>
      <c r="AT117" s="25" t="s">
        <v>198</v>
      </c>
      <c r="AU117" s="25" t="s">
        <v>211</v>
      </c>
      <c r="AY117" s="25" t="s">
        <v>196</v>
      </c>
      <c r="BE117" s="215">
        <f>IF(N117="základní",J117,0)</f>
        <v>0</v>
      </c>
      <c r="BF117" s="215">
        <f>IF(N117="snížená",J117,0)</f>
        <v>0</v>
      </c>
      <c r="BG117" s="215">
        <f>IF(N117="zákl. přenesená",J117,0)</f>
        <v>0</v>
      </c>
      <c r="BH117" s="215">
        <f>IF(N117="sníž. přenesená",J117,0)</f>
        <v>0</v>
      </c>
      <c r="BI117" s="215">
        <f>IF(N117="nulová",J117,0)</f>
        <v>0</v>
      </c>
      <c r="BJ117" s="25" t="s">
        <v>81</v>
      </c>
      <c r="BK117" s="215">
        <f>ROUND(I117*H117,2)</f>
        <v>0</v>
      </c>
      <c r="BL117" s="25" t="s">
        <v>203</v>
      </c>
      <c r="BM117" s="25" t="s">
        <v>4918</v>
      </c>
    </row>
    <row r="118" spans="2:65" s="12" customFormat="1">
      <c r="B118" s="216"/>
      <c r="C118" s="217"/>
      <c r="D118" s="218" t="s">
        <v>205</v>
      </c>
      <c r="E118" s="219" t="s">
        <v>24</v>
      </c>
      <c r="F118" s="220" t="s">
        <v>4919</v>
      </c>
      <c r="G118" s="217"/>
      <c r="H118" s="221">
        <v>0.81</v>
      </c>
      <c r="I118" s="222"/>
      <c r="J118" s="217"/>
      <c r="K118" s="217"/>
      <c r="L118" s="223"/>
      <c r="M118" s="224"/>
      <c r="N118" s="225"/>
      <c r="O118" s="225"/>
      <c r="P118" s="225"/>
      <c r="Q118" s="225"/>
      <c r="R118" s="225"/>
      <c r="S118" s="225"/>
      <c r="T118" s="226"/>
      <c r="AT118" s="227" t="s">
        <v>205</v>
      </c>
      <c r="AU118" s="227" t="s">
        <v>211</v>
      </c>
      <c r="AV118" s="12" t="s">
        <v>83</v>
      </c>
      <c r="AW118" s="12" t="s">
        <v>37</v>
      </c>
      <c r="AX118" s="12" t="s">
        <v>81</v>
      </c>
      <c r="AY118" s="227" t="s">
        <v>196</v>
      </c>
    </row>
    <row r="119" spans="2:65" s="1" customFormat="1" ht="46" customHeight="1">
      <c r="B119" s="42"/>
      <c r="C119" s="204" t="s">
        <v>223</v>
      </c>
      <c r="D119" s="204" t="s">
        <v>198</v>
      </c>
      <c r="E119" s="205" t="s">
        <v>286</v>
      </c>
      <c r="F119" s="206" t="s">
        <v>287</v>
      </c>
      <c r="G119" s="207" t="s">
        <v>267</v>
      </c>
      <c r="H119" s="208">
        <v>1.44</v>
      </c>
      <c r="I119" s="209"/>
      <c r="J119" s="210">
        <f>ROUND(I119*H119,2)</f>
        <v>0</v>
      </c>
      <c r="K119" s="206" t="s">
        <v>202</v>
      </c>
      <c r="L119" s="62"/>
      <c r="M119" s="211" t="s">
        <v>24</v>
      </c>
      <c r="N119" s="212" t="s">
        <v>45</v>
      </c>
      <c r="O119" s="43"/>
      <c r="P119" s="213">
        <f>O119*H119</f>
        <v>0</v>
      </c>
      <c r="Q119" s="213">
        <v>0.10891000000000001</v>
      </c>
      <c r="R119" s="213">
        <f>Q119*H119</f>
        <v>0.15683040000000001</v>
      </c>
      <c r="S119" s="213">
        <v>0</v>
      </c>
      <c r="T119" s="214">
        <f>S119*H119</f>
        <v>0</v>
      </c>
      <c r="AR119" s="25" t="s">
        <v>203</v>
      </c>
      <c r="AT119" s="25" t="s">
        <v>198</v>
      </c>
      <c r="AU119" s="25" t="s">
        <v>211</v>
      </c>
      <c r="AY119" s="25" t="s">
        <v>196</v>
      </c>
      <c r="BE119" s="215">
        <f>IF(N119="základní",J119,0)</f>
        <v>0</v>
      </c>
      <c r="BF119" s="215">
        <f>IF(N119="snížená",J119,0)</f>
        <v>0</v>
      </c>
      <c r="BG119" s="215">
        <f>IF(N119="zákl. přenesená",J119,0)</f>
        <v>0</v>
      </c>
      <c r="BH119" s="215">
        <f>IF(N119="sníž. přenesená",J119,0)</f>
        <v>0</v>
      </c>
      <c r="BI119" s="215">
        <f>IF(N119="nulová",J119,0)</f>
        <v>0</v>
      </c>
      <c r="BJ119" s="25" t="s">
        <v>81</v>
      </c>
      <c r="BK119" s="215">
        <f>ROUND(I119*H119,2)</f>
        <v>0</v>
      </c>
      <c r="BL119" s="25" t="s">
        <v>203</v>
      </c>
      <c r="BM119" s="25" t="s">
        <v>4920</v>
      </c>
    </row>
    <row r="120" spans="2:65" s="12" customFormat="1">
      <c r="B120" s="216"/>
      <c r="C120" s="217"/>
      <c r="D120" s="218" t="s">
        <v>205</v>
      </c>
      <c r="E120" s="219" t="s">
        <v>24</v>
      </c>
      <c r="F120" s="220" t="s">
        <v>4921</v>
      </c>
      <c r="G120" s="217"/>
      <c r="H120" s="221">
        <v>1.44</v>
      </c>
      <c r="I120" s="222"/>
      <c r="J120" s="217"/>
      <c r="K120" s="217"/>
      <c r="L120" s="223"/>
      <c r="M120" s="224"/>
      <c r="N120" s="225"/>
      <c r="O120" s="225"/>
      <c r="P120" s="225"/>
      <c r="Q120" s="225"/>
      <c r="R120" s="225"/>
      <c r="S120" s="225"/>
      <c r="T120" s="226"/>
      <c r="AT120" s="227" t="s">
        <v>205</v>
      </c>
      <c r="AU120" s="227" t="s">
        <v>211</v>
      </c>
      <c r="AV120" s="12" t="s">
        <v>83</v>
      </c>
      <c r="AW120" s="12" t="s">
        <v>37</v>
      </c>
      <c r="AX120" s="12" t="s">
        <v>81</v>
      </c>
      <c r="AY120" s="227" t="s">
        <v>196</v>
      </c>
    </row>
    <row r="121" spans="2:65" s="1" customFormat="1" ht="23" customHeight="1">
      <c r="B121" s="42"/>
      <c r="C121" s="204" t="s">
        <v>230</v>
      </c>
      <c r="D121" s="204" t="s">
        <v>198</v>
      </c>
      <c r="E121" s="205" t="s">
        <v>318</v>
      </c>
      <c r="F121" s="206" t="s">
        <v>319</v>
      </c>
      <c r="G121" s="207" t="s">
        <v>320</v>
      </c>
      <c r="H121" s="208">
        <v>4.2</v>
      </c>
      <c r="I121" s="209"/>
      <c r="J121" s="210">
        <f>ROUND(I121*H121,2)</f>
        <v>0</v>
      </c>
      <c r="K121" s="206" t="s">
        <v>202</v>
      </c>
      <c r="L121" s="62"/>
      <c r="M121" s="211" t="s">
        <v>24</v>
      </c>
      <c r="N121" s="212" t="s">
        <v>45</v>
      </c>
      <c r="O121" s="43"/>
      <c r="P121" s="213">
        <f>O121*H121</f>
        <v>0</v>
      </c>
      <c r="Q121" s="213">
        <v>1.208E-4</v>
      </c>
      <c r="R121" s="213">
        <f>Q121*H121</f>
        <v>5.0735999999999999E-4</v>
      </c>
      <c r="S121" s="213">
        <v>0</v>
      </c>
      <c r="T121" s="214">
        <f>S121*H121</f>
        <v>0</v>
      </c>
      <c r="AR121" s="25" t="s">
        <v>203</v>
      </c>
      <c r="AT121" s="25" t="s">
        <v>198</v>
      </c>
      <c r="AU121" s="25" t="s">
        <v>211</v>
      </c>
      <c r="AY121" s="25" t="s">
        <v>196</v>
      </c>
      <c r="BE121" s="215">
        <f>IF(N121="základní",J121,0)</f>
        <v>0</v>
      </c>
      <c r="BF121" s="215">
        <f>IF(N121="snížená",J121,0)</f>
        <v>0</v>
      </c>
      <c r="BG121" s="215">
        <f>IF(N121="zákl. přenesená",J121,0)</f>
        <v>0</v>
      </c>
      <c r="BH121" s="215">
        <f>IF(N121="sníž. přenesená",J121,0)</f>
        <v>0</v>
      </c>
      <c r="BI121" s="215">
        <f>IF(N121="nulová",J121,0)</f>
        <v>0</v>
      </c>
      <c r="BJ121" s="25" t="s">
        <v>81</v>
      </c>
      <c r="BK121" s="215">
        <f>ROUND(I121*H121,2)</f>
        <v>0</v>
      </c>
      <c r="BL121" s="25" t="s">
        <v>203</v>
      </c>
      <c r="BM121" s="25" t="s">
        <v>4922</v>
      </c>
    </row>
    <row r="122" spans="2:65" s="12" customFormat="1">
      <c r="B122" s="216"/>
      <c r="C122" s="217"/>
      <c r="D122" s="218" t="s">
        <v>205</v>
      </c>
      <c r="E122" s="219" t="s">
        <v>24</v>
      </c>
      <c r="F122" s="220" t="s">
        <v>4923</v>
      </c>
      <c r="G122" s="217"/>
      <c r="H122" s="221">
        <v>4.2</v>
      </c>
      <c r="I122" s="222"/>
      <c r="J122" s="217"/>
      <c r="K122" s="217"/>
      <c r="L122" s="223"/>
      <c r="M122" s="224"/>
      <c r="N122" s="225"/>
      <c r="O122" s="225"/>
      <c r="P122" s="225"/>
      <c r="Q122" s="225"/>
      <c r="R122" s="225"/>
      <c r="S122" s="225"/>
      <c r="T122" s="226"/>
      <c r="AT122" s="227" t="s">
        <v>205</v>
      </c>
      <c r="AU122" s="227" t="s">
        <v>211</v>
      </c>
      <c r="AV122" s="12" t="s">
        <v>83</v>
      </c>
      <c r="AW122" s="12" t="s">
        <v>37</v>
      </c>
      <c r="AX122" s="12" t="s">
        <v>81</v>
      </c>
      <c r="AY122" s="227" t="s">
        <v>196</v>
      </c>
    </row>
    <row r="123" spans="2:65" s="11" customFormat="1" ht="22.25" customHeight="1">
      <c r="B123" s="188"/>
      <c r="C123" s="189"/>
      <c r="D123" s="190" t="s">
        <v>73</v>
      </c>
      <c r="E123" s="202" t="s">
        <v>4924</v>
      </c>
      <c r="F123" s="202" t="s">
        <v>4925</v>
      </c>
      <c r="G123" s="189"/>
      <c r="H123" s="189"/>
      <c r="I123" s="192"/>
      <c r="J123" s="203">
        <f>BK123</f>
        <v>0</v>
      </c>
      <c r="K123" s="189"/>
      <c r="L123" s="194"/>
      <c r="M123" s="195"/>
      <c r="N123" s="196"/>
      <c r="O123" s="196"/>
      <c r="P123" s="197">
        <f>SUM(P124:P136)</f>
        <v>0</v>
      </c>
      <c r="Q123" s="196"/>
      <c r="R123" s="197">
        <f>SUM(R124:R136)</f>
        <v>0.82545030200000002</v>
      </c>
      <c r="S123" s="196"/>
      <c r="T123" s="198">
        <f>SUM(T124:T136)</f>
        <v>0</v>
      </c>
      <c r="AR123" s="199" t="s">
        <v>81</v>
      </c>
      <c r="AT123" s="200" t="s">
        <v>73</v>
      </c>
      <c r="AU123" s="200" t="s">
        <v>83</v>
      </c>
      <c r="AY123" s="199" t="s">
        <v>196</v>
      </c>
      <c r="BK123" s="201">
        <f>SUM(BK124:BK136)</f>
        <v>0</v>
      </c>
    </row>
    <row r="124" spans="2:65" s="1" customFormat="1" ht="46" customHeight="1">
      <c r="B124" s="42"/>
      <c r="C124" s="204" t="s">
        <v>239</v>
      </c>
      <c r="D124" s="204" t="s">
        <v>198</v>
      </c>
      <c r="E124" s="205" t="s">
        <v>4926</v>
      </c>
      <c r="F124" s="206" t="s">
        <v>4927</v>
      </c>
      <c r="G124" s="207" t="s">
        <v>248</v>
      </c>
      <c r="H124" s="208">
        <v>4</v>
      </c>
      <c r="I124" s="209"/>
      <c r="J124" s="210">
        <f>ROUND(I124*H124,2)</f>
        <v>0</v>
      </c>
      <c r="K124" s="206" t="s">
        <v>202</v>
      </c>
      <c r="L124" s="62"/>
      <c r="M124" s="211" t="s">
        <v>24</v>
      </c>
      <c r="N124" s="212" t="s">
        <v>45</v>
      </c>
      <c r="O124" s="43"/>
      <c r="P124" s="213">
        <f>O124*H124</f>
        <v>0</v>
      </c>
      <c r="Q124" s="213">
        <v>0.17488799999999999</v>
      </c>
      <c r="R124" s="213">
        <f>Q124*H124</f>
        <v>0.69955199999999995</v>
      </c>
      <c r="S124" s="213">
        <v>0</v>
      </c>
      <c r="T124" s="214">
        <f>S124*H124</f>
        <v>0</v>
      </c>
      <c r="AR124" s="25" t="s">
        <v>203</v>
      </c>
      <c r="AT124" s="25" t="s">
        <v>198</v>
      </c>
      <c r="AU124" s="25" t="s">
        <v>211</v>
      </c>
      <c r="AY124" s="25" t="s">
        <v>196</v>
      </c>
      <c r="BE124" s="215">
        <f>IF(N124="základní",J124,0)</f>
        <v>0</v>
      </c>
      <c r="BF124" s="215">
        <f>IF(N124="snížená",J124,0)</f>
        <v>0</v>
      </c>
      <c r="BG124" s="215">
        <f>IF(N124="zákl. přenesená",J124,0)</f>
        <v>0</v>
      </c>
      <c r="BH124" s="215">
        <f>IF(N124="sníž. přenesená",J124,0)</f>
        <v>0</v>
      </c>
      <c r="BI124" s="215">
        <f>IF(N124="nulová",J124,0)</f>
        <v>0</v>
      </c>
      <c r="BJ124" s="25" t="s">
        <v>81</v>
      </c>
      <c r="BK124" s="215">
        <f>ROUND(I124*H124,2)</f>
        <v>0</v>
      </c>
      <c r="BL124" s="25" t="s">
        <v>203</v>
      </c>
      <c r="BM124" s="25" t="s">
        <v>4928</v>
      </c>
    </row>
    <row r="125" spans="2:65" s="1" customFormat="1" ht="23" customHeight="1">
      <c r="B125" s="42"/>
      <c r="C125" s="250" t="s">
        <v>245</v>
      </c>
      <c r="D125" s="250" t="s">
        <v>252</v>
      </c>
      <c r="E125" s="251" t="s">
        <v>4929</v>
      </c>
      <c r="F125" s="252" t="s">
        <v>4930</v>
      </c>
      <c r="G125" s="253" t="s">
        <v>320</v>
      </c>
      <c r="H125" s="254">
        <v>11</v>
      </c>
      <c r="I125" s="255"/>
      <c r="J125" s="256">
        <f>ROUND(I125*H125,2)</f>
        <v>0</v>
      </c>
      <c r="K125" s="252" t="s">
        <v>202</v>
      </c>
      <c r="L125" s="257"/>
      <c r="M125" s="258" t="s">
        <v>24</v>
      </c>
      <c r="N125" s="259" t="s">
        <v>45</v>
      </c>
      <c r="O125" s="43"/>
      <c r="P125" s="213">
        <f>O125*H125</f>
        <v>0</v>
      </c>
      <c r="Q125" s="213">
        <v>5.6699999999999997E-3</v>
      </c>
      <c r="R125" s="213">
        <f>Q125*H125</f>
        <v>6.2369999999999995E-2</v>
      </c>
      <c r="S125" s="213">
        <v>0</v>
      </c>
      <c r="T125" s="214">
        <f>S125*H125</f>
        <v>0</v>
      </c>
      <c r="AR125" s="25" t="s">
        <v>245</v>
      </c>
      <c r="AT125" s="25" t="s">
        <v>252</v>
      </c>
      <c r="AU125" s="25" t="s">
        <v>211</v>
      </c>
      <c r="AY125" s="25" t="s">
        <v>196</v>
      </c>
      <c r="BE125" s="215">
        <f>IF(N125="základní",J125,0)</f>
        <v>0</v>
      </c>
      <c r="BF125" s="215">
        <f>IF(N125="snížená",J125,0)</f>
        <v>0</v>
      </c>
      <c r="BG125" s="215">
        <f>IF(N125="zákl. přenesená",J125,0)</f>
        <v>0</v>
      </c>
      <c r="BH125" s="215">
        <f>IF(N125="sníž. přenesená",J125,0)</f>
        <v>0</v>
      </c>
      <c r="BI125" s="215">
        <f>IF(N125="nulová",J125,0)</f>
        <v>0</v>
      </c>
      <c r="BJ125" s="25" t="s">
        <v>81</v>
      </c>
      <c r="BK125" s="215">
        <f>ROUND(I125*H125,2)</f>
        <v>0</v>
      </c>
      <c r="BL125" s="25" t="s">
        <v>203</v>
      </c>
      <c r="BM125" s="25" t="s">
        <v>4931</v>
      </c>
    </row>
    <row r="126" spans="2:65" s="12" customFormat="1">
      <c r="B126" s="216"/>
      <c r="C126" s="217"/>
      <c r="D126" s="218" t="s">
        <v>205</v>
      </c>
      <c r="E126" s="219" t="s">
        <v>24</v>
      </c>
      <c r="F126" s="220" t="s">
        <v>4932</v>
      </c>
      <c r="G126" s="217"/>
      <c r="H126" s="221">
        <v>11</v>
      </c>
      <c r="I126" s="222"/>
      <c r="J126" s="217"/>
      <c r="K126" s="217"/>
      <c r="L126" s="223"/>
      <c r="M126" s="224"/>
      <c r="N126" s="225"/>
      <c r="O126" s="225"/>
      <c r="P126" s="225"/>
      <c r="Q126" s="225"/>
      <c r="R126" s="225"/>
      <c r="S126" s="225"/>
      <c r="T126" s="226"/>
      <c r="AT126" s="227" t="s">
        <v>205</v>
      </c>
      <c r="AU126" s="227" t="s">
        <v>211</v>
      </c>
      <c r="AV126" s="12" t="s">
        <v>83</v>
      </c>
      <c r="AW126" s="12" t="s">
        <v>37</v>
      </c>
      <c r="AX126" s="12" t="s">
        <v>81</v>
      </c>
      <c r="AY126" s="227" t="s">
        <v>196</v>
      </c>
    </row>
    <row r="127" spans="2:65" s="1" customFormat="1" ht="34.5" customHeight="1">
      <c r="B127" s="42"/>
      <c r="C127" s="204" t="s">
        <v>251</v>
      </c>
      <c r="D127" s="204" t="s">
        <v>198</v>
      </c>
      <c r="E127" s="205" t="s">
        <v>4933</v>
      </c>
      <c r="F127" s="206" t="s">
        <v>4934</v>
      </c>
      <c r="G127" s="207" t="s">
        <v>320</v>
      </c>
      <c r="H127" s="208">
        <v>9.15</v>
      </c>
      <c r="I127" s="209"/>
      <c r="J127" s="210">
        <f>ROUND(I127*H127,2)</f>
        <v>0</v>
      </c>
      <c r="K127" s="206" t="s">
        <v>202</v>
      </c>
      <c r="L127" s="62"/>
      <c r="M127" s="211" t="s">
        <v>24</v>
      </c>
      <c r="N127" s="212" t="s">
        <v>45</v>
      </c>
      <c r="O127" s="43"/>
      <c r="P127" s="213">
        <f>O127*H127</f>
        <v>0</v>
      </c>
      <c r="Q127" s="213">
        <v>0</v>
      </c>
      <c r="R127" s="213">
        <f>Q127*H127</f>
        <v>0</v>
      </c>
      <c r="S127" s="213">
        <v>0</v>
      </c>
      <c r="T127" s="214">
        <f>S127*H127</f>
        <v>0</v>
      </c>
      <c r="AR127" s="25" t="s">
        <v>203</v>
      </c>
      <c r="AT127" s="25" t="s">
        <v>198</v>
      </c>
      <c r="AU127" s="25" t="s">
        <v>211</v>
      </c>
      <c r="AY127" s="25" t="s">
        <v>196</v>
      </c>
      <c r="BE127" s="215">
        <f>IF(N127="základní",J127,0)</f>
        <v>0</v>
      </c>
      <c r="BF127" s="215">
        <f>IF(N127="snížená",J127,0)</f>
        <v>0</v>
      </c>
      <c r="BG127" s="215">
        <f>IF(N127="zákl. přenesená",J127,0)</f>
        <v>0</v>
      </c>
      <c r="BH127" s="215">
        <f>IF(N127="sníž. přenesená",J127,0)</f>
        <v>0</v>
      </c>
      <c r="BI127" s="215">
        <f>IF(N127="nulová",J127,0)</f>
        <v>0</v>
      </c>
      <c r="BJ127" s="25" t="s">
        <v>81</v>
      </c>
      <c r="BK127" s="215">
        <f>ROUND(I127*H127,2)</f>
        <v>0</v>
      </c>
      <c r="BL127" s="25" t="s">
        <v>203</v>
      </c>
      <c r="BM127" s="25" t="s">
        <v>4935</v>
      </c>
    </row>
    <row r="128" spans="2:65" s="1" customFormat="1" ht="23" customHeight="1">
      <c r="B128" s="42"/>
      <c r="C128" s="250" t="s">
        <v>256</v>
      </c>
      <c r="D128" s="250" t="s">
        <v>252</v>
      </c>
      <c r="E128" s="251" t="s">
        <v>4936</v>
      </c>
      <c r="F128" s="252" t="s">
        <v>4937</v>
      </c>
      <c r="G128" s="253" t="s">
        <v>320</v>
      </c>
      <c r="H128" s="254">
        <v>10.065</v>
      </c>
      <c r="I128" s="255"/>
      <c r="J128" s="256">
        <f>ROUND(I128*H128,2)</f>
        <v>0</v>
      </c>
      <c r="K128" s="252" t="s">
        <v>202</v>
      </c>
      <c r="L128" s="257"/>
      <c r="M128" s="258" t="s">
        <v>24</v>
      </c>
      <c r="N128" s="259" t="s">
        <v>45</v>
      </c>
      <c r="O128" s="43"/>
      <c r="P128" s="213">
        <f>O128*H128</f>
        <v>0</v>
      </c>
      <c r="Q128" s="213">
        <v>1.31E-3</v>
      </c>
      <c r="R128" s="213">
        <f>Q128*H128</f>
        <v>1.318515E-2</v>
      </c>
      <c r="S128" s="213">
        <v>0</v>
      </c>
      <c r="T128" s="214">
        <f>S128*H128</f>
        <v>0</v>
      </c>
      <c r="AR128" s="25" t="s">
        <v>245</v>
      </c>
      <c r="AT128" s="25" t="s">
        <v>252</v>
      </c>
      <c r="AU128" s="25" t="s">
        <v>211</v>
      </c>
      <c r="AY128" s="25" t="s">
        <v>196</v>
      </c>
      <c r="BE128" s="215">
        <f>IF(N128="základní",J128,0)</f>
        <v>0</v>
      </c>
      <c r="BF128" s="215">
        <f>IF(N128="snížená",J128,0)</f>
        <v>0</v>
      </c>
      <c r="BG128" s="215">
        <f>IF(N128="zákl. přenesená",J128,0)</f>
        <v>0</v>
      </c>
      <c r="BH128" s="215">
        <f>IF(N128="sníž. přenesená",J128,0)</f>
        <v>0</v>
      </c>
      <c r="BI128" s="215">
        <f>IF(N128="nulová",J128,0)</f>
        <v>0</v>
      </c>
      <c r="BJ128" s="25" t="s">
        <v>81</v>
      </c>
      <c r="BK128" s="215">
        <f>ROUND(I128*H128,2)</f>
        <v>0</v>
      </c>
      <c r="BL128" s="25" t="s">
        <v>203</v>
      </c>
      <c r="BM128" s="25" t="s">
        <v>4938</v>
      </c>
    </row>
    <row r="129" spans="2:65" s="12" customFormat="1">
      <c r="B129" s="216"/>
      <c r="C129" s="217"/>
      <c r="D129" s="218" t="s">
        <v>205</v>
      </c>
      <c r="E129" s="219" t="s">
        <v>24</v>
      </c>
      <c r="F129" s="220" t="s">
        <v>4939</v>
      </c>
      <c r="G129" s="217"/>
      <c r="H129" s="221">
        <v>10.065</v>
      </c>
      <c r="I129" s="222"/>
      <c r="J129" s="217"/>
      <c r="K129" s="217"/>
      <c r="L129" s="223"/>
      <c r="M129" s="224"/>
      <c r="N129" s="225"/>
      <c r="O129" s="225"/>
      <c r="P129" s="225"/>
      <c r="Q129" s="225"/>
      <c r="R129" s="225"/>
      <c r="S129" s="225"/>
      <c r="T129" s="226"/>
      <c r="AT129" s="227" t="s">
        <v>205</v>
      </c>
      <c r="AU129" s="227" t="s">
        <v>211</v>
      </c>
      <c r="AV129" s="12" t="s">
        <v>83</v>
      </c>
      <c r="AW129" s="12" t="s">
        <v>37</v>
      </c>
      <c r="AX129" s="12" t="s">
        <v>81</v>
      </c>
      <c r="AY129" s="227" t="s">
        <v>196</v>
      </c>
    </row>
    <row r="130" spans="2:65" s="1" customFormat="1" ht="34.5" customHeight="1">
      <c r="B130" s="42"/>
      <c r="C130" s="204" t="s">
        <v>264</v>
      </c>
      <c r="D130" s="204" t="s">
        <v>198</v>
      </c>
      <c r="E130" s="205" t="s">
        <v>4940</v>
      </c>
      <c r="F130" s="206" t="s">
        <v>4941</v>
      </c>
      <c r="G130" s="207" t="s">
        <v>320</v>
      </c>
      <c r="H130" s="208">
        <v>27.45</v>
      </c>
      <c r="I130" s="209"/>
      <c r="J130" s="210">
        <f>ROUND(I130*H130,2)</f>
        <v>0</v>
      </c>
      <c r="K130" s="206" t="s">
        <v>202</v>
      </c>
      <c r="L130" s="62"/>
      <c r="M130" s="211" t="s">
        <v>24</v>
      </c>
      <c r="N130" s="212" t="s">
        <v>45</v>
      </c>
      <c r="O130" s="43"/>
      <c r="P130" s="213">
        <f>O130*H130</f>
        <v>0</v>
      </c>
      <c r="Q130" s="213">
        <v>0</v>
      </c>
      <c r="R130" s="213">
        <f>Q130*H130</f>
        <v>0</v>
      </c>
      <c r="S130" s="213">
        <v>0</v>
      </c>
      <c r="T130" s="214">
        <f>S130*H130</f>
        <v>0</v>
      </c>
      <c r="AR130" s="25" t="s">
        <v>203</v>
      </c>
      <c r="AT130" s="25" t="s">
        <v>198</v>
      </c>
      <c r="AU130" s="25" t="s">
        <v>211</v>
      </c>
      <c r="AY130" s="25" t="s">
        <v>196</v>
      </c>
      <c r="BE130" s="215">
        <f>IF(N130="základní",J130,0)</f>
        <v>0</v>
      </c>
      <c r="BF130" s="215">
        <f>IF(N130="snížená",J130,0)</f>
        <v>0</v>
      </c>
      <c r="BG130" s="215">
        <f>IF(N130="zákl. přenesená",J130,0)</f>
        <v>0</v>
      </c>
      <c r="BH130" s="215">
        <f>IF(N130="sníž. přenesená",J130,0)</f>
        <v>0</v>
      </c>
      <c r="BI130" s="215">
        <f>IF(N130="nulová",J130,0)</f>
        <v>0</v>
      </c>
      <c r="BJ130" s="25" t="s">
        <v>81</v>
      </c>
      <c r="BK130" s="215">
        <f>ROUND(I130*H130,2)</f>
        <v>0</v>
      </c>
      <c r="BL130" s="25" t="s">
        <v>203</v>
      </c>
      <c r="BM130" s="25" t="s">
        <v>4942</v>
      </c>
    </row>
    <row r="131" spans="2:65" s="12" customFormat="1">
      <c r="B131" s="216"/>
      <c r="C131" s="217"/>
      <c r="D131" s="218" t="s">
        <v>205</v>
      </c>
      <c r="E131" s="219" t="s">
        <v>24</v>
      </c>
      <c r="F131" s="220" t="s">
        <v>4943</v>
      </c>
      <c r="G131" s="217"/>
      <c r="H131" s="221">
        <v>27.45</v>
      </c>
      <c r="I131" s="222"/>
      <c r="J131" s="217"/>
      <c r="K131" s="217"/>
      <c r="L131" s="223"/>
      <c r="M131" s="224"/>
      <c r="N131" s="225"/>
      <c r="O131" s="225"/>
      <c r="P131" s="225"/>
      <c r="Q131" s="225"/>
      <c r="R131" s="225"/>
      <c r="S131" s="225"/>
      <c r="T131" s="226"/>
      <c r="AT131" s="227" t="s">
        <v>205</v>
      </c>
      <c r="AU131" s="227" t="s">
        <v>211</v>
      </c>
      <c r="AV131" s="12" t="s">
        <v>83</v>
      </c>
      <c r="AW131" s="12" t="s">
        <v>37</v>
      </c>
      <c r="AX131" s="12" t="s">
        <v>81</v>
      </c>
      <c r="AY131" s="227" t="s">
        <v>196</v>
      </c>
    </row>
    <row r="132" spans="2:65" s="1" customFormat="1" ht="14.5" customHeight="1">
      <c r="B132" s="42"/>
      <c r="C132" s="250" t="s">
        <v>272</v>
      </c>
      <c r="D132" s="250" t="s">
        <v>252</v>
      </c>
      <c r="E132" s="251" t="s">
        <v>4944</v>
      </c>
      <c r="F132" s="252" t="s">
        <v>4945</v>
      </c>
      <c r="G132" s="253" t="s">
        <v>320</v>
      </c>
      <c r="H132" s="254">
        <v>50</v>
      </c>
      <c r="I132" s="255"/>
      <c r="J132" s="256">
        <f>ROUND(I132*H132,2)</f>
        <v>0</v>
      </c>
      <c r="K132" s="252" t="s">
        <v>202</v>
      </c>
      <c r="L132" s="257"/>
      <c r="M132" s="258" t="s">
        <v>24</v>
      </c>
      <c r="N132" s="259" t="s">
        <v>45</v>
      </c>
      <c r="O132" s="43"/>
      <c r="P132" s="213">
        <f>O132*H132</f>
        <v>0</v>
      </c>
      <c r="Q132" s="213">
        <v>4.0000000000000003E-5</v>
      </c>
      <c r="R132" s="213">
        <f>Q132*H132</f>
        <v>2E-3</v>
      </c>
      <c r="S132" s="213">
        <v>0</v>
      </c>
      <c r="T132" s="214">
        <f>S132*H132</f>
        <v>0</v>
      </c>
      <c r="AR132" s="25" t="s">
        <v>245</v>
      </c>
      <c r="AT132" s="25" t="s">
        <v>252</v>
      </c>
      <c r="AU132" s="25" t="s">
        <v>211</v>
      </c>
      <c r="AY132" s="25" t="s">
        <v>196</v>
      </c>
      <c r="BE132" s="215">
        <f>IF(N132="základní",J132,0)</f>
        <v>0</v>
      </c>
      <c r="BF132" s="215">
        <f>IF(N132="snížená",J132,0)</f>
        <v>0</v>
      </c>
      <c r="BG132" s="215">
        <f>IF(N132="zákl. přenesená",J132,0)</f>
        <v>0</v>
      </c>
      <c r="BH132" s="215">
        <f>IF(N132="sníž. přenesená",J132,0)</f>
        <v>0</v>
      </c>
      <c r="BI132" s="215">
        <f>IF(N132="nulová",J132,0)</f>
        <v>0</v>
      </c>
      <c r="BJ132" s="25" t="s">
        <v>81</v>
      </c>
      <c r="BK132" s="215">
        <f>ROUND(I132*H132,2)</f>
        <v>0</v>
      </c>
      <c r="BL132" s="25" t="s">
        <v>203</v>
      </c>
      <c r="BM132" s="25" t="s">
        <v>4946</v>
      </c>
    </row>
    <row r="133" spans="2:65" s="1" customFormat="1" ht="34.5" customHeight="1">
      <c r="B133" s="42"/>
      <c r="C133" s="204" t="s">
        <v>277</v>
      </c>
      <c r="D133" s="204" t="s">
        <v>198</v>
      </c>
      <c r="E133" s="205" t="s">
        <v>4947</v>
      </c>
      <c r="F133" s="206" t="s">
        <v>4948</v>
      </c>
      <c r="G133" s="207" t="s">
        <v>248</v>
      </c>
      <c r="H133" s="208">
        <v>16</v>
      </c>
      <c r="I133" s="209"/>
      <c r="J133" s="210">
        <f>ROUND(I133*H133,2)</f>
        <v>0</v>
      </c>
      <c r="K133" s="206" t="s">
        <v>202</v>
      </c>
      <c r="L133" s="62"/>
      <c r="M133" s="211" t="s">
        <v>24</v>
      </c>
      <c r="N133" s="212" t="s">
        <v>45</v>
      </c>
      <c r="O133" s="43"/>
      <c r="P133" s="213">
        <f>O133*H133</f>
        <v>0</v>
      </c>
      <c r="Q133" s="213">
        <v>5.1446999999999997E-5</v>
      </c>
      <c r="R133" s="213">
        <f>Q133*H133</f>
        <v>8.2315199999999995E-4</v>
      </c>
      <c r="S133" s="213">
        <v>0</v>
      </c>
      <c r="T133" s="214">
        <f>S133*H133</f>
        <v>0</v>
      </c>
      <c r="AR133" s="25" t="s">
        <v>203</v>
      </c>
      <c r="AT133" s="25" t="s">
        <v>198</v>
      </c>
      <c r="AU133" s="25" t="s">
        <v>211</v>
      </c>
      <c r="AY133" s="25" t="s">
        <v>196</v>
      </c>
      <c r="BE133" s="215">
        <f>IF(N133="základní",J133,0)</f>
        <v>0</v>
      </c>
      <c r="BF133" s="215">
        <f>IF(N133="snížená",J133,0)</f>
        <v>0</v>
      </c>
      <c r="BG133" s="215">
        <f>IF(N133="zákl. přenesená",J133,0)</f>
        <v>0</v>
      </c>
      <c r="BH133" s="215">
        <f>IF(N133="sníž. přenesená",J133,0)</f>
        <v>0</v>
      </c>
      <c r="BI133" s="215">
        <f>IF(N133="nulová",J133,0)</f>
        <v>0</v>
      </c>
      <c r="BJ133" s="25" t="s">
        <v>81</v>
      </c>
      <c r="BK133" s="215">
        <f>ROUND(I133*H133,2)</f>
        <v>0</v>
      </c>
      <c r="BL133" s="25" t="s">
        <v>203</v>
      </c>
      <c r="BM133" s="25" t="s">
        <v>4949</v>
      </c>
    </row>
    <row r="134" spans="2:65" s="12" customFormat="1">
      <c r="B134" s="216"/>
      <c r="C134" s="217"/>
      <c r="D134" s="218" t="s">
        <v>205</v>
      </c>
      <c r="E134" s="219" t="s">
        <v>24</v>
      </c>
      <c r="F134" s="220" t="s">
        <v>4950</v>
      </c>
      <c r="G134" s="217"/>
      <c r="H134" s="221">
        <v>16</v>
      </c>
      <c r="I134" s="222"/>
      <c r="J134" s="217"/>
      <c r="K134" s="217"/>
      <c r="L134" s="223"/>
      <c r="M134" s="224"/>
      <c r="N134" s="225"/>
      <c r="O134" s="225"/>
      <c r="P134" s="225"/>
      <c r="Q134" s="225"/>
      <c r="R134" s="225"/>
      <c r="S134" s="225"/>
      <c r="T134" s="226"/>
      <c r="AT134" s="227" t="s">
        <v>205</v>
      </c>
      <c r="AU134" s="227" t="s">
        <v>211</v>
      </c>
      <c r="AV134" s="12" t="s">
        <v>83</v>
      </c>
      <c r="AW134" s="12" t="s">
        <v>37</v>
      </c>
      <c r="AX134" s="12" t="s">
        <v>81</v>
      </c>
      <c r="AY134" s="227" t="s">
        <v>196</v>
      </c>
    </row>
    <row r="135" spans="2:65" s="1" customFormat="1" ht="23" customHeight="1">
      <c r="B135" s="42"/>
      <c r="C135" s="204" t="s">
        <v>282</v>
      </c>
      <c r="D135" s="204" t="s">
        <v>198</v>
      </c>
      <c r="E135" s="205" t="s">
        <v>438</v>
      </c>
      <c r="F135" s="206" t="s">
        <v>439</v>
      </c>
      <c r="G135" s="207" t="s">
        <v>248</v>
      </c>
      <c r="H135" s="208">
        <v>16</v>
      </c>
      <c r="I135" s="209"/>
      <c r="J135" s="210">
        <f>ROUND(I135*H135,2)</f>
        <v>0</v>
      </c>
      <c r="K135" s="206" t="s">
        <v>202</v>
      </c>
      <c r="L135" s="62"/>
      <c r="M135" s="211" t="s">
        <v>24</v>
      </c>
      <c r="N135" s="212" t="s">
        <v>45</v>
      </c>
      <c r="O135" s="43"/>
      <c r="P135" s="213">
        <f>O135*H135</f>
        <v>0</v>
      </c>
      <c r="Q135" s="213">
        <v>2.7E-4</v>
      </c>
      <c r="R135" s="213">
        <f>Q135*H135</f>
        <v>4.3200000000000001E-3</v>
      </c>
      <c r="S135" s="213">
        <v>0</v>
      </c>
      <c r="T135" s="214">
        <f>S135*H135</f>
        <v>0</v>
      </c>
      <c r="AR135" s="25" t="s">
        <v>203</v>
      </c>
      <c r="AT135" s="25" t="s">
        <v>198</v>
      </c>
      <c r="AU135" s="25" t="s">
        <v>211</v>
      </c>
      <c r="AY135" s="25" t="s">
        <v>196</v>
      </c>
      <c r="BE135" s="215">
        <f>IF(N135="základní",J135,0)</f>
        <v>0</v>
      </c>
      <c r="BF135" s="215">
        <f>IF(N135="snížená",J135,0)</f>
        <v>0</v>
      </c>
      <c r="BG135" s="215">
        <f>IF(N135="zákl. přenesená",J135,0)</f>
        <v>0</v>
      </c>
      <c r="BH135" s="215">
        <f>IF(N135="sníž. přenesená",J135,0)</f>
        <v>0</v>
      </c>
      <c r="BI135" s="215">
        <f>IF(N135="nulová",J135,0)</f>
        <v>0</v>
      </c>
      <c r="BJ135" s="25" t="s">
        <v>81</v>
      </c>
      <c r="BK135" s="215">
        <f>ROUND(I135*H135,2)</f>
        <v>0</v>
      </c>
      <c r="BL135" s="25" t="s">
        <v>203</v>
      </c>
      <c r="BM135" s="25" t="s">
        <v>4951</v>
      </c>
    </row>
    <row r="136" spans="2:65" s="1" customFormat="1" ht="23" customHeight="1">
      <c r="B136" s="42"/>
      <c r="C136" s="250" t="s">
        <v>10</v>
      </c>
      <c r="D136" s="250" t="s">
        <v>252</v>
      </c>
      <c r="E136" s="251" t="s">
        <v>4952</v>
      </c>
      <c r="F136" s="252" t="s">
        <v>4953</v>
      </c>
      <c r="G136" s="253" t="s">
        <v>248</v>
      </c>
      <c r="H136" s="254">
        <v>4</v>
      </c>
      <c r="I136" s="255"/>
      <c r="J136" s="256">
        <f>ROUND(I136*H136,2)</f>
        <v>0</v>
      </c>
      <c r="K136" s="252" t="s">
        <v>24</v>
      </c>
      <c r="L136" s="257"/>
      <c r="M136" s="258" t="s">
        <v>24</v>
      </c>
      <c r="N136" s="259" t="s">
        <v>45</v>
      </c>
      <c r="O136" s="43"/>
      <c r="P136" s="213">
        <f>O136*H136</f>
        <v>0</v>
      </c>
      <c r="Q136" s="213">
        <v>1.0800000000000001E-2</v>
      </c>
      <c r="R136" s="213">
        <f>Q136*H136</f>
        <v>4.3200000000000002E-2</v>
      </c>
      <c r="S136" s="213">
        <v>0</v>
      </c>
      <c r="T136" s="214">
        <f>S136*H136</f>
        <v>0</v>
      </c>
      <c r="AR136" s="25" t="s">
        <v>245</v>
      </c>
      <c r="AT136" s="25" t="s">
        <v>252</v>
      </c>
      <c r="AU136" s="25" t="s">
        <v>211</v>
      </c>
      <c r="AY136" s="25" t="s">
        <v>196</v>
      </c>
      <c r="BE136" s="215">
        <f>IF(N136="základní",J136,0)</f>
        <v>0</v>
      </c>
      <c r="BF136" s="215">
        <f>IF(N136="snížená",J136,0)</f>
        <v>0</v>
      </c>
      <c r="BG136" s="215">
        <f>IF(N136="zákl. přenesená",J136,0)</f>
        <v>0</v>
      </c>
      <c r="BH136" s="215">
        <f>IF(N136="sníž. přenesená",J136,0)</f>
        <v>0</v>
      </c>
      <c r="BI136" s="215">
        <f>IF(N136="nulová",J136,0)</f>
        <v>0</v>
      </c>
      <c r="BJ136" s="25" t="s">
        <v>81</v>
      </c>
      <c r="BK136" s="215">
        <f>ROUND(I136*H136,2)</f>
        <v>0</v>
      </c>
      <c r="BL136" s="25" t="s">
        <v>203</v>
      </c>
      <c r="BM136" s="25" t="s">
        <v>4954</v>
      </c>
    </row>
    <row r="137" spans="2:65" s="11" customFormat="1" ht="29.9" customHeight="1">
      <c r="B137" s="188"/>
      <c r="C137" s="189"/>
      <c r="D137" s="190" t="s">
        <v>73</v>
      </c>
      <c r="E137" s="202" t="s">
        <v>4955</v>
      </c>
      <c r="F137" s="202" t="s">
        <v>4956</v>
      </c>
      <c r="G137" s="189"/>
      <c r="H137" s="189"/>
      <c r="I137" s="192"/>
      <c r="J137" s="203">
        <f>BK137</f>
        <v>0</v>
      </c>
      <c r="K137" s="189"/>
      <c r="L137" s="194"/>
      <c r="M137" s="195"/>
      <c r="N137" s="196"/>
      <c r="O137" s="196"/>
      <c r="P137" s="197">
        <f>SUM(P138:P158)</f>
        <v>0</v>
      </c>
      <c r="Q137" s="196"/>
      <c r="R137" s="197">
        <f>SUM(R138:R158)</f>
        <v>38.625908175000006</v>
      </c>
      <c r="S137" s="196"/>
      <c r="T137" s="198">
        <f>SUM(T138:T158)</f>
        <v>0</v>
      </c>
      <c r="AR137" s="199" t="s">
        <v>81</v>
      </c>
      <c r="AT137" s="200" t="s">
        <v>73</v>
      </c>
      <c r="AU137" s="200" t="s">
        <v>81</v>
      </c>
      <c r="AY137" s="199" t="s">
        <v>196</v>
      </c>
      <c r="BK137" s="201">
        <f>SUM(BK138:BK158)</f>
        <v>0</v>
      </c>
    </row>
    <row r="138" spans="2:65" s="1" customFormat="1" ht="34.5" customHeight="1">
      <c r="B138" s="42"/>
      <c r="C138" s="204" t="s">
        <v>290</v>
      </c>
      <c r="D138" s="204" t="s">
        <v>198</v>
      </c>
      <c r="E138" s="205" t="s">
        <v>564</v>
      </c>
      <c r="F138" s="206" t="s">
        <v>565</v>
      </c>
      <c r="G138" s="207" t="s">
        <v>267</v>
      </c>
      <c r="H138" s="208">
        <v>44.954999999999998</v>
      </c>
      <c r="I138" s="209"/>
      <c r="J138" s="210">
        <f>ROUND(I138*H138,2)</f>
        <v>0</v>
      </c>
      <c r="K138" s="206" t="s">
        <v>202</v>
      </c>
      <c r="L138" s="62"/>
      <c r="M138" s="211" t="s">
        <v>24</v>
      </c>
      <c r="N138" s="212" t="s">
        <v>45</v>
      </c>
      <c r="O138" s="43"/>
      <c r="P138" s="213">
        <f>O138*H138</f>
        <v>0</v>
      </c>
      <c r="Q138" s="213">
        <v>0</v>
      </c>
      <c r="R138" s="213">
        <f>Q138*H138</f>
        <v>0</v>
      </c>
      <c r="S138" s="213">
        <v>0</v>
      </c>
      <c r="T138" s="214">
        <f>S138*H138</f>
        <v>0</v>
      </c>
      <c r="AR138" s="25" t="s">
        <v>203</v>
      </c>
      <c r="AT138" s="25" t="s">
        <v>198</v>
      </c>
      <c r="AU138" s="25" t="s">
        <v>83</v>
      </c>
      <c r="AY138" s="25" t="s">
        <v>196</v>
      </c>
      <c r="BE138" s="215">
        <f>IF(N138="základní",J138,0)</f>
        <v>0</v>
      </c>
      <c r="BF138" s="215">
        <f>IF(N138="snížená",J138,0)</f>
        <v>0</v>
      </c>
      <c r="BG138" s="215">
        <f>IF(N138="zákl. přenesená",J138,0)</f>
        <v>0</v>
      </c>
      <c r="BH138" s="215">
        <f>IF(N138="sníž. přenesená",J138,0)</f>
        <v>0</v>
      </c>
      <c r="BI138" s="215">
        <f>IF(N138="nulová",J138,0)</f>
        <v>0</v>
      </c>
      <c r="BJ138" s="25" t="s">
        <v>81</v>
      </c>
      <c r="BK138" s="215">
        <f>ROUND(I138*H138,2)</f>
        <v>0</v>
      </c>
      <c r="BL138" s="25" t="s">
        <v>203</v>
      </c>
      <c r="BM138" s="25" t="s">
        <v>4957</v>
      </c>
    </row>
    <row r="139" spans="2:65" s="12" customFormat="1">
      <c r="B139" s="216"/>
      <c r="C139" s="217"/>
      <c r="D139" s="218" t="s">
        <v>205</v>
      </c>
      <c r="E139" s="219" t="s">
        <v>24</v>
      </c>
      <c r="F139" s="220" t="s">
        <v>4958</v>
      </c>
      <c r="G139" s="217"/>
      <c r="H139" s="221">
        <v>33.704999999999998</v>
      </c>
      <c r="I139" s="222"/>
      <c r="J139" s="217"/>
      <c r="K139" s="217"/>
      <c r="L139" s="223"/>
      <c r="M139" s="224"/>
      <c r="N139" s="225"/>
      <c r="O139" s="225"/>
      <c r="P139" s="225"/>
      <c r="Q139" s="225"/>
      <c r="R139" s="225"/>
      <c r="S139" s="225"/>
      <c r="T139" s="226"/>
      <c r="AT139" s="227" t="s">
        <v>205</v>
      </c>
      <c r="AU139" s="227" t="s">
        <v>83</v>
      </c>
      <c r="AV139" s="12" t="s">
        <v>83</v>
      </c>
      <c r="AW139" s="12" t="s">
        <v>37</v>
      </c>
      <c r="AX139" s="12" t="s">
        <v>74</v>
      </c>
      <c r="AY139" s="227" t="s">
        <v>196</v>
      </c>
    </row>
    <row r="140" spans="2:65" s="12" customFormat="1">
      <c r="B140" s="216"/>
      <c r="C140" s="217"/>
      <c r="D140" s="218" t="s">
        <v>205</v>
      </c>
      <c r="E140" s="219" t="s">
        <v>24</v>
      </c>
      <c r="F140" s="220" t="s">
        <v>4959</v>
      </c>
      <c r="G140" s="217"/>
      <c r="H140" s="221">
        <v>11.25</v>
      </c>
      <c r="I140" s="222"/>
      <c r="J140" s="217"/>
      <c r="K140" s="217"/>
      <c r="L140" s="223"/>
      <c r="M140" s="224"/>
      <c r="N140" s="225"/>
      <c r="O140" s="225"/>
      <c r="P140" s="225"/>
      <c r="Q140" s="225"/>
      <c r="R140" s="225"/>
      <c r="S140" s="225"/>
      <c r="T140" s="226"/>
      <c r="AT140" s="227" t="s">
        <v>205</v>
      </c>
      <c r="AU140" s="227" t="s">
        <v>83</v>
      </c>
      <c r="AV140" s="12" t="s">
        <v>83</v>
      </c>
      <c r="AW140" s="12" t="s">
        <v>37</v>
      </c>
      <c r="AX140" s="12" t="s">
        <v>74</v>
      </c>
      <c r="AY140" s="227" t="s">
        <v>196</v>
      </c>
    </row>
    <row r="141" spans="2:65" s="14" customFormat="1">
      <c r="B141" s="239"/>
      <c r="C141" s="240"/>
      <c r="D141" s="218" t="s">
        <v>205</v>
      </c>
      <c r="E141" s="241" t="s">
        <v>24</v>
      </c>
      <c r="F141" s="242" t="s">
        <v>238</v>
      </c>
      <c r="G141" s="240"/>
      <c r="H141" s="243">
        <v>44.954999999999998</v>
      </c>
      <c r="I141" s="244"/>
      <c r="J141" s="240"/>
      <c r="K141" s="240"/>
      <c r="L141" s="245"/>
      <c r="M141" s="246"/>
      <c r="N141" s="247"/>
      <c r="O141" s="247"/>
      <c r="P141" s="247"/>
      <c r="Q141" s="247"/>
      <c r="R141" s="247"/>
      <c r="S141" s="247"/>
      <c r="T141" s="248"/>
      <c r="AT141" s="249" t="s">
        <v>205</v>
      </c>
      <c r="AU141" s="249" t="s">
        <v>83</v>
      </c>
      <c r="AV141" s="14" t="s">
        <v>203</v>
      </c>
      <c r="AW141" s="14" t="s">
        <v>37</v>
      </c>
      <c r="AX141" s="14" t="s">
        <v>81</v>
      </c>
      <c r="AY141" s="249" t="s">
        <v>196</v>
      </c>
    </row>
    <row r="142" spans="2:65" s="1" customFormat="1" ht="23" customHeight="1">
      <c r="B142" s="42"/>
      <c r="C142" s="204" t="s">
        <v>296</v>
      </c>
      <c r="D142" s="204" t="s">
        <v>198</v>
      </c>
      <c r="E142" s="205" t="s">
        <v>4220</v>
      </c>
      <c r="F142" s="206" t="s">
        <v>4221</v>
      </c>
      <c r="G142" s="207" t="s">
        <v>267</v>
      </c>
      <c r="H142" s="208">
        <v>44.954999999999998</v>
      </c>
      <c r="I142" s="209"/>
      <c r="J142" s="210">
        <f>ROUND(I142*H142,2)</f>
        <v>0</v>
      </c>
      <c r="K142" s="206" t="s">
        <v>202</v>
      </c>
      <c r="L142" s="62"/>
      <c r="M142" s="211" t="s">
        <v>24</v>
      </c>
      <c r="N142" s="212" t="s">
        <v>45</v>
      </c>
      <c r="O142" s="43"/>
      <c r="P142" s="213">
        <f>O142*H142</f>
        <v>0</v>
      </c>
      <c r="Q142" s="213">
        <v>0.27994000000000002</v>
      </c>
      <c r="R142" s="213">
        <f>Q142*H142</f>
        <v>12.584702700000001</v>
      </c>
      <c r="S142" s="213">
        <v>0</v>
      </c>
      <c r="T142" s="214">
        <f>S142*H142</f>
        <v>0</v>
      </c>
      <c r="AR142" s="25" t="s">
        <v>203</v>
      </c>
      <c r="AT142" s="25" t="s">
        <v>198</v>
      </c>
      <c r="AU142" s="25" t="s">
        <v>83</v>
      </c>
      <c r="AY142" s="25" t="s">
        <v>196</v>
      </c>
      <c r="BE142" s="215">
        <f>IF(N142="základní",J142,0)</f>
        <v>0</v>
      </c>
      <c r="BF142" s="215">
        <f>IF(N142="snížená",J142,0)</f>
        <v>0</v>
      </c>
      <c r="BG142" s="215">
        <f>IF(N142="zákl. přenesená",J142,0)</f>
        <v>0</v>
      </c>
      <c r="BH142" s="215">
        <f>IF(N142="sníž. přenesená",J142,0)</f>
        <v>0</v>
      </c>
      <c r="BI142" s="215">
        <f>IF(N142="nulová",J142,0)</f>
        <v>0</v>
      </c>
      <c r="BJ142" s="25" t="s">
        <v>81</v>
      </c>
      <c r="BK142" s="215">
        <f>ROUND(I142*H142,2)</f>
        <v>0</v>
      </c>
      <c r="BL142" s="25" t="s">
        <v>203</v>
      </c>
      <c r="BM142" s="25" t="s">
        <v>4960</v>
      </c>
    </row>
    <row r="143" spans="2:65" s="12" customFormat="1">
      <c r="B143" s="216"/>
      <c r="C143" s="217"/>
      <c r="D143" s="218" t="s">
        <v>205</v>
      </c>
      <c r="E143" s="219" t="s">
        <v>24</v>
      </c>
      <c r="F143" s="220" t="s">
        <v>4958</v>
      </c>
      <c r="G143" s="217"/>
      <c r="H143" s="221">
        <v>33.704999999999998</v>
      </c>
      <c r="I143" s="222"/>
      <c r="J143" s="217"/>
      <c r="K143" s="217"/>
      <c r="L143" s="223"/>
      <c r="M143" s="224"/>
      <c r="N143" s="225"/>
      <c r="O143" s="225"/>
      <c r="P143" s="225"/>
      <c r="Q143" s="225"/>
      <c r="R143" s="225"/>
      <c r="S143" s="225"/>
      <c r="T143" s="226"/>
      <c r="AT143" s="227" t="s">
        <v>205</v>
      </c>
      <c r="AU143" s="227" t="s">
        <v>83</v>
      </c>
      <c r="AV143" s="12" t="s">
        <v>83</v>
      </c>
      <c r="AW143" s="12" t="s">
        <v>37</v>
      </c>
      <c r="AX143" s="12" t="s">
        <v>74</v>
      </c>
      <c r="AY143" s="227" t="s">
        <v>196</v>
      </c>
    </row>
    <row r="144" spans="2:65" s="12" customFormat="1">
      <c r="B144" s="216"/>
      <c r="C144" s="217"/>
      <c r="D144" s="218" t="s">
        <v>205</v>
      </c>
      <c r="E144" s="219" t="s">
        <v>24</v>
      </c>
      <c r="F144" s="220" t="s">
        <v>4959</v>
      </c>
      <c r="G144" s="217"/>
      <c r="H144" s="221">
        <v>11.25</v>
      </c>
      <c r="I144" s="222"/>
      <c r="J144" s="217"/>
      <c r="K144" s="217"/>
      <c r="L144" s="223"/>
      <c r="M144" s="224"/>
      <c r="N144" s="225"/>
      <c r="O144" s="225"/>
      <c r="P144" s="225"/>
      <c r="Q144" s="225"/>
      <c r="R144" s="225"/>
      <c r="S144" s="225"/>
      <c r="T144" s="226"/>
      <c r="AT144" s="227" t="s">
        <v>205</v>
      </c>
      <c r="AU144" s="227" t="s">
        <v>83</v>
      </c>
      <c r="AV144" s="12" t="s">
        <v>83</v>
      </c>
      <c r="AW144" s="12" t="s">
        <v>37</v>
      </c>
      <c r="AX144" s="12" t="s">
        <v>74</v>
      </c>
      <c r="AY144" s="227" t="s">
        <v>196</v>
      </c>
    </row>
    <row r="145" spans="2:65" s="14" customFormat="1">
      <c r="B145" s="239"/>
      <c r="C145" s="240"/>
      <c r="D145" s="218" t="s">
        <v>205</v>
      </c>
      <c r="E145" s="241" t="s">
        <v>24</v>
      </c>
      <c r="F145" s="242" t="s">
        <v>238</v>
      </c>
      <c r="G145" s="240"/>
      <c r="H145" s="243">
        <v>44.954999999999998</v>
      </c>
      <c r="I145" s="244"/>
      <c r="J145" s="240"/>
      <c r="K145" s="240"/>
      <c r="L145" s="245"/>
      <c r="M145" s="246"/>
      <c r="N145" s="247"/>
      <c r="O145" s="247"/>
      <c r="P145" s="247"/>
      <c r="Q145" s="247"/>
      <c r="R145" s="247"/>
      <c r="S145" s="247"/>
      <c r="T145" s="248"/>
      <c r="AT145" s="249" t="s">
        <v>205</v>
      </c>
      <c r="AU145" s="249" t="s">
        <v>83</v>
      </c>
      <c r="AV145" s="14" t="s">
        <v>203</v>
      </c>
      <c r="AW145" s="14" t="s">
        <v>37</v>
      </c>
      <c r="AX145" s="14" t="s">
        <v>81</v>
      </c>
      <c r="AY145" s="249" t="s">
        <v>196</v>
      </c>
    </row>
    <row r="146" spans="2:65" s="1" customFormat="1" ht="34.5" customHeight="1">
      <c r="B146" s="42"/>
      <c r="C146" s="204" t="s">
        <v>303</v>
      </c>
      <c r="D146" s="204" t="s">
        <v>198</v>
      </c>
      <c r="E146" s="205" t="s">
        <v>4961</v>
      </c>
      <c r="F146" s="206" t="s">
        <v>4962</v>
      </c>
      <c r="G146" s="207" t="s">
        <v>267</v>
      </c>
      <c r="H146" s="208">
        <v>11.25</v>
      </c>
      <c r="I146" s="209"/>
      <c r="J146" s="210">
        <f>ROUND(I146*H146,2)</f>
        <v>0</v>
      </c>
      <c r="K146" s="206" t="s">
        <v>202</v>
      </c>
      <c r="L146" s="62"/>
      <c r="M146" s="211" t="s">
        <v>24</v>
      </c>
      <c r="N146" s="212" t="s">
        <v>45</v>
      </c>
      <c r="O146" s="43"/>
      <c r="P146" s="213">
        <f>O146*H146</f>
        <v>0</v>
      </c>
      <c r="Q146" s="213">
        <v>0.49985049999999998</v>
      </c>
      <c r="R146" s="213">
        <f>Q146*H146</f>
        <v>5.6233181249999999</v>
      </c>
      <c r="S146" s="213">
        <v>0</v>
      </c>
      <c r="T146" s="214">
        <f>S146*H146</f>
        <v>0</v>
      </c>
      <c r="AR146" s="25" t="s">
        <v>203</v>
      </c>
      <c r="AT146" s="25" t="s">
        <v>198</v>
      </c>
      <c r="AU146" s="25" t="s">
        <v>83</v>
      </c>
      <c r="AY146" s="25" t="s">
        <v>196</v>
      </c>
      <c r="BE146" s="215">
        <f>IF(N146="základní",J146,0)</f>
        <v>0</v>
      </c>
      <c r="BF146" s="215">
        <f>IF(N146="snížená",J146,0)</f>
        <v>0</v>
      </c>
      <c r="BG146" s="215">
        <f>IF(N146="zákl. přenesená",J146,0)</f>
        <v>0</v>
      </c>
      <c r="BH146" s="215">
        <f>IF(N146="sníž. přenesená",J146,0)</f>
        <v>0</v>
      </c>
      <c r="BI146" s="215">
        <f>IF(N146="nulová",J146,0)</f>
        <v>0</v>
      </c>
      <c r="BJ146" s="25" t="s">
        <v>81</v>
      </c>
      <c r="BK146" s="215">
        <f>ROUND(I146*H146,2)</f>
        <v>0</v>
      </c>
      <c r="BL146" s="25" t="s">
        <v>203</v>
      </c>
      <c r="BM146" s="25" t="s">
        <v>4963</v>
      </c>
    </row>
    <row r="147" spans="2:65" s="12" customFormat="1">
      <c r="B147" s="216"/>
      <c r="C147" s="217"/>
      <c r="D147" s="218" t="s">
        <v>205</v>
      </c>
      <c r="E147" s="219" t="s">
        <v>24</v>
      </c>
      <c r="F147" s="220" t="s">
        <v>4964</v>
      </c>
      <c r="G147" s="217"/>
      <c r="H147" s="221">
        <v>11.25</v>
      </c>
      <c r="I147" s="222"/>
      <c r="J147" s="217"/>
      <c r="K147" s="217"/>
      <c r="L147" s="223"/>
      <c r="M147" s="224"/>
      <c r="N147" s="225"/>
      <c r="O147" s="225"/>
      <c r="P147" s="225"/>
      <c r="Q147" s="225"/>
      <c r="R147" s="225"/>
      <c r="S147" s="225"/>
      <c r="T147" s="226"/>
      <c r="AT147" s="227" t="s">
        <v>205</v>
      </c>
      <c r="AU147" s="227" t="s">
        <v>83</v>
      </c>
      <c r="AV147" s="12" t="s">
        <v>83</v>
      </c>
      <c r="AW147" s="12" t="s">
        <v>37</v>
      </c>
      <c r="AX147" s="12" t="s">
        <v>81</v>
      </c>
      <c r="AY147" s="227" t="s">
        <v>196</v>
      </c>
    </row>
    <row r="148" spans="2:65" s="1" customFormat="1" ht="34.5" customHeight="1">
      <c r="B148" s="42"/>
      <c r="C148" s="204" t="s">
        <v>312</v>
      </c>
      <c r="D148" s="204" t="s">
        <v>198</v>
      </c>
      <c r="E148" s="205" t="s">
        <v>581</v>
      </c>
      <c r="F148" s="206" t="s">
        <v>582</v>
      </c>
      <c r="G148" s="207" t="s">
        <v>267</v>
      </c>
      <c r="H148" s="208">
        <v>33.704999999999998</v>
      </c>
      <c r="I148" s="209"/>
      <c r="J148" s="210">
        <f>ROUND(I148*H148,2)</f>
        <v>0</v>
      </c>
      <c r="K148" s="206" t="s">
        <v>202</v>
      </c>
      <c r="L148" s="62"/>
      <c r="M148" s="211" t="s">
        <v>24</v>
      </c>
      <c r="N148" s="212" t="s">
        <v>45</v>
      </c>
      <c r="O148" s="43"/>
      <c r="P148" s="213">
        <f>O148*H148</f>
        <v>0</v>
      </c>
      <c r="Q148" s="213">
        <v>0.16192000000000001</v>
      </c>
      <c r="R148" s="213">
        <f>Q148*H148</f>
        <v>5.4575136000000004</v>
      </c>
      <c r="S148" s="213">
        <v>0</v>
      </c>
      <c r="T148" s="214">
        <f>S148*H148</f>
        <v>0</v>
      </c>
      <c r="AR148" s="25" t="s">
        <v>203</v>
      </c>
      <c r="AT148" s="25" t="s">
        <v>198</v>
      </c>
      <c r="AU148" s="25" t="s">
        <v>83</v>
      </c>
      <c r="AY148" s="25" t="s">
        <v>196</v>
      </c>
      <c r="BE148" s="215">
        <f>IF(N148="základní",J148,0)</f>
        <v>0</v>
      </c>
      <c r="BF148" s="215">
        <f>IF(N148="snížená",J148,0)</f>
        <v>0</v>
      </c>
      <c r="BG148" s="215">
        <f>IF(N148="zákl. přenesená",J148,0)</f>
        <v>0</v>
      </c>
      <c r="BH148" s="215">
        <f>IF(N148="sníž. přenesená",J148,0)</f>
        <v>0</v>
      </c>
      <c r="BI148" s="215">
        <f>IF(N148="nulová",J148,0)</f>
        <v>0</v>
      </c>
      <c r="BJ148" s="25" t="s">
        <v>81</v>
      </c>
      <c r="BK148" s="215">
        <f>ROUND(I148*H148,2)</f>
        <v>0</v>
      </c>
      <c r="BL148" s="25" t="s">
        <v>203</v>
      </c>
      <c r="BM148" s="25" t="s">
        <v>4965</v>
      </c>
    </row>
    <row r="149" spans="2:65" s="12" customFormat="1">
      <c r="B149" s="216"/>
      <c r="C149" s="217"/>
      <c r="D149" s="218" t="s">
        <v>205</v>
      </c>
      <c r="E149" s="219" t="s">
        <v>24</v>
      </c>
      <c r="F149" s="220" t="s">
        <v>4966</v>
      </c>
      <c r="G149" s="217"/>
      <c r="H149" s="221">
        <v>33.704999999999998</v>
      </c>
      <c r="I149" s="222"/>
      <c r="J149" s="217"/>
      <c r="K149" s="217"/>
      <c r="L149" s="223"/>
      <c r="M149" s="224"/>
      <c r="N149" s="225"/>
      <c r="O149" s="225"/>
      <c r="P149" s="225"/>
      <c r="Q149" s="225"/>
      <c r="R149" s="225"/>
      <c r="S149" s="225"/>
      <c r="T149" s="226"/>
      <c r="AT149" s="227" t="s">
        <v>205</v>
      </c>
      <c r="AU149" s="227" t="s">
        <v>83</v>
      </c>
      <c r="AV149" s="12" t="s">
        <v>83</v>
      </c>
      <c r="AW149" s="12" t="s">
        <v>37</v>
      </c>
      <c r="AX149" s="12" t="s">
        <v>81</v>
      </c>
      <c r="AY149" s="227" t="s">
        <v>196</v>
      </c>
    </row>
    <row r="150" spans="2:65" s="1" customFormat="1" ht="69" customHeight="1">
      <c r="B150" s="42"/>
      <c r="C150" s="204" t="s">
        <v>317</v>
      </c>
      <c r="D150" s="204" t="s">
        <v>198</v>
      </c>
      <c r="E150" s="205" t="s">
        <v>3937</v>
      </c>
      <c r="F150" s="206" t="s">
        <v>3938</v>
      </c>
      <c r="G150" s="207" t="s">
        <v>267</v>
      </c>
      <c r="H150" s="208">
        <v>33.704999999999998</v>
      </c>
      <c r="I150" s="209"/>
      <c r="J150" s="210">
        <f>ROUND(I150*H150,2)</f>
        <v>0</v>
      </c>
      <c r="K150" s="206" t="s">
        <v>202</v>
      </c>
      <c r="L150" s="62"/>
      <c r="M150" s="211" t="s">
        <v>24</v>
      </c>
      <c r="N150" s="212" t="s">
        <v>45</v>
      </c>
      <c r="O150" s="43"/>
      <c r="P150" s="213">
        <f>O150*H150</f>
        <v>0</v>
      </c>
      <c r="Q150" s="213">
        <v>8.4250000000000005E-2</v>
      </c>
      <c r="R150" s="213">
        <f>Q150*H150</f>
        <v>2.8396462499999999</v>
      </c>
      <c r="S150" s="213">
        <v>0</v>
      </c>
      <c r="T150" s="214">
        <f>S150*H150</f>
        <v>0</v>
      </c>
      <c r="AR150" s="25" t="s">
        <v>203</v>
      </c>
      <c r="AT150" s="25" t="s">
        <v>198</v>
      </c>
      <c r="AU150" s="25" t="s">
        <v>83</v>
      </c>
      <c r="AY150" s="25" t="s">
        <v>196</v>
      </c>
      <c r="BE150" s="215">
        <f>IF(N150="základní",J150,0)</f>
        <v>0</v>
      </c>
      <c r="BF150" s="215">
        <f>IF(N150="snížená",J150,0)</f>
        <v>0</v>
      </c>
      <c r="BG150" s="215">
        <f>IF(N150="zákl. přenesená",J150,0)</f>
        <v>0</v>
      </c>
      <c r="BH150" s="215">
        <f>IF(N150="sníž. přenesená",J150,0)</f>
        <v>0</v>
      </c>
      <c r="BI150" s="215">
        <f>IF(N150="nulová",J150,0)</f>
        <v>0</v>
      </c>
      <c r="BJ150" s="25" t="s">
        <v>81</v>
      </c>
      <c r="BK150" s="215">
        <f>ROUND(I150*H150,2)</f>
        <v>0</v>
      </c>
      <c r="BL150" s="25" t="s">
        <v>203</v>
      </c>
      <c r="BM150" s="25" t="s">
        <v>4967</v>
      </c>
    </row>
    <row r="151" spans="2:65" s="12" customFormat="1">
      <c r="B151" s="216"/>
      <c r="C151" s="217"/>
      <c r="D151" s="218" t="s">
        <v>205</v>
      </c>
      <c r="E151" s="219" t="s">
        <v>24</v>
      </c>
      <c r="F151" s="220" t="s">
        <v>4966</v>
      </c>
      <c r="G151" s="217"/>
      <c r="H151" s="221">
        <v>33.704999999999998</v>
      </c>
      <c r="I151" s="222"/>
      <c r="J151" s="217"/>
      <c r="K151" s="217"/>
      <c r="L151" s="223"/>
      <c r="M151" s="224"/>
      <c r="N151" s="225"/>
      <c r="O151" s="225"/>
      <c r="P151" s="225"/>
      <c r="Q151" s="225"/>
      <c r="R151" s="225"/>
      <c r="S151" s="225"/>
      <c r="T151" s="226"/>
      <c r="AT151" s="227" t="s">
        <v>205</v>
      </c>
      <c r="AU151" s="227" t="s">
        <v>83</v>
      </c>
      <c r="AV151" s="12" t="s">
        <v>83</v>
      </c>
      <c r="AW151" s="12" t="s">
        <v>37</v>
      </c>
      <c r="AX151" s="12" t="s">
        <v>81</v>
      </c>
      <c r="AY151" s="227" t="s">
        <v>196</v>
      </c>
    </row>
    <row r="152" spans="2:65" s="1" customFormat="1" ht="14.5" customHeight="1">
      <c r="B152" s="42"/>
      <c r="C152" s="250" t="s">
        <v>9</v>
      </c>
      <c r="D152" s="250" t="s">
        <v>252</v>
      </c>
      <c r="E152" s="251" t="s">
        <v>4968</v>
      </c>
      <c r="F152" s="252" t="s">
        <v>4969</v>
      </c>
      <c r="G152" s="253" t="s">
        <v>267</v>
      </c>
      <c r="H152" s="254">
        <v>37.076000000000001</v>
      </c>
      <c r="I152" s="255"/>
      <c r="J152" s="256">
        <f>ROUND(I152*H152,2)</f>
        <v>0</v>
      </c>
      <c r="K152" s="252" t="s">
        <v>202</v>
      </c>
      <c r="L152" s="257"/>
      <c r="M152" s="258" t="s">
        <v>24</v>
      </c>
      <c r="N152" s="259" t="s">
        <v>45</v>
      </c>
      <c r="O152" s="43"/>
      <c r="P152" s="213">
        <f>O152*H152</f>
        <v>0</v>
      </c>
      <c r="Q152" s="213">
        <v>0.13100000000000001</v>
      </c>
      <c r="R152" s="213">
        <f>Q152*H152</f>
        <v>4.8569560000000003</v>
      </c>
      <c r="S152" s="213">
        <v>0</v>
      </c>
      <c r="T152" s="214">
        <f>S152*H152</f>
        <v>0</v>
      </c>
      <c r="AR152" s="25" t="s">
        <v>245</v>
      </c>
      <c r="AT152" s="25" t="s">
        <v>252</v>
      </c>
      <c r="AU152" s="25" t="s">
        <v>83</v>
      </c>
      <c r="AY152" s="25" t="s">
        <v>196</v>
      </c>
      <c r="BE152" s="215">
        <f>IF(N152="základní",J152,0)</f>
        <v>0</v>
      </c>
      <c r="BF152" s="215">
        <f>IF(N152="snížená",J152,0)</f>
        <v>0</v>
      </c>
      <c r="BG152" s="215">
        <f>IF(N152="zákl. přenesená",J152,0)</f>
        <v>0</v>
      </c>
      <c r="BH152" s="215">
        <f>IF(N152="sníž. přenesená",J152,0)</f>
        <v>0</v>
      </c>
      <c r="BI152" s="215">
        <f>IF(N152="nulová",J152,0)</f>
        <v>0</v>
      </c>
      <c r="BJ152" s="25" t="s">
        <v>81</v>
      </c>
      <c r="BK152" s="215">
        <f>ROUND(I152*H152,2)</f>
        <v>0</v>
      </c>
      <c r="BL152" s="25" t="s">
        <v>203</v>
      </c>
      <c r="BM152" s="25" t="s">
        <v>4970</v>
      </c>
    </row>
    <row r="153" spans="2:65" s="12" customFormat="1">
      <c r="B153" s="216"/>
      <c r="C153" s="217"/>
      <c r="D153" s="218" t="s">
        <v>205</v>
      </c>
      <c r="E153" s="219" t="s">
        <v>24</v>
      </c>
      <c r="F153" s="220" t="s">
        <v>4971</v>
      </c>
      <c r="G153" s="217"/>
      <c r="H153" s="221">
        <v>37.076000000000001</v>
      </c>
      <c r="I153" s="222"/>
      <c r="J153" s="217"/>
      <c r="K153" s="217"/>
      <c r="L153" s="223"/>
      <c r="M153" s="224"/>
      <c r="N153" s="225"/>
      <c r="O153" s="225"/>
      <c r="P153" s="225"/>
      <c r="Q153" s="225"/>
      <c r="R153" s="225"/>
      <c r="S153" s="225"/>
      <c r="T153" s="226"/>
      <c r="AT153" s="227" t="s">
        <v>205</v>
      </c>
      <c r="AU153" s="227" t="s">
        <v>83</v>
      </c>
      <c r="AV153" s="12" t="s">
        <v>83</v>
      </c>
      <c r="AW153" s="12" t="s">
        <v>37</v>
      </c>
      <c r="AX153" s="12" t="s">
        <v>81</v>
      </c>
      <c r="AY153" s="227" t="s">
        <v>196</v>
      </c>
    </row>
    <row r="154" spans="2:65" s="1" customFormat="1" ht="46" customHeight="1">
      <c r="B154" s="42"/>
      <c r="C154" s="204" t="s">
        <v>327</v>
      </c>
      <c r="D154" s="204" t="s">
        <v>198</v>
      </c>
      <c r="E154" s="205" t="s">
        <v>3523</v>
      </c>
      <c r="F154" s="206" t="s">
        <v>3524</v>
      </c>
      <c r="G154" s="207" t="s">
        <v>320</v>
      </c>
      <c r="H154" s="208">
        <v>30.5</v>
      </c>
      <c r="I154" s="209"/>
      <c r="J154" s="210">
        <f>ROUND(I154*H154,2)</f>
        <v>0</v>
      </c>
      <c r="K154" s="206" t="s">
        <v>202</v>
      </c>
      <c r="L154" s="62"/>
      <c r="M154" s="211" t="s">
        <v>24</v>
      </c>
      <c r="N154" s="212" t="s">
        <v>45</v>
      </c>
      <c r="O154" s="43"/>
      <c r="P154" s="213">
        <f>O154*H154</f>
        <v>0</v>
      </c>
      <c r="Q154" s="213">
        <v>0.10094599999999999</v>
      </c>
      <c r="R154" s="213">
        <f>Q154*H154</f>
        <v>3.0788529999999996</v>
      </c>
      <c r="S154" s="213">
        <v>0</v>
      </c>
      <c r="T154" s="214">
        <f>S154*H154</f>
        <v>0</v>
      </c>
      <c r="AR154" s="25" t="s">
        <v>203</v>
      </c>
      <c r="AT154" s="25" t="s">
        <v>198</v>
      </c>
      <c r="AU154" s="25" t="s">
        <v>83</v>
      </c>
      <c r="AY154" s="25" t="s">
        <v>196</v>
      </c>
      <c r="BE154" s="215">
        <f>IF(N154="základní",J154,0)</f>
        <v>0</v>
      </c>
      <c r="BF154" s="215">
        <f>IF(N154="snížená",J154,0)</f>
        <v>0</v>
      </c>
      <c r="BG154" s="215">
        <f>IF(N154="zákl. přenesená",J154,0)</f>
        <v>0</v>
      </c>
      <c r="BH154" s="215">
        <f>IF(N154="sníž. přenesená",J154,0)</f>
        <v>0</v>
      </c>
      <c r="BI154" s="215">
        <f>IF(N154="nulová",J154,0)</f>
        <v>0</v>
      </c>
      <c r="BJ154" s="25" t="s">
        <v>81</v>
      </c>
      <c r="BK154" s="215">
        <f>ROUND(I154*H154,2)</f>
        <v>0</v>
      </c>
      <c r="BL154" s="25" t="s">
        <v>203</v>
      </c>
      <c r="BM154" s="25" t="s">
        <v>4972</v>
      </c>
    </row>
    <row r="155" spans="2:65" s="12" customFormat="1">
      <c r="B155" s="216"/>
      <c r="C155" s="217"/>
      <c r="D155" s="218" t="s">
        <v>205</v>
      </c>
      <c r="E155" s="219" t="s">
        <v>24</v>
      </c>
      <c r="F155" s="220" t="s">
        <v>4973</v>
      </c>
      <c r="G155" s="217"/>
      <c r="H155" s="221">
        <v>30.5</v>
      </c>
      <c r="I155" s="222"/>
      <c r="J155" s="217"/>
      <c r="K155" s="217"/>
      <c r="L155" s="223"/>
      <c r="M155" s="224"/>
      <c r="N155" s="225"/>
      <c r="O155" s="225"/>
      <c r="P155" s="225"/>
      <c r="Q155" s="225"/>
      <c r="R155" s="225"/>
      <c r="S155" s="225"/>
      <c r="T155" s="226"/>
      <c r="AT155" s="227" t="s">
        <v>205</v>
      </c>
      <c r="AU155" s="227" t="s">
        <v>83</v>
      </c>
      <c r="AV155" s="12" t="s">
        <v>83</v>
      </c>
      <c r="AW155" s="12" t="s">
        <v>37</v>
      </c>
      <c r="AX155" s="12" t="s">
        <v>81</v>
      </c>
      <c r="AY155" s="227" t="s">
        <v>196</v>
      </c>
    </row>
    <row r="156" spans="2:65" s="1" customFormat="1" ht="23" customHeight="1">
      <c r="B156" s="42"/>
      <c r="C156" s="250" t="s">
        <v>334</v>
      </c>
      <c r="D156" s="250" t="s">
        <v>252</v>
      </c>
      <c r="E156" s="251" t="s">
        <v>3527</v>
      </c>
      <c r="F156" s="252" t="s">
        <v>3528</v>
      </c>
      <c r="G156" s="253" t="s">
        <v>320</v>
      </c>
      <c r="H156" s="254">
        <v>31</v>
      </c>
      <c r="I156" s="255"/>
      <c r="J156" s="256">
        <f>ROUND(I156*H156,2)</f>
        <v>0</v>
      </c>
      <c r="K156" s="252" t="s">
        <v>202</v>
      </c>
      <c r="L156" s="257"/>
      <c r="M156" s="258" t="s">
        <v>24</v>
      </c>
      <c r="N156" s="259" t="s">
        <v>45</v>
      </c>
      <c r="O156" s="43"/>
      <c r="P156" s="213">
        <f>O156*H156</f>
        <v>0</v>
      </c>
      <c r="Q156" s="213">
        <v>2.4E-2</v>
      </c>
      <c r="R156" s="213">
        <f>Q156*H156</f>
        <v>0.74399999999999999</v>
      </c>
      <c r="S156" s="213">
        <v>0</v>
      </c>
      <c r="T156" s="214">
        <f>S156*H156</f>
        <v>0</v>
      </c>
      <c r="AR156" s="25" t="s">
        <v>245</v>
      </c>
      <c r="AT156" s="25" t="s">
        <v>252</v>
      </c>
      <c r="AU156" s="25" t="s">
        <v>83</v>
      </c>
      <c r="AY156" s="25" t="s">
        <v>196</v>
      </c>
      <c r="BE156" s="215">
        <f>IF(N156="základní",J156,0)</f>
        <v>0</v>
      </c>
      <c r="BF156" s="215">
        <f>IF(N156="snížená",J156,0)</f>
        <v>0</v>
      </c>
      <c r="BG156" s="215">
        <f>IF(N156="zákl. přenesená",J156,0)</f>
        <v>0</v>
      </c>
      <c r="BH156" s="215">
        <f>IF(N156="sníž. přenesená",J156,0)</f>
        <v>0</v>
      </c>
      <c r="BI156" s="215">
        <f>IF(N156="nulová",J156,0)</f>
        <v>0</v>
      </c>
      <c r="BJ156" s="25" t="s">
        <v>81</v>
      </c>
      <c r="BK156" s="215">
        <f>ROUND(I156*H156,2)</f>
        <v>0</v>
      </c>
      <c r="BL156" s="25" t="s">
        <v>203</v>
      </c>
      <c r="BM156" s="25" t="s">
        <v>4974</v>
      </c>
    </row>
    <row r="157" spans="2:65" s="1" customFormat="1" ht="23" customHeight="1">
      <c r="B157" s="42"/>
      <c r="C157" s="204" t="s">
        <v>341</v>
      </c>
      <c r="D157" s="204" t="s">
        <v>198</v>
      </c>
      <c r="E157" s="205" t="s">
        <v>3530</v>
      </c>
      <c r="F157" s="206" t="s">
        <v>3531</v>
      </c>
      <c r="G157" s="207" t="s">
        <v>201</v>
      </c>
      <c r="H157" s="208">
        <v>1.5249999999999999</v>
      </c>
      <c r="I157" s="209"/>
      <c r="J157" s="210">
        <f>ROUND(I157*H157,2)</f>
        <v>0</v>
      </c>
      <c r="K157" s="206" t="s">
        <v>202</v>
      </c>
      <c r="L157" s="62"/>
      <c r="M157" s="211" t="s">
        <v>24</v>
      </c>
      <c r="N157" s="212" t="s">
        <v>45</v>
      </c>
      <c r="O157" s="43"/>
      <c r="P157" s="213">
        <f>O157*H157</f>
        <v>0</v>
      </c>
      <c r="Q157" s="213">
        <v>2.2563399999999998</v>
      </c>
      <c r="R157" s="213">
        <f>Q157*H157</f>
        <v>3.4409184999999995</v>
      </c>
      <c r="S157" s="213">
        <v>0</v>
      </c>
      <c r="T157" s="214">
        <f>S157*H157</f>
        <v>0</v>
      </c>
      <c r="AR157" s="25" t="s">
        <v>203</v>
      </c>
      <c r="AT157" s="25" t="s">
        <v>198</v>
      </c>
      <c r="AU157" s="25" t="s">
        <v>83</v>
      </c>
      <c r="AY157" s="25" t="s">
        <v>196</v>
      </c>
      <c r="BE157" s="215">
        <f>IF(N157="základní",J157,0)</f>
        <v>0</v>
      </c>
      <c r="BF157" s="215">
        <f>IF(N157="snížená",J157,0)</f>
        <v>0</v>
      </c>
      <c r="BG157" s="215">
        <f>IF(N157="zákl. přenesená",J157,0)</f>
        <v>0</v>
      </c>
      <c r="BH157" s="215">
        <f>IF(N157="sníž. přenesená",J157,0)</f>
        <v>0</v>
      </c>
      <c r="BI157" s="215">
        <f>IF(N157="nulová",J157,0)</f>
        <v>0</v>
      </c>
      <c r="BJ157" s="25" t="s">
        <v>81</v>
      </c>
      <c r="BK157" s="215">
        <f>ROUND(I157*H157,2)</f>
        <v>0</v>
      </c>
      <c r="BL157" s="25" t="s">
        <v>203</v>
      </c>
      <c r="BM157" s="25" t="s">
        <v>4975</v>
      </c>
    </row>
    <row r="158" spans="2:65" s="12" customFormat="1">
      <c r="B158" s="216"/>
      <c r="C158" s="217"/>
      <c r="D158" s="218" t="s">
        <v>205</v>
      </c>
      <c r="E158" s="219" t="s">
        <v>24</v>
      </c>
      <c r="F158" s="220" t="s">
        <v>4976</v>
      </c>
      <c r="G158" s="217"/>
      <c r="H158" s="221">
        <v>1.5249999999999999</v>
      </c>
      <c r="I158" s="222"/>
      <c r="J158" s="217"/>
      <c r="K158" s="217"/>
      <c r="L158" s="223"/>
      <c r="M158" s="224"/>
      <c r="N158" s="225"/>
      <c r="O158" s="225"/>
      <c r="P158" s="225"/>
      <c r="Q158" s="225"/>
      <c r="R158" s="225"/>
      <c r="S158" s="225"/>
      <c r="T158" s="226"/>
      <c r="AT158" s="227" t="s">
        <v>205</v>
      </c>
      <c r="AU158" s="227" t="s">
        <v>83</v>
      </c>
      <c r="AV158" s="12" t="s">
        <v>83</v>
      </c>
      <c r="AW158" s="12" t="s">
        <v>37</v>
      </c>
      <c r="AX158" s="12" t="s">
        <v>81</v>
      </c>
      <c r="AY158" s="227" t="s">
        <v>196</v>
      </c>
    </row>
    <row r="159" spans="2:65" s="11" customFormat="1" ht="29.9" customHeight="1">
      <c r="B159" s="188"/>
      <c r="C159" s="189"/>
      <c r="D159" s="190" t="s">
        <v>73</v>
      </c>
      <c r="E159" s="202" t="s">
        <v>230</v>
      </c>
      <c r="F159" s="202" t="s">
        <v>602</v>
      </c>
      <c r="G159" s="189"/>
      <c r="H159" s="189"/>
      <c r="I159" s="192"/>
      <c r="J159" s="203">
        <f>BK159</f>
        <v>0</v>
      </c>
      <c r="K159" s="189"/>
      <c r="L159" s="194"/>
      <c r="M159" s="195"/>
      <c r="N159" s="196"/>
      <c r="O159" s="196"/>
      <c r="P159" s="197">
        <f>P160+P252+P274</f>
        <v>0</v>
      </c>
      <c r="Q159" s="196"/>
      <c r="R159" s="197">
        <f>R160+R252+R274</f>
        <v>9.2743705955200006</v>
      </c>
      <c r="S159" s="196"/>
      <c r="T159" s="198">
        <f>T160+T252+T274</f>
        <v>0.17615400000000001</v>
      </c>
      <c r="AR159" s="199" t="s">
        <v>81</v>
      </c>
      <c r="AT159" s="200" t="s">
        <v>73</v>
      </c>
      <c r="AU159" s="200" t="s">
        <v>81</v>
      </c>
      <c r="AY159" s="199" t="s">
        <v>196</v>
      </c>
      <c r="BK159" s="201">
        <f>BK160+BK252+BK274</f>
        <v>0</v>
      </c>
    </row>
    <row r="160" spans="2:65" s="11" customFormat="1" ht="14.9" customHeight="1">
      <c r="B160" s="188"/>
      <c r="C160" s="189"/>
      <c r="D160" s="190" t="s">
        <v>73</v>
      </c>
      <c r="E160" s="202" t="s">
        <v>514</v>
      </c>
      <c r="F160" s="202" t="s">
        <v>4977</v>
      </c>
      <c r="G160" s="189"/>
      <c r="H160" s="189"/>
      <c r="I160" s="192"/>
      <c r="J160" s="203">
        <f>BK160</f>
        <v>0</v>
      </c>
      <c r="K160" s="189"/>
      <c r="L160" s="194"/>
      <c r="M160" s="195"/>
      <c r="N160" s="196"/>
      <c r="O160" s="196"/>
      <c r="P160" s="197">
        <f>SUM(P161:P251)</f>
        <v>0</v>
      </c>
      <c r="Q160" s="196"/>
      <c r="R160" s="197">
        <f>SUM(R161:R251)</f>
        <v>7.4968794290200007</v>
      </c>
      <c r="S160" s="196"/>
      <c r="T160" s="198">
        <f>SUM(T161:T251)</f>
        <v>0</v>
      </c>
      <c r="AR160" s="199" t="s">
        <v>81</v>
      </c>
      <c r="AT160" s="200" t="s">
        <v>73</v>
      </c>
      <c r="AU160" s="200" t="s">
        <v>83</v>
      </c>
      <c r="AY160" s="199" t="s">
        <v>196</v>
      </c>
      <c r="BK160" s="201">
        <f>SUM(BK161:BK251)</f>
        <v>0</v>
      </c>
    </row>
    <row r="161" spans="2:65" s="1" customFormat="1" ht="34.5" customHeight="1">
      <c r="B161" s="42"/>
      <c r="C161" s="204" t="s">
        <v>345</v>
      </c>
      <c r="D161" s="204" t="s">
        <v>198</v>
      </c>
      <c r="E161" s="205" t="s">
        <v>4978</v>
      </c>
      <c r="F161" s="206" t="s">
        <v>4979</v>
      </c>
      <c r="G161" s="207" t="s">
        <v>267</v>
      </c>
      <c r="H161" s="208">
        <v>186.48400000000001</v>
      </c>
      <c r="I161" s="209"/>
      <c r="J161" s="210">
        <f>ROUND(I161*H161,2)</f>
        <v>0</v>
      </c>
      <c r="K161" s="206" t="s">
        <v>202</v>
      </c>
      <c r="L161" s="62"/>
      <c r="M161" s="211" t="s">
        <v>24</v>
      </c>
      <c r="N161" s="212" t="s">
        <v>45</v>
      </c>
      <c r="O161" s="43"/>
      <c r="P161" s="213">
        <f>O161*H161</f>
        <v>0</v>
      </c>
      <c r="Q161" s="213">
        <v>1.899E-2</v>
      </c>
      <c r="R161" s="213">
        <f>Q161*H161</f>
        <v>3.5413311600000004</v>
      </c>
      <c r="S161" s="213">
        <v>0</v>
      </c>
      <c r="T161" s="214">
        <f>S161*H161</f>
        <v>0</v>
      </c>
      <c r="AR161" s="25" t="s">
        <v>203</v>
      </c>
      <c r="AT161" s="25" t="s">
        <v>198</v>
      </c>
      <c r="AU161" s="25" t="s">
        <v>211</v>
      </c>
      <c r="AY161" s="25" t="s">
        <v>196</v>
      </c>
      <c r="BE161" s="215">
        <f>IF(N161="základní",J161,0)</f>
        <v>0</v>
      </c>
      <c r="BF161" s="215">
        <f>IF(N161="snížená",J161,0)</f>
        <v>0</v>
      </c>
      <c r="BG161" s="215">
        <f>IF(N161="zákl. přenesená",J161,0)</f>
        <v>0</v>
      </c>
      <c r="BH161" s="215">
        <f>IF(N161="sníž. přenesená",J161,0)</f>
        <v>0</v>
      </c>
      <c r="BI161" s="215">
        <f>IF(N161="nulová",J161,0)</f>
        <v>0</v>
      </c>
      <c r="BJ161" s="25" t="s">
        <v>81</v>
      </c>
      <c r="BK161" s="215">
        <f>ROUND(I161*H161,2)</f>
        <v>0</v>
      </c>
      <c r="BL161" s="25" t="s">
        <v>203</v>
      </c>
      <c r="BM161" s="25" t="s">
        <v>4980</v>
      </c>
    </row>
    <row r="162" spans="2:65" s="12" customFormat="1">
      <c r="B162" s="216"/>
      <c r="C162" s="217"/>
      <c r="D162" s="218" t="s">
        <v>205</v>
      </c>
      <c r="E162" s="219" t="s">
        <v>24</v>
      </c>
      <c r="F162" s="220" t="s">
        <v>4981</v>
      </c>
      <c r="G162" s="217"/>
      <c r="H162" s="221">
        <v>187.404</v>
      </c>
      <c r="I162" s="222"/>
      <c r="J162" s="217"/>
      <c r="K162" s="217"/>
      <c r="L162" s="223"/>
      <c r="M162" s="224"/>
      <c r="N162" s="225"/>
      <c r="O162" s="225"/>
      <c r="P162" s="225"/>
      <c r="Q162" s="225"/>
      <c r="R162" s="225"/>
      <c r="S162" s="225"/>
      <c r="T162" s="226"/>
      <c r="AT162" s="227" t="s">
        <v>205</v>
      </c>
      <c r="AU162" s="227" t="s">
        <v>211</v>
      </c>
      <c r="AV162" s="12" t="s">
        <v>83</v>
      </c>
      <c r="AW162" s="12" t="s">
        <v>37</v>
      </c>
      <c r="AX162" s="12" t="s">
        <v>74</v>
      </c>
      <c r="AY162" s="227" t="s">
        <v>196</v>
      </c>
    </row>
    <row r="163" spans="2:65" s="12" customFormat="1">
      <c r="B163" s="216"/>
      <c r="C163" s="217"/>
      <c r="D163" s="218" t="s">
        <v>205</v>
      </c>
      <c r="E163" s="219" t="s">
        <v>24</v>
      </c>
      <c r="F163" s="220" t="s">
        <v>4982</v>
      </c>
      <c r="G163" s="217"/>
      <c r="H163" s="221">
        <v>2.1960000000000002</v>
      </c>
      <c r="I163" s="222"/>
      <c r="J163" s="217"/>
      <c r="K163" s="217"/>
      <c r="L163" s="223"/>
      <c r="M163" s="224"/>
      <c r="N163" s="225"/>
      <c r="O163" s="225"/>
      <c r="P163" s="225"/>
      <c r="Q163" s="225"/>
      <c r="R163" s="225"/>
      <c r="S163" s="225"/>
      <c r="T163" s="226"/>
      <c r="AT163" s="227" t="s">
        <v>205</v>
      </c>
      <c r="AU163" s="227" t="s">
        <v>211</v>
      </c>
      <c r="AV163" s="12" t="s">
        <v>83</v>
      </c>
      <c r="AW163" s="12" t="s">
        <v>37</v>
      </c>
      <c r="AX163" s="12" t="s">
        <v>74</v>
      </c>
      <c r="AY163" s="227" t="s">
        <v>196</v>
      </c>
    </row>
    <row r="164" spans="2:65" s="12" customFormat="1">
      <c r="B164" s="216"/>
      <c r="C164" s="217"/>
      <c r="D164" s="218" t="s">
        <v>205</v>
      </c>
      <c r="E164" s="219" t="s">
        <v>24</v>
      </c>
      <c r="F164" s="220" t="s">
        <v>4983</v>
      </c>
      <c r="G164" s="217"/>
      <c r="H164" s="221">
        <v>14.472</v>
      </c>
      <c r="I164" s="222"/>
      <c r="J164" s="217"/>
      <c r="K164" s="217"/>
      <c r="L164" s="223"/>
      <c r="M164" s="224"/>
      <c r="N164" s="225"/>
      <c r="O164" s="225"/>
      <c r="P164" s="225"/>
      <c r="Q164" s="225"/>
      <c r="R164" s="225"/>
      <c r="S164" s="225"/>
      <c r="T164" s="226"/>
      <c r="AT164" s="227" t="s">
        <v>205</v>
      </c>
      <c r="AU164" s="227" t="s">
        <v>211</v>
      </c>
      <c r="AV164" s="12" t="s">
        <v>83</v>
      </c>
      <c r="AW164" s="12" t="s">
        <v>37</v>
      </c>
      <c r="AX164" s="12" t="s">
        <v>74</v>
      </c>
      <c r="AY164" s="227" t="s">
        <v>196</v>
      </c>
    </row>
    <row r="165" spans="2:65" s="12" customFormat="1">
      <c r="B165" s="216"/>
      <c r="C165" s="217"/>
      <c r="D165" s="218" t="s">
        <v>205</v>
      </c>
      <c r="E165" s="219" t="s">
        <v>24</v>
      </c>
      <c r="F165" s="220" t="s">
        <v>4984</v>
      </c>
      <c r="G165" s="217"/>
      <c r="H165" s="221">
        <v>-15.077999999999999</v>
      </c>
      <c r="I165" s="222"/>
      <c r="J165" s="217"/>
      <c r="K165" s="217"/>
      <c r="L165" s="223"/>
      <c r="M165" s="224"/>
      <c r="N165" s="225"/>
      <c r="O165" s="225"/>
      <c r="P165" s="225"/>
      <c r="Q165" s="225"/>
      <c r="R165" s="225"/>
      <c r="S165" s="225"/>
      <c r="T165" s="226"/>
      <c r="AT165" s="227" t="s">
        <v>205</v>
      </c>
      <c r="AU165" s="227" t="s">
        <v>211</v>
      </c>
      <c r="AV165" s="12" t="s">
        <v>83</v>
      </c>
      <c r="AW165" s="12" t="s">
        <v>37</v>
      </c>
      <c r="AX165" s="12" t="s">
        <v>74</v>
      </c>
      <c r="AY165" s="227" t="s">
        <v>196</v>
      </c>
    </row>
    <row r="166" spans="2:65" s="12" customFormat="1">
      <c r="B166" s="216"/>
      <c r="C166" s="217"/>
      <c r="D166" s="218" t="s">
        <v>205</v>
      </c>
      <c r="E166" s="219" t="s">
        <v>24</v>
      </c>
      <c r="F166" s="220" t="s">
        <v>4985</v>
      </c>
      <c r="G166" s="217"/>
      <c r="H166" s="221">
        <v>-3.0129999999999999</v>
      </c>
      <c r="I166" s="222"/>
      <c r="J166" s="217"/>
      <c r="K166" s="217"/>
      <c r="L166" s="223"/>
      <c r="M166" s="224"/>
      <c r="N166" s="225"/>
      <c r="O166" s="225"/>
      <c r="P166" s="225"/>
      <c r="Q166" s="225"/>
      <c r="R166" s="225"/>
      <c r="S166" s="225"/>
      <c r="T166" s="226"/>
      <c r="AT166" s="227" t="s">
        <v>205</v>
      </c>
      <c r="AU166" s="227" t="s">
        <v>211</v>
      </c>
      <c r="AV166" s="12" t="s">
        <v>83</v>
      </c>
      <c r="AW166" s="12" t="s">
        <v>37</v>
      </c>
      <c r="AX166" s="12" t="s">
        <v>74</v>
      </c>
      <c r="AY166" s="227" t="s">
        <v>196</v>
      </c>
    </row>
    <row r="167" spans="2:65" s="12" customFormat="1">
      <c r="B167" s="216"/>
      <c r="C167" s="217"/>
      <c r="D167" s="218" t="s">
        <v>205</v>
      </c>
      <c r="E167" s="219" t="s">
        <v>24</v>
      </c>
      <c r="F167" s="220" t="s">
        <v>4986</v>
      </c>
      <c r="G167" s="217"/>
      <c r="H167" s="221">
        <v>-2.25</v>
      </c>
      <c r="I167" s="222"/>
      <c r="J167" s="217"/>
      <c r="K167" s="217"/>
      <c r="L167" s="223"/>
      <c r="M167" s="224"/>
      <c r="N167" s="225"/>
      <c r="O167" s="225"/>
      <c r="P167" s="225"/>
      <c r="Q167" s="225"/>
      <c r="R167" s="225"/>
      <c r="S167" s="225"/>
      <c r="T167" s="226"/>
      <c r="AT167" s="227" t="s">
        <v>205</v>
      </c>
      <c r="AU167" s="227" t="s">
        <v>211</v>
      </c>
      <c r="AV167" s="12" t="s">
        <v>83</v>
      </c>
      <c r="AW167" s="12" t="s">
        <v>37</v>
      </c>
      <c r="AX167" s="12" t="s">
        <v>74</v>
      </c>
      <c r="AY167" s="227" t="s">
        <v>196</v>
      </c>
    </row>
    <row r="168" spans="2:65" s="12" customFormat="1">
      <c r="B168" s="216"/>
      <c r="C168" s="217"/>
      <c r="D168" s="218" t="s">
        <v>205</v>
      </c>
      <c r="E168" s="219" t="s">
        <v>24</v>
      </c>
      <c r="F168" s="220" t="s">
        <v>4987</v>
      </c>
      <c r="G168" s="217"/>
      <c r="H168" s="221">
        <v>2.16</v>
      </c>
      <c r="I168" s="222"/>
      <c r="J168" s="217"/>
      <c r="K168" s="217"/>
      <c r="L168" s="223"/>
      <c r="M168" s="224"/>
      <c r="N168" s="225"/>
      <c r="O168" s="225"/>
      <c r="P168" s="225"/>
      <c r="Q168" s="225"/>
      <c r="R168" s="225"/>
      <c r="S168" s="225"/>
      <c r="T168" s="226"/>
      <c r="AT168" s="227" t="s">
        <v>205</v>
      </c>
      <c r="AU168" s="227" t="s">
        <v>211</v>
      </c>
      <c r="AV168" s="12" t="s">
        <v>83</v>
      </c>
      <c r="AW168" s="12" t="s">
        <v>37</v>
      </c>
      <c r="AX168" s="12" t="s">
        <v>74</v>
      </c>
      <c r="AY168" s="227" t="s">
        <v>196</v>
      </c>
    </row>
    <row r="169" spans="2:65" s="12" customFormat="1">
      <c r="B169" s="216"/>
      <c r="C169" s="217"/>
      <c r="D169" s="218" t="s">
        <v>205</v>
      </c>
      <c r="E169" s="219" t="s">
        <v>24</v>
      </c>
      <c r="F169" s="220" t="s">
        <v>4988</v>
      </c>
      <c r="G169" s="217"/>
      <c r="H169" s="221">
        <v>0.36</v>
      </c>
      <c r="I169" s="222"/>
      <c r="J169" s="217"/>
      <c r="K169" s="217"/>
      <c r="L169" s="223"/>
      <c r="M169" s="224"/>
      <c r="N169" s="225"/>
      <c r="O169" s="225"/>
      <c r="P169" s="225"/>
      <c r="Q169" s="225"/>
      <c r="R169" s="225"/>
      <c r="S169" s="225"/>
      <c r="T169" s="226"/>
      <c r="AT169" s="227" t="s">
        <v>205</v>
      </c>
      <c r="AU169" s="227" t="s">
        <v>211</v>
      </c>
      <c r="AV169" s="12" t="s">
        <v>83</v>
      </c>
      <c r="AW169" s="12" t="s">
        <v>37</v>
      </c>
      <c r="AX169" s="12" t="s">
        <v>74</v>
      </c>
      <c r="AY169" s="227" t="s">
        <v>196</v>
      </c>
    </row>
    <row r="170" spans="2:65" s="12" customFormat="1">
      <c r="B170" s="216"/>
      <c r="C170" s="217"/>
      <c r="D170" s="218" t="s">
        <v>205</v>
      </c>
      <c r="E170" s="219" t="s">
        <v>24</v>
      </c>
      <c r="F170" s="220" t="s">
        <v>4989</v>
      </c>
      <c r="G170" s="217"/>
      <c r="H170" s="221">
        <v>0.23300000000000001</v>
      </c>
      <c r="I170" s="222"/>
      <c r="J170" s="217"/>
      <c r="K170" s="217"/>
      <c r="L170" s="223"/>
      <c r="M170" s="224"/>
      <c r="N170" s="225"/>
      <c r="O170" s="225"/>
      <c r="P170" s="225"/>
      <c r="Q170" s="225"/>
      <c r="R170" s="225"/>
      <c r="S170" s="225"/>
      <c r="T170" s="226"/>
      <c r="AT170" s="227" t="s">
        <v>205</v>
      </c>
      <c r="AU170" s="227" t="s">
        <v>211</v>
      </c>
      <c r="AV170" s="12" t="s">
        <v>83</v>
      </c>
      <c r="AW170" s="12" t="s">
        <v>37</v>
      </c>
      <c r="AX170" s="12" t="s">
        <v>74</v>
      </c>
      <c r="AY170" s="227" t="s">
        <v>196</v>
      </c>
    </row>
    <row r="171" spans="2:65" s="14" customFormat="1">
      <c r="B171" s="239"/>
      <c r="C171" s="240"/>
      <c r="D171" s="218" t="s">
        <v>205</v>
      </c>
      <c r="E171" s="241" t="s">
        <v>24</v>
      </c>
      <c r="F171" s="242" t="s">
        <v>238</v>
      </c>
      <c r="G171" s="240"/>
      <c r="H171" s="243">
        <v>186.48400000000001</v>
      </c>
      <c r="I171" s="244"/>
      <c r="J171" s="240"/>
      <c r="K171" s="240"/>
      <c r="L171" s="245"/>
      <c r="M171" s="246"/>
      <c r="N171" s="247"/>
      <c r="O171" s="247"/>
      <c r="P171" s="247"/>
      <c r="Q171" s="247"/>
      <c r="R171" s="247"/>
      <c r="S171" s="247"/>
      <c r="T171" s="248"/>
      <c r="AT171" s="249" t="s">
        <v>205</v>
      </c>
      <c r="AU171" s="249" t="s">
        <v>211</v>
      </c>
      <c r="AV171" s="14" t="s">
        <v>203</v>
      </c>
      <c r="AW171" s="14" t="s">
        <v>37</v>
      </c>
      <c r="AX171" s="14" t="s">
        <v>81</v>
      </c>
      <c r="AY171" s="249" t="s">
        <v>196</v>
      </c>
    </row>
    <row r="172" spans="2:65" s="1" customFormat="1" ht="23" customHeight="1">
      <c r="B172" s="42"/>
      <c r="C172" s="204" t="s">
        <v>350</v>
      </c>
      <c r="D172" s="204" t="s">
        <v>198</v>
      </c>
      <c r="E172" s="205" t="s">
        <v>4990</v>
      </c>
      <c r="F172" s="206" t="s">
        <v>4991</v>
      </c>
      <c r="G172" s="207" t="s">
        <v>267</v>
      </c>
      <c r="H172" s="208">
        <v>192.40199999999999</v>
      </c>
      <c r="I172" s="209"/>
      <c r="J172" s="210">
        <f>ROUND(I172*H172,2)</f>
        <v>0</v>
      </c>
      <c r="K172" s="206" t="s">
        <v>202</v>
      </c>
      <c r="L172" s="62"/>
      <c r="M172" s="211" t="s">
        <v>24</v>
      </c>
      <c r="N172" s="212" t="s">
        <v>45</v>
      </c>
      <c r="O172" s="43"/>
      <c r="P172" s="213">
        <f>O172*H172</f>
        <v>0</v>
      </c>
      <c r="Q172" s="213">
        <v>5.4599999999999996E-3</v>
      </c>
      <c r="R172" s="213">
        <f>Q172*H172</f>
        <v>1.0505149199999999</v>
      </c>
      <c r="S172" s="213">
        <v>0</v>
      </c>
      <c r="T172" s="214">
        <f>S172*H172</f>
        <v>0</v>
      </c>
      <c r="AR172" s="25" t="s">
        <v>203</v>
      </c>
      <c r="AT172" s="25" t="s">
        <v>198</v>
      </c>
      <c r="AU172" s="25" t="s">
        <v>211</v>
      </c>
      <c r="AY172" s="25" t="s">
        <v>196</v>
      </c>
      <c r="BE172" s="215">
        <f>IF(N172="základní",J172,0)</f>
        <v>0</v>
      </c>
      <c r="BF172" s="215">
        <f>IF(N172="snížená",J172,0)</f>
        <v>0</v>
      </c>
      <c r="BG172" s="215">
        <f>IF(N172="zákl. přenesená",J172,0)</f>
        <v>0</v>
      </c>
      <c r="BH172" s="215">
        <f>IF(N172="sníž. přenesená",J172,0)</f>
        <v>0</v>
      </c>
      <c r="BI172" s="215">
        <f>IF(N172="nulová",J172,0)</f>
        <v>0</v>
      </c>
      <c r="BJ172" s="25" t="s">
        <v>81</v>
      </c>
      <c r="BK172" s="215">
        <f>ROUND(I172*H172,2)</f>
        <v>0</v>
      </c>
      <c r="BL172" s="25" t="s">
        <v>203</v>
      </c>
      <c r="BM172" s="25" t="s">
        <v>4992</v>
      </c>
    </row>
    <row r="173" spans="2:65" s="12" customFormat="1">
      <c r="B173" s="216"/>
      <c r="C173" s="217"/>
      <c r="D173" s="218" t="s">
        <v>205</v>
      </c>
      <c r="E173" s="219" t="s">
        <v>24</v>
      </c>
      <c r="F173" s="220" t="s">
        <v>4981</v>
      </c>
      <c r="G173" s="217"/>
      <c r="H173" s="221">
        <v>187.404</v>
      </c>
      <c r="I173" s="222"/>
      <c r="J173" s="217"/>
      <c r="K173" s="217"/>
      <c r="L173" s="223"/>
      <c r="M173" s="224"/>
      <c r="N173" s="225"/>
      <c r="O173" s="225"/>
      <c r="P173" s="225"/>
      <c r="Q173" s="225"/>
      <c r="R173" s="225"/>
      <c r="S173" s="225"/>
      <c r="T173" s="226"/>
      <c r="AT173" s="227" t="s">
        <v>205</v>
      </c>
      <c r="AU173" s="227" t="s">
        <v>211</v>
      </c>
      <c r="AV173" s="12" t="s">
        <v>83</v>
      </c>
      <c r="AW173" s="12" t="s">
        <v>37</v>
      </c>
      <c r="AX173" s="12" t="s">
        <v>74</v>
      </c>
      <c r="AY173" s="227" t="s">
        <v>196</v>
      </c>
    </row>
    <row r="174" spans="2:65" s="12" customFormat="1">
      <c r="B174" s="216"/>
      <c r="C174" s="217"/>
      <c r="D174" s="218" t="s">
        <v>205</v>
      </c>
      <c r="E174" s="219" t="s">
        <v>24</v>
      </c>
      <c r="F174" s="220" t="s">
        <v>4982</v>
      </c>
      <c r="G174" s="217"/>
      <c r="H174" s="221">
        <v>2.1960000000000002</v>
      </c>
      <c r="I174" s="222"/>
      <c r="J174" s="217"/>
      <c r="K174" s="217"/>
      <c r="L174" s="223"/>
      <c r="M174" s="224"/>
      <c r="N174" s="225"/>
      <c r="O174" s="225"/>
      <c r="P174" s="225"/>
      <c r="Q174" s="225"/>
      <c r="R174" s="225"/>
      <c r="S174" s="225"/>
      <c r="T174" s="226"/>
      <c r="AT174" s="227" t="s">
        <v>205</v>
      </c>
      <c r="AU174" s="227" t="s">
        <v>211</v>
      </c>
      <c r="AV174" s="12" t="s">
        <v>83</v>
      </c>
      <c r="AW174" s="12" t="s">
        <v>37</v>
      </c>
      <c r="AX174" s="12" t="s">
        <v>74</v>
      </c>
      <c r="AY174" s="227" t="s">
        <v>196</v>
      </c>
    </row>
    <row r="175" spans="2:65" s="12" customFormat="1">
      <c r="B175" s="216"/>
      <c r="C175" s="217"/>
      <c r="D175" s="218" t="s">
        <v>205</v>
      </c>
      <c r="E175" s="219" t="s">
        <v>24</v>
      </c>
      <c r="F175" s="220" t="s">
        <v>4983</v>
      </c>
      <c r="G175" s="217"/>
      <c r="H175" s="221">
        <v>14.472</v>
      </c>
      <c r="I175" s="222"/>
      <c r="J175" s="217"/>
      <c r="K175" s="217"/>
      <c r="L175" s="223"/>
      <c r="M175" s="224"/>
      <c r="N175" s="225"/>
      <c r="O175" s="225"/>
      <c r="P175" s="225"/>
      <c r="Q175" s="225"/>
      <c r="R175" s="225"/>
      <c r="S175" s="225"/>
      <c r="T175" s="226"/>
      <c r="AT175" s="227" t="s">
        <v>205</v>
      </c>
      <c r="AU175" s="227" t="s">
        <v>211</v>
      </c>
      <c r="AV175" s="12" t="s">
        <v>83</v>
      </c>
      <c r="AW175" s="12" t="s">
        <v>37</v>
      </c>
      <c r="AX175" s="12" t="s">
        <v>74</v>
      </c>
      <c r="AY175" s="227" t="s">
        <v>196</v>
      </c>
    </row>
    <row r="176" spans="2:65" s="12" customFormat="1">
      <c r="B176" s="216"/>
      <c r="C176" s="217"/>
      <c r="D176" s="218" t="s">
        <v>205</v>
      </c>
      <c r="E176" s="219" t="s">
        <v>24</v>
      </c>
      <c r="F176" s="220" t="s">
        <v>4993</v>
      </c>
      <c r="G176" s="217"/>
      <c r="H176" s="221">
        <v>-12.33</v>
      </c>
      <c r="I176" s="222"/>
      <c r="J176" s="217"/>
      <c r="K176" s="217"/>
      <c r="L176" s="223"/>
      <c r="M176" s="224"/>
      <c r="N176" s="225"/>
      <c r="O176" s="225"/>
      <c r="P176" s="225"/>
      <c r="Q176" s="225"/>
      <c r="R176" s="225"/>
      <c r="S176" s="225"/>
      <c r="T176" s="226"/>
      <c r="AT176" s="227" t="s">
        <v>205</v>
      </c>
      <c r="AU176" s="227" t="s">
        <v>211</v>
      </c>
      <c r="AV176" s="12" t="s">
        <v>83</v>
      </c>
      <c r="AW176" s="12" t="s">
        <v>37</v>
      </c>
      <c r="AX176" s="12" t="s">
        <v>74</v>
      </c>
      <c r="AY176" s="227" t="s">
        <v>196</v>
      </c>
    </row>
    <row r="177" spans="2:65" s="12" customFormat="1">
      <c r="B177" s="216"/>
      <c r="C177" s="217"/>
      <c r="D177" s="218" t="s">
        <v>205</v>
      </c>
      <c r="E177" s="219" t="s">
        <v>24</v>
      </c>
      <c r="F177" s="220" t="s">
        <v>4994</v>
      </c>
      <c r="G177" s="217"/>
      <c r="H177" s="221">
        <v>-2.4529999999999998</v>
      </c>
      <c r="I177" s="222"/>
      <c r="J177" s="217"/>
      <c r="K177" s="217"/>
      <c r="L177" s="223"/>
      <c r="M177" s="224"/>
      <c r="N177" s="225"/>
      <c r="O177" s="225"/>
      <c r="P177" s="225"/>
      <c r="Q177" s="225"/>
      <c r="R177" s="225"/>
      <c r="S177" s="225"/>
      <c r="T177" s="226"/>
      <c r="AT177" s="227" t="s">
        <v>205</v>
      </c>
      <c r="AU177" s="227" t="s">
        <v>211</v>
      </c>
      <c r="AV177" s="12" t="s">
        <v>83</v>
      </c>
      <c r="AW177" s="12" t="s">
        <v>37</v>
      </c>
      <c r="AX177" s="12" t="s">
        <v>74</v>
      </c>
      <c r="AY177" s="227" t="s">
        <v>196</v>
      </c>
    </row>
    <row r="178" spans="2:65" s="12" customFormat="1">
      <c r="B178" s="216"/>
      <c r="C178" s="217"/>
      <c r="D178" s="218" t="s">
        <v>205</v>
      </c>
      <c r="E178" s="219" t="s">
        <v>24</v>
      </c>
      <c r="F178" s="220" t="s">
        <v>4995</v>
      </c>
      <c r="G178" s="217"/>
      <c r="H178" s="221">
        <v>2.52</v>
      </c>
      <c r="I178" s="222"/>
      <c r="J178" s="217"/>
      <c r="K178" s="217"/>
      <c r="L178" s="223"/>
      <c r="M178" s="224"/>
      <c r="N178" s="225"/>
      <c r="O178" s="225"/>
      <c r="P178" s="225"/>
      <c r="Q178" s="225"/>
      <c r="R178" s="225"/>
      <c r="S178" s="225"/>
      <c r="T178" s="226"/>
      <c r="AT178" s="227" t="s">
        <v>205</v>
      </c>
      <c r="AU178" s="227" t="s">
        <v>211</v>
      </c>
      <c r="AV178" s="12" t="s">
        <v>83</v>
      </c>
      <c r="AW178" s="12" t="s">
        <v>37</v>
      </c>
      <c r="AX178" s="12" t="s">
        <v>74</v>
      </c>
      <c r="AY178" s="227" t="s">
        <v>196</v>
      </c>
    </row>
    <row r="179" spans="2:65" s="12" customFormat="1">
      <c r="B179" s="216"/>
      <c r="C179" s="217"/>
      <c r="D179" s="218" t="s">
        <v>205</v>
      </c>
      <c r="E179" s="219" t="s">
        <v>24</v>
      </c>
      <c r="F179" s="220" t="s">
        <v>4988</v>
      </c>
      <c r="G179" s="217"/>
      <c r="H179" s="221">
        <v>0.36</v>
      </c>
      <c r="I179" s="222"/>
      <c r="J179" s="217"/>
      <c r="K179" s="217"/>
      <c r="L179" s="223"/>
      <c r="M179" s="224"/>
      <c r="N179" s="225"/>
      <c r="O179" s="225"/>
      <c r="P179" s="225"/>
      <c r="Q179" s="225"/>
      <c r="R179" s="225"/>
      <c r="S179" s="225"/>
      <c r="T179" s="226"/>
      <c r="AT179" s="227" t="s">
        <v>205</v>
      </c>
      <c r="AU179" s="227" t="s">
        <v>211</v>
      </c>
      <c r="AV179" s="12" t="s">
        <v>83</v>
      </c>
      <c r="AW179" s="12" t="s">
        <v>37</v>
      </c>
      <c r="AX179" s="12" t="s">
        <v>74</v>
      </c>
      <c r="AY179" s="227" t="s">
        <v>196</v>
      </c>
    </row>
    <row r="180" spans="2:65" s="12" customFormat="1">
      <c r="B180" s="216"/>
      <c r="C180" s="217"/>
      <c r="D180" s="218" t="s">
        <v>205</v>
      </c>
      <c r="E180" s="219" t="s">
        <v>24</v>
      </c>
      <c r="F180" s="220" t="s">
        <v>4989</v>
      </c>
      <c r="G180" s="217"/>
      <c r="H180" s="221">
        <v>0.23300000000000001</v>
      </c>
      <c r="I180" s="222"/>
      <c r="J180" s="217"/>
      <c r="K180" s="217"/>
      <c r="L180" s="223"/>
      <c r="M180" s="224"/>
      <c r="N180" s="225"/>
      <c r="O180" s="225"/>
      <c r="P180" s="225"/>
      <c r="Q180" s="225"/>
      <c r="R180" s="225"/>
      <c r="S180" s="225"/>
      <c r="T180" s="226"/>
      <c r="AT180" s="227" t="s">
        <v>205</v>
      </c>
      <c r="AU180" s="227" t="s">
        <v>211</v>
      </c>
      <c r="AV180" s="12" t="s">
        <v>83</v>
      </c>
      <c r="AW180" s="12" t="s">
        <v>37</v>
      </c>
      <c r="AX180" s="12" t="s">
        <v>74</v>
      </c>
      <c r="AY180" s="227" t="s">
        <v>196</v>
      </c>
    </row>
    <row r="181" spans="2:65" s="14" customFormat="1">
      <c r="B181" s="239"/>
      <c r="C181" s="240"/>
      <c r="D181" s="218" t="s">
        <v>205</v>
      </c>
      <c r="E181" s="241" t="s">
        <v>24</v>
      </c>
      <c r="F181" s="242" t="s">
        <v>238</v>
      </c>
      <c r="G181" s="240"/>
      <c r="H181" s="243">
        <v>192.40199999999999</v>
      </c>
      <c r="I181" s="244"/>
      <c r="J181" s="240"/>
      <c r="K181" s="240"/>
      <c r="L181" s="245"/>
      <c r="M181" s="246"/>
      <c r="N181" s="247"/>
      <c r="O181" s="247"/>
      <c r="P181" s="247"/>
      <c r="Q181" s="247"/>
      <c r="R181" s="247"/>
      <c r="S181" s="247"/>
      <c r="T181" s="248"/>
      <c r="AT181" s="249" t="s">
        <v>205</v>
      </c>
      <c r="AU181" s="249" t="s">
        <v>211</v>
      </c>
      <c r="AV181" s="14" t="s">
        <v>203</v>
      </c>
      <c r="AW181" s="14" t="s">
        <v>37</v>
      </c>
      <c r="AX181" s="14" t="s">
        <v>81</v>
      </c>
      <c r="AY181" s="249" t="s">
        <v>196</v>
      </c>
    </row>
    <row r="182" spans="2:65" s="1" customFormat="1" ht="34.5" customHeight="1">
      <c r="B182" s="42"/>
      <c r="C182" s="204" t="s">
        <v>217</v>
      </c>
      <c r="D182" s="204" t="s">
        <v>198</v>
      </c>
      <c r="E182" s="205" t="s">
        <v>3569</v>
      </c>
      <c r="F182" s="206" t="s">
        <v>3570</v>
      </c>
      <c r="G182" s="207" t="s">
        <v>267</v>
      </c>
      <c r="H182" s="208">
        <v>192.40199999999999</v>
      </c>
      <c r="I182" s="209"/>
      <c r="J182" s="210">
        <f>ROUND(I182*H182,2)</f>
        <v>0</v>
      </c>
      <c r="K182" s="206" t="s">
        <v>202</v>
      </c>
      <c r="L182" s="62"/>
      <c r="M182" s="211" t="s">
        <v>24</v>
      </c>
      <c r="N182" s="212" t="s">
        <v>45</v>
      </c>
      <c r="O182" s="43"/>
      <c r="P182" s="213">
        <f>O182*H182</f>
        <v>0</v>
      </c>
      <c r="Q182" s="213">
        <v>2.63E-4</v>
      </c>
      <c r="R182" s="213">
        <f>Q182*H182</f>
        <v>5.0601725999999993E-2</v>
      </c>
      <c r="S182" s="213">
        <v>0</v>
      </c>
      <c r="T182" s="214">
        <f>S182*H182</f>
        <v>0</v>
      </c>
      <c r="AR182" s="25" t="s">
        <v>203</v>
      </c>
      <c r="AT182" s="25" t="s">
        <v>198</v>
      </c>
      <c r="AU182" s="25" t="s">
        <v>211</v>
      </c>
      <c r="AY182" s="25" t="s">
        <v>196</v>
      </c>
      <c r="BE182" s="215">
        <f>IF(N182="základní",J182,0)</f>
        <v>0</v>
      </c>
      <c r="BF182" s="215">
        <f>IF(N182="snížená",J182,0)</f>
        <v>0</v>
      </c>
      <c r="BG182" s="215">
        <f>IF(N182="zákl. přenesená",J182,0)</f>
        <v>0</v>
      </c>
      <c r="BH182" s="215">
        <f>IF(N182="sníž. přenesená",J182,0)</f>
        <v>0</v>
      </c>
      <c r="BI182" s="215">
        <f>IF(N182="nulová",J182,0)</f>
        <v>0</v>
      </c>
      <c r="BJ182" s="25" t="s">
        <v>81</v>
      </c>
      <c r="BK182" s="215">
        <f>ROUND(I182*H182,2)</f>
        <v>0</v>
      </c>
      <c r="BL182" s="25" t="s">
        <v>203</v>
      </c>
      <c r="BM182" s="25" t="s">
        <v>4996</v>
      </c>
    </row>
    <row r="183" spans="2:65" s="1" customFormat="1" ht="34.5" customHeight="1">
      <c r="B183" s="42"/>
      <c r="C183" s="204" t="s">
        <v>360</v>
      </c>
      <c r="D183" s="204" t="s">
        <v>198</v>
      </c>
      <c r="E183" s="205" t="s">
        <v>4997</v>
      </c>
      <c r="F183" s="206" t="s">
        <v>4998</v>
      </c>
      <c r="G183" s="207" t="s">
        <v>267</v>
      </c>
      <c r="H183" s="208">
        <v>190.577</v>
      </c>
      <c r="I183" s="209"/>
      <c r="J183" s="210">
        <f>ROUND(I183*H183,2)</f>
        <v>0</v>
      </c>
      <c r="K183" s="206" t="s">
        <v>202</v>
      </c>
      <c r="L183" s="62"/>
      <c r="M183" s="211" t="s">
        <v>24</v>
      </c>
      <c r="N183" s="212" t="s">
        <v>45</v>
      </c>
      <c r="O183" s="43"/>
      <c r="P183" s="213">
        <f>O183*H183</f>
        <v>0</v>
      </c>
      <c r="Q183" s="213">
        <v>8.4961600000000009E-3</v>
      </c>
      <c r="R183" s="213">
        <f>Q183*H183</f>
        <v>1.6191726843200001</v>
      </c>
      <c r="S183" s="213">
        <v>0</v>
      </c>
      <c r="T183" s="214">
        <f>S183*H183</f>
        <v>0</v>
      </c>
      <c r="AR183" s="25" t="s">
        <v>203</v>
      </c>
      <c r="AT183" s="25" t="s">
        <v>198</v>
      </c>
      <c r="AU183" s="25" t="s">
        <v>211</v>
      </c>
      <c r="AY183" s="25" t="s">
        <v>196</v>
      </c>
      <c r="BE183" s="215">
        <f>IF(N183="základní",J183,0)</f>
        <v>0</v>
      </c>
      <c r="BF183" s="215">
        <f>IF(N183="snížená",J183,0)</f>
        <v>0</v>
      </c>
      <c r="BG183" s="215">
        <f>IF(N183="zákl. přenesená",J183,0)</f>
        <v>0</v>
      </c>
      <c r="BH183" s="215">
        <f>IF(N183="sníž. přenesená",J183,0)</f>
        <v>0</v>
      </c>
      <c r="BI183" s="215">
        <f>IF(N183="nulová",J183,0)</f>
        <v>0</v>
      </c>
      <c r="BJ183" s="25" t="s">
        <v>81</v>
      </c>
      <c r="BK183" s="215">
        <f>ROUND(I183*H183,2)</f>
        <v>0</v>
      </c>
      <c r="BL183" s="25" t="s">
        <v>203</v>
      </c>
      <c r="BM183" s="25" t="s">
        <v>4999</v>
      </c>
    </row>
    <row r="184" spans="2:65" s="12" customFormat="1">
      <c r="B184" s="216"/>
      <c r="C184" s="217"/>
      <c r="D184" s="218" t="s">
        <v>205</v>
      </c>
      <c r="E184" s="219" t="s">
        <v>24</v>
      </c>
      <c r="F184" s="220" t="s">
        <v>5000</v>
      </c>
      <c r="G184" s="217"/>
      <c r="H184" s="221">
        <v>188.69200000000001</v>
      </c>
      <c r="I184" s="222"/>
      <c r="J184" s="217"/>
      <c r="K184" s="217"/>
      <c r="L184" s="223"/>
      <c r="M184" s="224"/>
      <c r="N184" s="225"/>
      <c r="O184" s="225"/>
      <c r="P184" s="225"/>
      <c r="Q184" s="225"/>
      <c r="R184" s="225"/>
      <c r="S184" s="225"/>
      <c r="T184" s="226"/>
      <c r="AT184" s="227" t="s">
        <v>205</v>
      </c>
      <c r="AU184" s="227" t="s">
        <v>211</v>
      </c>
      <c r="AV184" s="12" t="s">
        <v>83</v>
      </c>
      <c r="AW184" s="12" t="s">
        <v>37</v>
      </c>
      <c r="AX184" s="12" t="s">
        <v>74</v>
      </c>
      <c r="AY184" s="227" t="s">
        <v>196</v>
      </c>
    </row>
    <row r="185" spans="2:65" s="12" customFormat="1">
      <c r="B185" s="216"/>
      <c r="C185" s="217"/>
      <c r="D185" s="218" t="s">
        <v>205</v>
      </c>
      <c r="E185" s="219" t="s">
        <v>24</v>
      </c>
      <c r="F185" s="220" t="s">
        <v>4982</v>
      </c>
      <c r="G185" s="217"/>
      <c r="H185" s="221">
        <v>2.1960000000000002</v>
      </c>
      <c r="I185" s="222"/>
      <c r="J185" s="217"/>
      <c r="K185" s="217"/>
      <c r="L185" s="223"/>
      <c r="M185" s="224"/>
      <c r="N185" s="225"/>
      <c r="O185" s="225"/>
      <c r="P185" s="225"/>
      <c r="Q185" s="225"/>
      <c r="R185" s="225"/>
      <c r="S185" s="225"/>
      <c r="T185" s="226"/>
      <c r="AT185" s="227" t="s">
        <v>205</v>
      </c>
      <c r="AU185" s="227" t="s">
        <v>211</v>
      </c>
      <c r="AV185" s="12" t="s">
        <v>83</v>
      </c>
      <c r="AW185" s="12" t="s">
        <v>37</v>
      </c>
      <c r="AX185" s="12" t="s">
        <v>74</v>
      </c>
      <c r="AY185" s="227" t="s">
        <v>196</v>
      </c>
    </row>
    <row r="186" spans="2:65" s="12" customFormat="1">
      <c r="B186" s="216"/>
      <c r="C186" s="217"/>
      <c r="D186" s="218" t="s">
        <v>205</v>
      </c>
      <c r="E186" s="219" t="s">
        <v>24</v>
      </c>
      <c r="F186" s="220" t="s">
        <v>4983</v>
      </c>
      <c r="G186" s="217"/>
      <c r="H186" s="221">
        <v>14.472</v>
      </c>
      <c r="I186" s="222"/>
      <c r="J186" s="217"/>
      <c r="K186" s="217"/>
      <c r="L186" s="223"/>
      <c r="M186" s="224"/>
      <c r="N186" s="225"/>
      <c r="O186" s="225"/>
      <c r="P186" s="225"/>
      <c r="Q186" s="225"/>
      <c r="R186" s="225"/>
      <c r="S186" s="225"/>
      <c r="T186" s="226"/>
      <c r="AT186" s="227" t="s">
        <v>205</v>
      </c>
      <c r="AU186" s="227" t="s">
        <v>211</v>
      </c>
      <c r="AV186" s="12" t="s">
        <v>83</v>
      </c>
      <c r="AW186" s="12" t="s">
        <v>37</v>
      </c>
      <c r="AX186" s="12" t="s">
        <v>74</v>
      </c>
      <c r="AY186" s="227" t="s">
        <v>196</v>
      </c>
    </row>
    <row r="187" spans="2:65" s="12" customFormat="1">
      <c r="B187" s="216"/>
      <c r="C187" s="217"/>
      <c r="D187" s="218" t="s">
        <v>205</v>
      </c>
      <c r="E187" s="219" t="s">
        <v>24</v>
      </c>
      <c r="F187" s="220" t="s">
        <v>4993</v>
      </c>
      <c r="G187" s="217"/>
      <c r="H187" s="221">
        <v>-12.33</v>
      </c>
      <c r="I187" s="222"/>
      <c r="J187" s="217"/>
      <c r="K187" s="217"/>
      <c r="L187" s="223"/>
      <c r="M187" s="224"/>
      <c r="N187" s="225"/>
      <c r="O187" s="225"/>
      <c r="P187" s="225"/>
      <c r="Q187" s="225"/>
      <c r="R187" s="225"/>
      <c r="S187" s="225"/>
      <c r="T187" s="226"/>
      <c r="AT187" s="227" t="s">
        <v>205</v>
      </c>
      <c r="AU187" s="227" t="s">
        <v>211</v>
      </c>
      <c r="AV187" s="12" t="s">
        <v>83</v>
      </c>
      <c r="AW187" s="12" t="s">
        <v>37</v>
      </c>
      <c r="AX187" s="12" t="s">
        <v>74</v>
      </c>
      <c r="AY187" s="227" t="s">
        <v>196</v>
      </c>
    </row>
    <row r="188" spans="2:65" s="12" customFormat="1">
      <c r="B188" s="216"/>
      <c r="C188" s="217"/>
      <c r="D188" s="218" t="s">
        <v>205</v>
      </c>
      <c r="E188" s="219" t="s">
        <v>24</v>
      </c>
      <c r="F188" s="220" t="s">
        <v>4994</v>
      </c>
      <c r="G188" s="217"/>
      <c r="H188" s="221">
        <v>-2.4529999999999998</v>
      </c>
      <c r="I188" s="222"/>
      <c r="J188" s="217"/>
      <c r="K188" s="217"/>
      <c r="L188" s="223"/>
      <c r="M188" s="224"/>
      <c r="N188" s="225"/>
      <c r="O188" s="225"/>
      <c r="P188" s="225"/>
      <c r="Q188" s="225"/>
      <c r="R188" s="225"/>
      <c r="S188" s="225"/>
      <c r="T188" s="226"/>
      <c r="AT188" s="227" t="s">
        <v>205</v>
      </c>
      <c r="AU188" s="227" t="s">
        <v>211</v>
      </c>
      <c r="AV188" s="12" t="s">
        <v>83</v>
      </c>
      <c r="AW188" s="12" t="s">
        <v>37</v>
      </c>
      <c r="AX188" s="12" t="s">
        <v>74</v>
      </c>
      <c r="AY188" s="227" t="s">
        <v>196</v>
      </c>
    </row>
    <row r="189" spans="2:65" s="14" customFormat="1">
      <c r="B189" s="239"/>
      <c r="C189" s="240"/>
      <c r="D189" s="218" t="s">
        <v>205</v>
      </c>
      <c r="E189" s="241" t="s">
        <v>24</v>
      </c>
      <c r="F189" s="242" t="s">
        <v>238</v>
      </c>
      <c r="G189" s="240"/>
      <c r="H189" s="243">
        <v>190.577</v>
      </c>
      <c r="I189" s="244"/>
      <c r="J189" s="240"/>
      <c r="K189" s="240"/>
      <c r="L189" s="245"/>
      <c r="M189" s="246"/>
      <c r="N189" s="247"/>
      <c r="O189" s="247"/>
      <c r="P189" s="247"/>
      <c r="Q189" s="247"/>
      <c r="R189" s="247"/>
      <c r="S189" s="247"/>
      <c r="T189" s="248"/>
      <c r="AT189" s="249" t="s">
        <v>205</v>
      </c>
      <c r="AU189" s="249" t="s">
        <v>211</v>
      </c>
      <c r="AV189" s="14" t="s">
        <v>203</v>
      </c>
      <c r="AW189" s="14" t="s">
        <v>37</v>
      </c>
      <c r="AX189" s="14" t="s">
        <v>81</v>
      </c>
      <c r="AY189" s="249" t="s">
        <v>196</v>
      </c>
    </row>
    <row r="190" spans="2:65" s="1" customFormat="1" ht="14.5" customHeight="1">
      <c r="B190" s="42"/>
      <c r="C190" s="250" t="s">
        <v>367</v>
      </c>
      <c r="D190" s="250" t="s">
        <v>252</v>
      </c>
      <c r="E190" s="251" t="s">
        <v>5001</v>
      </c>
      <c r="F190" s="252" t="s">
        <v>5002</v>
      </c>
      <c r="G190" s="253" t="s">
        <v>267</v>
      </c>
      <c r="H190" s="254">
        <v>194.38900000000001</v>
      </c>
      <c r="I190" s="255"/>
      <c r="J190" s="256">
        <f>ROUND(I190*H190,2)</f>
        <v>0</v>
      </c>
      <c r="K190" s="252" t="s">
        <v>202</v>
      </c>
      <c r="L190" s="257"/>
      <c r="M190" s="258" t="s">
        <v>24</v>
      </c>
      <c r="N190" s="259" t="s">
        <v>45</v>
      </c>
      <c r="O190" s="43"/>
      <c r="P190" s="213">
        <f>O190*H190</f>
        <v>0</v>
      </c>
      <c r="Q190" s="213">
        <v>2.3800000000000002E-3</v>
      </c>
      <c r="R190" s="213">
        <f>Q190*H190</f>
        <v>0.46264582000000004</v>
      </c>
      <c r="S190" s="213">
        <v>0</v>
      </c>
      <c r="T190" s="214">
        <f>S190*H190</f>
        <v>0</v>
      </c>
      <c r="AR190" s="25" t="s">
        <v>245</v>
      </c>
      <c r="AT190" s="25" t="s">
        <v>252</v>
      </c>
      <c r="AU190" s="25" t="s">
        <v>211</v>
      </c>
      <c r="AY190" s="25" t="s">
        <v>196</v>
      </c>
      <c r="BE190" s="215">
        <f>IF(N190="základní",J190,0)</f>
        <v>0</v>
      </c>
      <c r="BF190" s="215">
        <f>IF(N190="snížená",J190,0)</f>
        <v>0</v>
      </c>
      <c r="BG190" s="215">
        <f>IF(N190="zákl. přenesená",J190,0)</f>
        <v>0</v>
      </c>
      <c r="BH190" s="215">
        <f>IF(N190="sníž. přenesená",J190,0)</f>
        <v>0</v>
      </c>
      <c r="BI190" s="215">
        <f>IF(N190="nulová",J190,0)</f>
        <v>0</v>
      </c>
      <c r="BJ190" s="25" t="s">
        <v>81</v>
      </c>
      <c r="BK190" s="215">
        <f>ROUND(I190*H190,2)</f>
        <v>0</v>
      </c>
      <c r="BL190" s="25" t="s">
        <v>203</v>
      </c>
      <c r="BM190" s="25" t="s">
        <v>5003</v>
      </c>
    </row>
    <row r="191" spans="2:65" s="12" customFormat="1">
      <c r="B191" s="216"/>
      <c r="C191" s="217"/>
      <c r="D191" s="218" t="s">
        <v>205</v>
      </c>
      <c r="E191" s="219" t="s">
        <v>24</v>
      </c>
      <c r="F191" s="220" t="s">
        <v>5004</v>
      </c>
      <c r="G191" s="217"/>
      <c r="H191" s="221">
        <v>194.38900000000001</v>
      </c>
      <c r="I191" s="222"/>
      <c r="J191" s="217"/>
      <c r="K191" s="217"/>
      <c r="L191" s="223"/>
      <c r="M191" s="224"/>
      <c r="N191" s="225"/>
      <c r="O191" s="225"/>
      <c r="P191" s="225"/>
      <c r="Q191" s="225"/>
      <c r="R191" s="225"/>
      <c r="S191" s="225"/>
      <c r="T191" s="226"/>
      <c r="AT191" s="227" t="s">
        <v>205</v>
      </c>
      <c r="AU191" s="227" t="s">
        <v>211</v>
      </c>
      <c r="AV191" s="12" t="s">
        <v>83</v>
      </c>
      <c r="AW191" s="12" t="s">
        <v>37</v>
      </c>
      <c r="AX191" s="12" t="s">
        <v>81</v>
      </c>
      <c r="AY191" s="227" t="s">
        <v>196</v>
      </c>
    </row>
    <row r="192" spans="2:65" s="1" customFormat="1" ht="46" customHeight="1">
      <c r="B192" s="42"/>
      <c r="C192" s="204" t="s">
        <v>370</v>
      </c>
      <c r="D192" s="204" t="s">
        <v>198</v>
      </c>
      <c r="E192" s="205" t="s">
        <v>5005</v>
      </c>
      <c r="F192" s="206" t="s">
        <v>5006</v>
      </c>
      <c r="G192" s="207" t="s">
        <v>320</v>
      </c>
      <c r="H192" s="208">
        <v>43.7</v>
      </c>
      <c r="I192" s="209"/>
      <c r="J192" s="210">
        <f>ROUND(I192*H192,2)</f>
        <v>0</v>
      </c>
      <c r="K192" s="206" t="s">
        <v>202</v>
      </c>
      <c r="L192" s="62"/>
      <c r="M192" s="211" t="s">
        <v>24</v>
      </c>
      <c r="N192" s="212" t="s">
        <v>45</v>
      </c>
      <c r="O192" s="43"/>
      <c r="P192" s="213">
        <f>O192*H192</f>
        <v>0</v>
      </c>
      <c r="Q192" s="213">
        <v>3.3899999999999998E-3</v>
      </c>
      <c r="R192" s="213">
        <f>Q192*H192</f>
        <v>0.148143</v>
      </c>
      <c r="S192" s="213">
        <v>0</v>
      </c>
      <c r="T192" s="214">
        <f>S192*H192</f>
        <v>0</v>
      </c>
      <c r="AR192" s="25" t="s">
        <v>203</v>
      </c>
      <c r="AT192" s="25" t="s">
        <v>198</v>
      </c>
      <c r="AU192" s="25" t="s">
        <v>211</v>
      </c>
      <c r="AY192" s="25" t="s">
        <v>196</v>
      </c>
      <c r="BE192" s="215">
        <f>IF(N192="základní",J192,0)</f>
        <v>0</v>
      </c>
      <c r="BF192" s="215">
        <f>IF(N192="snížená",J192,0)</f>
        <v>0</v>
      </c>
      <c r="BG192" s="215">
        <f>IF(N192="zákl. přenesená",J192,0)</f>
        <v>0</v>
      </c>
      <c r="BH192" s="215">
        <f>IF(N192="sníž. přenesená",J192,0)</f>
        <v>0</v>
      </c>
      <c r="BI192" s="215">
        <f>IF(N192="nulová",J192,0)</f>
        <v>0</v>
      </c>
      <c r="BJ192" s="25" t="s">
        <v>81</v>
      </c>
      <c r="BK192" s="215">
        <f>ROUND(I192*H192,2)</f>
        <v>0</v>
      </c>
      <c r="BL192" s="25" t="s">
        <v>203</v>
      </c>
      <c r="BM192" s="25" t="s">
        <v>5007</v>
      </c>
    </row>
    <row r="193" spans="2:65" s="12" customFormat="1">
      <c r="B193" s="216"/>
      <c r="C193" s="217"/>
      <c r="D193" s="218" t="s">
        <v>205</v>
      </c>
      <c r="E193" s="219" t="s">
        <v>24</v>
      </c>
      <c r="F193" s="220" t="s">
        <v>5008</v>
      </c>
      <c r="G193" s="217"/>
      <c r="H193" s="221">
        <v>33.6</v>
      </c>
      <c r="I193" s="222"/>
      <c r="J193" s="217"/>
      <c r="K193" s="217"/>
      <c r="L193" s="223"/>
      <c r="M193" s="224"/>
      <c r="N193" s="225"/>
      <c r="O193" s="225"/>
      <c r="P193" s="225"/>
      <c r="Q193" s="225"/>
      <c r="R193" s="225"/>
      <c r="S193" s="225"/>
      <c r="T193" s="226"/>
      <c r="AT193" s="227" t="s">
        <v>205</v>
      </c>
      <c r="AU193" s="227" t="s">
        <v>211</v>
      </c>
      <c r="AV193" s="12" t="s">
        <v>83</v>
      </c>
      <c r="AW193" s="12" t="s">
        <v>37</v>
      </c>
      <c r="AX193" s="12" t="s">
        <v>74</v>
      </c>
      <c r="AY193" s="227" t="s">
        <v>196</v>
      </c>
    </row>
    <row r="194" spans="2:65" s="12" customFormat="1">
      <c r="B194" s="216"/>
      <c r="C194" s="217"/>
      <c r="D194" s="218" t="s">
        <v>205</v>
      </c>
      <c r="E194" s="219" t="s">
        <v>24</v>
      </c>
      <c r="F194" s="220" t="s">
        <v>5009</v>
      </c>
      <c r="G194" s="217"/>
      <c r="H194" s="221">
        <v>2.4</v>
      </c>
      <c r="I194" s="222"/>
      <c r="J194" s="217"/>
      <c r="K194" s="217"/>
      <c r="L194" s="223"/>
      <c r="M194" s="224"/>
      <c r="N194" s="225"/>
      <c r="O194" s="225"/>
      <c r="P194" s="225"/>
      <c r="Q194" s="225"/>
      <c r="R194" s="225"/>
      <c r="S194" s="225"/>
      <c r="T194" s="226"/>
      <c r="AT194" s="227" t="s">
        <v>205</v>
      </c>
      <c r="AU194" s="227" t="s">
        <v>211</v>
      </c>
      <c r="AV194" s="12" t="s">
        <v>83</v>
      </c>
      <c r="AW194" s="12" t="s">
        <v>37</v>
      </c>
      <c r="AX194" s="12" t="s">
        <v>74</v>
      </c>
      <c r="AY194" s="227" t="s">
        <v>196</v>
      </c>
    </row>
    <row r="195" spans="2:65" s="12" customFormat="1">
      <c r="B195" s="216"/>
      <c r="C195" s="217"/>
      <c r="D195" s="218" t="s">
        <v>205</v>
      </c>
      <c r="E195" s="219" t="s">
        <v>24</v>
      </c>
      <c r="F195" s="220" t="s">
        <v>5010</v>
      </c>
      <c r="G195" s="217"/>
      <c r="H195" s="221">
        <v>4.4000000000000004</v>
      </c>
      <c r="I195" s="222"/>
      <c r="J195" s="217"/>
      <c r="K195" s="217"/>
      <c r="L195" s="223"/>
      <c r="M195" s="224"/>
      <c r="N195" s="225"/>
      <c r="O195" s="225"/>
      <c r="P195" s="225"/>
      <c r="Q195" s="225"/>
      <c r="R195" s="225"/>
      <c r="S195" s="225"/>
      <c r="T195" s="226"/>
      <c r="AT195" s="227" t="s">
        <v>205</v>
      </c>
      <c r="AU195" s="227" t="s">
        <v>211</v>
      </c>
      <c r="AV195" s="12" t="s">
        <v>83</v>
      </c>
      <c r="AW195" s="12" t="s">
        <v>37</v>
      </c>
      <c r="AX195" s="12" t="s">
        <v>74</v>
      </c>
      <c r="AY195" s="227" t="s">
        <v>196</v>
      </c>
    </row>
    <row r="196" spans="2:65" s="12" customFormat="1">
      <c r="B196" s="216"/>
      <c r="C196" s="217"/>
      <c r="D196" s="218" t="s">
        <v>205</v>
      </c>
      <c r="E196" s="219" t="s">
        <v>24</v>
      </c>
      <c r="F196" s="220" t="s">
        <v>5011</v>
      </c>
      <c r="G196" s="217"/>
      <c r="H196" s="221">
        <v>3.3</v>
      </c>
      <c r="I196" s="222"/>
      <c r="J196" s="217"/>
      <c r="K196" s="217"/>
      <c r="L196" s="223"/>
      <c r="M196" s="224"/>
      <c r="N196" s="225"/>
      <c r="O196" s="225"/>
      <c r="P196" s="225"/>
      <c r="Q196" s="225"/>
      <c r="R196" s="225"/>
      <c r="S196" s="225"/>
      <c r="T196" s="226"/>
      <c r="AT196" s="227" t="s">
        <v>205</v>
      </c>
      <c r="AU196" s="227" t="s">
        <v>211</v>
      </c>
      <c r="AV196" s="12" t="s">
        <v>83</v>
      </c>
      <c r="AW196" s="12" t="s">
        <v>37</v>
      </c>
      <c r="AX196" s="12" t="s">
        <v>74</v>
      </c>
      <c r="AY196" s="227" t="s">
        <v>196</v>
      </c>
    </row>
    <row r="197" spans="2:65" s="14" customFormat="1">
      <c r="B197" s="239"/>
      <c r="C197" s="240"/>
      <c r="D197" s="218" t="s">
        <v>205</v>
      </c>
      <c r="E197" s="241" t="s">
        <v>24</v>
      </c>
      <c r="F197" s="242" t="s">
        <v>238</v>
      </c>
      <c r="G197" s="240"/>
      <c r="H197" s="243">
        <v>43.7</v>
      </c>
      <c r="I197" s="244"/>
      <c r="J197" s="240"/>
      <c r="K197" s="240"/>
      <c r="L197" s="245"/>
      <c r="M197" s="246"/>
      <c r="N197" s="247"/>
      <c r="O197" s="247"/>
      <c r="P197" s="247"/>
      <c r="Q197" s="247"/>
      <c r="R197" s="247"/>
      <c r="S197" s="247"/>
      <c r="T197" s="248"/>
      <c r="AT197" s="249" t="s">
        <v>205</v>
      </c>
      <c r="AU197" s="249" t="s">
        <v>211</v>
      </c>
      <c r="AV197" s="14" t="s">
        <v>203</v>
      </c>
      <c r="AW197" s="14" t="s">
        <v>37</v>
      </c>
      <c r="AX197" s="14" t="s">
        <v>81</v>
      </c>
      <c r="AY197" s="249" t="s">
        <v>196</v>
      </c>
    </row>
    <row r="198" spans="2:65" s="1" customFormat="1" ht="14.5" customHeight="1">
      <c r="B198" s="42"/>
      <c r="C198" s="250" t="s">
        <v>373</v>
      </c>
      <c r="D198" s="250" t="s">
        <v>252</v>
      </c>
      <c r="E198" s="251" t="s">
        <v>5012</v>
      </c>
      <c r="F198" s="252" t="s">
        <v>5013</v>
      </c>
      <c r="G198" s="253" t="s">
        <v>267</v>
      </c>
      <c r="H198" s="254">
        <v>11.537000000000001</v>
      </c>
      <c r="I198" s="255"/>
      <c r="J198" s="256">
        <f>ROUND(I198*H198,2)</f>
        <v>0</v>
      </c>
      <c r="K198" s="252" t="s">
        <v>202</v>
      </c>
      <c r="L198" s="257"/>
      <c r="M198" s="258" t="s">
        <v>24</v>
      </c>
      <c r="N198" s="259" t="s">
        <v>45</v>
      </c>
      <c r="O198" s="43"/>
      <c r="P198" s="213">
        <f>O198*H198</f>
        <v>0</v>
      </c>
      <c r="Q198" s="213">
        <v>5.1000000000000004E-4</v>
      </c>
      <c r="R198" s="213">
        <f>Q198*H198</f>
        <v>5.8838700000000011E-3</v>
      </c>
      <c r="S198" s="213">
        <v>0</v>
      </c>
      <c r="T198" s="214">
        <f>S198*H198</f>
        <v>0</v>
      </c>
      <c r="AR198" s="25" t="s">
        <v>245</v>
      </c>
      <c r="AT198" s="25" t="s">
        <v>252</v>
      </c>
      <c r="AU198" s="25" t="s">
        <v>211</v>
      </c>
      <c r="AY198" s="25" t="s">
        <v>196</v>
      </c>
      <c r="BE198" s="215">
        <f>IF(N198="základní",J198,0)</f>
        <v>0</v>
      </c>
      <c r="BF198" s="215">
        <f>IF(N198="snížená",J198,0)</f>
        <v>0</v>
      </c>
      <c r="BG198" s="215">
        <f>IF(N198="zákl. přenesená",J198,0)</f>
        <v>0</v>
      </c>
      <c r="BH198" s="215">
        <f>IF(N198="sníž. přenesená",J198,0)</f>
        <v>0</v>
      </c>
      <c r="BI198" s="215">
        <f>IF(N198="nulová",J198,0)</f>
        <v>0</v>
      </c>
      <c r="BJ198" s="25" t="s">
        <v>81</v>
      </c>
      <c r="BK198" s="215">
        <f>ROUND(I198*H198,2)</f>
        <v>0</v>
      </c>
      <c r="BL198" s="25" t="s">
        <v>203</v>
      </c>
      <c r="BM198" s="25" t="s">
        <v>5014</v>
      </c>
    </row>
    <row r="199" spans="2:65" s="12" customFormat="1">
      <c r="B199" s="216"/>
      <c r="C199" s="217"/>
      <c r="D199" s="218" t="s">
        <v>205</v>
      </c>
      <c r="E199" s="219" t="s">
        <v>24</v>
      </c>
      <c r="F199" s="220" t="s">
        <v>5015</v>
      </c>
      <c r="G199" s="217"/>
      <c r="H199" s="221">
        <v>8.8699999999999992</v>
      </c>
      <c r="I199" s="222"/>
      <c r="J199" s="217"/>
      <c r="K199" s="217"/>
      <c r="L199" s="223"/>
      <c r="M199" s="224"/>
      <c r="N199" s="225"/>
      <c r="O199" s="225"/>
      <c r="P199" s="225"/>
      <c r="Q199" s="225"/>
      <c r="R199" s="225"/>
      <c r="S199" s="225"/>
      <c r="T199" s="226"/>
      <c r="AT199" s="227" t="s">
        <v>205</v>
      </c>
      <c r="AU199" s="227" t="s">
        <v>211</v>
      </c>
      <c r="AV199" s="12" t="s">
        <v>83</v>
      </c>
      <c r="AW199" s="12" t="s">
        <v>37</v>
      </c>
      <c r="AX199" s="12" t="s">
        <v>74</v>
      </c>
      <c r="AY199" s="227" t="s">
        <v>196</v>
      </c>
    </row>
    <row r="200" spans="2:65" s="12" customFormat="1">
      <c r="B200" s="216"/>
      <c r="C200" s="217"/>
      <c r="D200" s="218" t="s">
        <v>205</v>
      </c>
      <c r="E200" s="219" t="s">
        <v>24</v>
      </c>
      <c r="F200" s="220" t="s">
        <v>5016</v>
      </c>
      <c r="G200" s="217"/>
      <c r="H200" s="221">
        <v>0.63400000000000001</v>
      </c>
      <c r="I200" s="222"/>
      <c r="J200" s="217"/>
      <c r="K200" s="217"/>
      <c r="L200" s="223"/>
      <c r="M200" s="224"/>
      <c r="N200" s="225"/>
      <c r="O200" s="225"/>
      <c r="P200" s="225"/>
      <c r="Q200" s="225"/>
      <c r="R200" s="225"/>
      <c r="S200" s="225"/>
      <c r="T200" s="226"/>
      <c r="AT200" s="227" t="s">
        <v>205</v>
      </c>
      <c r="AU200" s="227" t="s">
        <v>211</v>
      </c>
      <c r="AV200" s="12" t="s">
        <v>83</v>
      </c>
      <c r="AW200" s="12" t="s">
        <v>37</v>
      </c>
      <c r="AX200" s="12" t="s">
        <v>74</v>
      </c>
      <c r="AY200" s="227" t="s">
        <v>196</v>
      </c>
    </row>
    <row r="201" spans="2:65" s="12" customFormat="1">
      <c r="B201" s="216"/>
      <c r="C201" s="217"/>
      <c r="D201" s="218" t="s">
        <v>205</v>
      </c>
      <c r="E201" s="219" t="s">
        <v>24</v>
      </c>
      <c r="F201" s="220" t="s">
        <v>5017</v>
      </c>
      <c r="G201" s="217"/>
      <c r="H201" s="221">
        <v>1.1619999999999999</v>
      </c>
      <c r="I201" s="222"/>
      <c r="J201" s="217"/>
      <c r="K201" s="217"/>
      <c r="L201" s="223"/>
      <c r="M201" s="224"/>
      <c r="N201" s="225"/>
      <c r="O201" s="225"/>
      <c r="P201" s="225"/>
      <c r="Q201" s="225"/>
      <c r="R201" s="225"/>
      <c r="S201" s="225"/>
      <c r="T201" s="226"/>
      <c r="AT201" s="227" t="s">
        <v>205</v>
      </c>
      <c r="AU201" s="227" t="s">
        <v>211</v>
      </c>
      <c r="AV201" s="12" t="s">
        <v>83</v>
      </c>
      <c r="AW201" s="12" t="s">
        <v>37</v>
      </c>
      <c r="AX201" s="12" t="s">
        <v>74</v>
      </c>
      <c r="AY201" s="227" t="s">
        <v>196</v>
      </c>
    </row>
    <row r="202" spans="2:65" s="12" customFormat="1">
      <c r="B202" s="216"/>
      <c r="C202" s="217"/>
      <c r="D202" s="218" t="s">
        <v>205</v>
      </c>
      <c r="E202" s="219" t="s">
        <v>24</v>
      </c>
      <c r="F202" s="220" t="s">
        <v>5018</v>
      </c>
      <c r="G202" s="217"/>
      <c r="H202" s="221">
        <v>0.871</v>
      </c>
      <c r="I202" s="222"/>
      <c r="J202" s="217"/>
      <c r="K202" s="217"/>
      <c r="L202" s="223"/>
      <c r="M202" s="224"/>
      <c r="N202" s="225"/>
      <c r="O202" s="225"/>
      <c r="P202" s="225"/>
      <c r="Q202" s="225"/>
      <c r="R202" s="225"/>
      <c r="S202" s="225"/>
      <c r="T202" s="226"/>
      <c r="AT202" s="227" t="s">
        <v>205</v>
      </c>
      <c r="AU202" s="227" t="s">
        <v>211</v>
      </c>
      <c r="AV202" s="12" t="s">
        <v>83</v>
      </c>
      <c r="AW202" s="12" t="s">
        <v>37</v>
      </c>
      <c r="AX202" s="12" t="s">
        <v>74</v>
      </c>
      <c r="AY202" s="227" t="s">
        <v>196</v>
      </c>
    </row>
    <row r="203" spans="2:65" s="14" customFormat="1">
      <c r="B203" s="239"/>
      <c r="C203" s="240"/>
      <c r="D203" s="218" t="s">
        <v>205</v>
      </c>
      <c r="E203" s="241" t="s">
        <v>24</v>
      </c>
      <c r="F203" s="242" t="s">
        <v>238</v>
      </c>
      <c r="G203" s="240"/>
      <c r="H203" s="243">
        <v>11.537000000000001</v>
      </c>
      <c r="I203" s="244"/>
      <c r="J203" s="240"/>
      <c r="K203" s="240"/>
      <c r="L203" s="245"/>
      <c r="M203" s="246"/>
      <c r="N203" s="247"/>
      <c r="O203" s="247"/>
      <c r="P203" s="247"/>
      <c r="Q203" s="247"/>
      <c r="R203" s="247"/>
      <c r="S203" s="247"/>
      <c r="T203" s="248"/>
      <c r="AT203" s="249" t="s">
        <v>205</v>
      </c>
      <c r="AU203" s="249" t="s">
        <v>211</v>
      </c>
      <c r="AV203" s="14" t="s">
        <v>203</v>
      </c>
      <c r="AW203" s="14" t="s">
        <v>37</v>
      </c>
      <c r="AX203" s="14" t="s">
        <v>81</v>
      </c>
      <c r="AY203" s="249" t="s">
        <v>196</v>
      </c>
    </row>
    <row r="204" spans="2:65" s="1" customFormat="1" ht="23" customHeight="1">
      <c r="B204" s="42"/>
      <c r="C204" s="204" t="s">
        <v>376</v>
      </c>
      <c r="D204" s="204" t="s">
        <v>198</v>
      </c>
      <c r="E204" s="205" t="s">
        <v>3623</v>
      </c>
      <c r="F204" s="206" t="s">
        <v>3624</v>
      </c>
      <c r="G204" s="207" t="s">
        <v>320</v>
      </c>
      <c r="H204" s="208">
        <v>40.42</v>
      </c>
      <c r="I204" s="209"/>
      <c r="J204" s="210">
        <f>ROUND(I204*H204,2)</f>
        <v>0</v>
      </c>
      <c r="K204" s="206" t="s">
        <v>202</v>
      </c>
      <c r="L204" s="62"/>
      <c r="M204" s="211" t="s">
        <v>24</v>
      </c>
      <c r="N204" s="212" t="s">
        <v>45</v>
      </c>
      <c r="O204" s="43"/>
      <c r="P204" s="213">
        <f>O204*H204</f>
        <v>0</v>
      </c>
      <c r="Q204" s="213">
        <v>6.0000000000000002E-5</v>
      </c>
      <c r="R204" s="213">
        <f>Q204*H204</f>
        <v>2.4252000000000002E-3</v>
      </c>
      <c r="S204" s="213">
        <v>0</v>
      </c>
      <c r="T204" s="214">
        <f>S204*H204</f>
        <v>0</v>
      </c>
      <c r="AR204" s="25" t="s">
        <v>203</v>
      </c>
      <c r="AT204" s="25" t="s">
        <v>198</v>
      </c>
      <c r="AU204" s="25" t="s">
        <v>211</v>
      </c>
      <c r="AY204" s="25" t="s">
        <v>196</v>
      </c>
      <c r="BE204" s="215">
        <f>IF(N204="základní",J204,0)</f>
        <v>0</v>
      </c>
      <c r="BF204" s="215">
        <f>IF(N204="snížená",J204,0)</f>
        <v>0</v>
      </c>
      <c r="BG204" s="215">
        <f>IF(N204="zákl. přenesená",J204,0)</f>
        <v>0</v>
      </c>
      <c r="BH204" s="215">
        <f>IF(N204="sníž. přenesená",J204,0)</f>
        <v>0</v>
      </c>
      <c r="BI204" s="215">
        <f>IF(N204="nulová",J204,0)</f>
        <v>0</v>
      </c>
      <c r="BJ204" s="25" t="s">
        <v>81</v>
      </c>
      <c r="BK204" s="215">
        <f>ROUND(I204*H204,2)</f>
        <v>0</v>
      </c>
      <c r="BL204" s="25" t="s">
        <v>203</v>
      </c>
      <c r="BM204" s="25" t="s">
        <v>5019</v>
      </c>
    </row>
    <row r="205" spans="2:65" s="12" customFormat="1">
      <c r="B205" s="216"/>
      <c r="C205" s="217"/>
      <c r="D205" s="218" t="s">
        <v>205</v>
      </c>
      <c r="E205" s="219" t="s">
        <v>24</v>
      </c>
      <c r="F205" s="220" t="s">
        <v>5020</v>
      </c>
      <c r="G205" s="217"/>
      <c r="H205" s="221">
        <v>28.7</v>
      </c>
      <c r="I205" s="222"/>
      <c r="J205" s="217"/>
      <c r="K205" s="217"/>
      <c r="L205" s="223"/>
      <c r="M205" s="224"/>
      <c r="N205" s="225"/>
      <c r="O205" s="225"/>
      <c r="P205" s="225"/>
      <c r="Q205" s="225"/>
      <c r="R205" s="225"/>
      <c r="S205" s="225"/>
      <c r="T205" s="226"/>
      <c r="AT205" s="227" t="s">
        <v>205</v>
      </c>
      <c r="AU205" s="227" t="s">
        <v>211</v>
      </c>
      <c r="AV205" s="12" t="s">
        <v>83</v>
      </c>
      <c r="AW205" s="12" t="s">
        <v>37</v>
      </c>
      <c r="AX205" s="12" t="s">
        <v>74</v>
      </c>
      <c r="AY205" s="227" t="s">
        <v>196</v>
      </c>
    </row>
    <row r="206" spans="2:65" s="12" customFormat="1">
      <c r="B206" s="216"/>
      <c r="C206" s="217"/>
      <c r="D206" s="218" t="s">
        <v>205</v>
      </c>
      <c r="E206" s="219" t="s">
        <v>24</v>
      </c>
      <c r="F206" s="220" t="s">
        <v>5021</v>
      </c>
      <c r="G206" s="217"/>
      <c r="H206" s="221">
        <v>12.62</v>
      </c>
      <c r="I206" s="222"/>
      <c r="J206" s="217"/>
      <c r="K206" s="217"/>
      <c r="L206" s="223"/>
      <c r="M206" s="224"/>
      <c r="N206" s="225"/>
      <c r="O206" s="225"/>
      <c r="P206" s="225"/>
      <c r="Q206" s="225"/>
      <c r="R206" s="225"/>
      <c r="S206" s="225"/>
      <c r="T206" s="226"/>
      <c r="AT206" s="227" t="s">
        <v>205</v>
      </c>
      <c r="AU206" s="227" t="s">
        <v>211</v>
      </c>
      <c r="AV206" s="12" t="s">
        <v>83</v>
      </c>
      <c r="AW206" s="12" t="s">
        <v>37</v>
      </c>
      <c r="AX206" s="12" t="s">
        <v>74</v>
      </c>
      <c r="AY206" s="227" t="s">
        <v>196</v>
      </c>
    </row>
    <row r="207" spans="2:65" s="12" customFormat="1">
      <c r="B207" s="216"/>
      <c r="C207" s="217"/>
      <c r="D207" s="218" t="s">
        <v>205</v>
      </c>
      <c r="E207" s="219" t="s">
        <v>24</v>
      </c>
      <c r="F207" s="220" t="s">
        <v>4834</v>
      </c>
      <c r="G207" s="217"/>
      <c r="H207" s="221">
        <v>-0.9</v>
      </c>
      <c r="I207" s="222"/>
      <c r="J207" s="217"/>
      <c r="K207" s="217"/>
      <c r="L207" s="223"/>
      <c r="M207" s="224"/>
      <c r="N207" s="225"/>
      <c r="O207" s="225"/>
      <c r="P207" s="225"/>
      <c r="Q207" s="225"/>
      <c r="R207" s="225"/>
      <c r="S207" s="225"/>
      <c r="T207" s="226"/>
      <c r="AT207" s="227" t="s">
        <v>205</v>
      </c>
      <c r="AU207" s="227" t="s">
        <v>211</v>
      </c>
      <c r="AV207" s="12" t="s">
        <v>83</v>
      </c>
      <c r="AW207" s="12" t="s">
        <v>37</v>
      </c>
      <c r="AX207" s="12" t="s">
        <v>74</v>
      </c>
      <c r="AY207" s="227" t="s">
        <v>196</v>
      </c>
    </row>
    <row r="208" spans="2:65" s="14" customFormat="1">
      <c r="B208" s="239"/>
      <c r="C208" s="240"/>
      <c r="D208" s="218" t="s">
        <v>205</v>
      </c>
      <c r="E208" s="241" t="s">
        <v>24</v>
      </c>
      <c r="F208" s="242" t="s">
        <v>238</v>
      </c>
      <c r="G208" s="240"/>
      <c r="H208" s="243">
        <v>40.42</v>
      </c>
      <c r="I208" s="244"/>
      <c r="J208" s="240"/>
      <c r="K208" s="240"/>
      <c r="L208" s="245"/>
      <c r="M208" s="246"/>
      <c r="N208" s="247"/>
      <c r="O208" s="247"/>
      <c r="P208" s="247"/>
      <c r="Q208" s="247"/>
      <c r="R208" s="247"/>
      <c r="S208" s="247"/>
      <c r="T208" s="248"/>
      <c r="AT208" s="249" t="s">
        <v>205</v>
      </c>
      <c r="AU208" s="249" t="s">
        <v>211</v>
      </c>
      <c r="AV208" s="14" t="s">
        <v>203</v>
      </c>
      <c r="AW208" s="14" t="s">
        <v>37</v>
      </c>
      <c r="AX208" s="14" t="s">
        <v>81</v>
      </c>
      <c r="AY208" s="249" t="s">
        <v>196</v>
      </c>
    </row>
    <row r="209" spans="2:65" s="1" customFormat="1" ht="23" customHeight="1">
      <c r="B209" s="42"/>
      <c r="C209" s="250" t="s">
        <v>380</v>
      </c>
      <c r="D209" s="250" t="s">
        <v>252</v>
      </c>
      <c r="E209" s="251" t="s">
        <v>5022</v>
      </c>
      <c r="F209" s="252" t="s">
        <v>5023</v>
      </c>
      <c r="G209" s="253" t="s">
        <v>320</v>
      </c>
      <c r="H209" s="254">
        <v>42.441000000000003</v>
      </c>
      <c r="I209" s="255"/>
      <c r="J209" s="256">
        <f>ROUND(I209*H209,2)</f>
        <v>0</v>
      </c>
      <c r="K209" s="252" t="s">
        <v>202</v>
      </c>
      <c r="L209" s="257"/>
      <c r="M209" s="258" t="s">
        <v>24</v>
      </c>
      <c r="N209" s="259" t="s">
        <v>45</v>
      </c>
      <c r="O209" s="43"/>
      <c r="P209" s="213">
        <f>O209*H209</f>
        <v>0</v>
      </c>
      <c r="Q209" s="213">
        <v>5.0000000000000001E-4</v>
      </c>
      <c r="R209" s="213">
        <f>Q209*H209</f>
        <v>2.1220500000000003E-2</v>
      </c>
      <c r="S209" s="213">
        <v>0</v>
      </c>
      <c r="T209" s="214">
        <f>S209*H209</f>
        <v>0</v>
      </c>
      <c r="AR209" s="25" t="s">
        <v>245</v>
      </c>
      <c r="AT209" s="25" t="s">
        <v>252</v>
      </c>
      <c r="AU209" s="25" t="s">
        <v>211</v>
      </c>
      <c r="AY209" s="25" t="s">
        <v>196</v>
      </c>
      <c r="BE209" s="215">
        <f>IF(N209="základní",J209,0)</f>
        <v>0</v>
      </c>
      <c r="BF209" s="215">
        <f>IF(N209="snížená",J209,0)</f>
        <v>0</v>
      </c>
      <c r="BG209" s="215">
        <f>IF(N209="zákl. přenesená",J209,0)</f>
        <v>0</v>
      </c>
      <c r="BH209" s="215">
        <f>IF(N209="sníž. přenesená",J209,0)</f>
        <v>0</v>
      </c>
      <c r="BI209" s="215">
        <f>IF(N209="nulová",J209,0)</f>
        <v>0</v>
      </c>
      <c r="BJ209" s="25" t="s">
        <v>81</v>
      </c>
      <c r="BK209" s="215">
        <f>ROUND(I209*H209,2)</f>
        <v>0</v>
      </c>
      <c r="BL209" s="25" t="s">
        <v>203</v>
      </c>
      <c r="BM209" s="25" t="s">
        <v>5024</v>
      </c>
    </row>
    <row r="210" spans="2:65" s="12" customFormat="1">
      <c r="B210" s="216"/>
      <c r="C210" s="217"/>
      <c r="D210" s="218" t="s">
        <v>205</v>
      </c>
      <c r="E210" s="219" t="s">
        <v>24</v>
      </c>
      <c r="F210" s="220" t="s">
        <v>5025</v>
      </c>
      <c r="G210" s="217"/>
      <c r="H210" s="221">
        <v>42.441000000000003</v>
      </c>
      <c r="I210" s="222"/>
      <c r="J210" s="217"/>
      <c r="K210" s="217"/>
      <c r="L210" s="223"/>
      <c r="M210" s="224"/>
      <c r="N210" s="225"/>
      <c r="O210" s="225"/>
      <c r="P210" s="225"/>
      <c r="Q210" s="225"/>
      <c r="R210" s="225"/>
      <c r="S210" s="225"/>
      <c r="T210" s="226"/>
      <c r="AT210" s="227" t="s">
        <v>205</v>
      </c>
      <c r="AU210" s="227" t="s">
        <v>211</v>
      </c>
      <c r="AV210" s="12" t="s">
        <v>83</v>
      </c>
      <c r="AW210" s="12" t="s">
        <v>37</v>
      </c>
      <c r="AX210" s="12" t="s">
        <v>81</v>
      </c>
      <c r="AY210" s="227" t="s">
        <v>196</v>
      </c>
    </row>
    <row r="211" spans="2:65" s="1" customFormat="1" ht="23" customHeight="1">
      <c r="B211" s="42"/>
      <c r="C211" s="204" t="s">
        <v>228</v>
      </c>
      <c r="D211" s="204" t="s">
        <v>198</v>
      </c>
      <c r="E211" s="205" t="s">
        <v>3631</v>
      </c>
      <c r="F211" s="206" t="s">
        <v>3632</v>
      </c>
      <c r="G211" s="207" t="s">
        <v>320</v>
      </c>
      <c r="H211" s="208">
        <v>122.84</v>
      </c>
      <c r="I211" s="209"/>
      <c r="J211" s="210">
        <f>ROUND(I211*H211,2)</f>
        <v>0</v>
      </c>
      <c r="K211" s="206" t="s">
        <v>202</v>
      </c>
      <c r="L211" s="62"/>
      <c r="M211" s="211" t="s">
        <v>24</v>
      </c>
      <c r="N211" s="212" t="s">
        <v>45</v>
      </c>
      <c r="O211" s="43"/>
      <c r="P211" s="213">
        <f>O211*H211</f>
        <v>0</v>
      </c>
      <c r="Q211" s="213">
        <v>2.5017000000000003E-4</v>
      </c>
      <c r="R211" s="213">
        <f>Q211*H211</f>
        <v>3.0730882800000005E-2</v>
      </c>
      <c r="S211" s="213">
        <v>0</v>
      </c>
      <c r="T211" s="214">
        <f>S211*H211</f>
        <v>0</v>
      </c>
      <c r="AR211" s="25" t="s">
        <v>203</v>
      </c>
      <c r="AT211" s="25" t="s">
        <v>198</v>
      </c>
      <c r="AU211" s="25" t="s">
        <v>211</v>
      </c>
      <c r="AY211" s="25" t="s">
        <v>196</v>
      </c>
      <c r="BE211" s="215">
        <f>IF(N211="základní",J211,0)</f>
        <v>0</v>
      </c>
      <c r="BF211" s="215">
        <f>IF(N211="snížená",J211,0)</f>
        <v>0</v>
      </c>
      <c r="BG211" s="215">
        <f>IF(N211="zákl. přenesená",J211,0)</f>
        <v>0</v>
      </c>
      <c r="BH211" s="215">
        <f>IF(N211="sníž. přenesená",J211,0)</f>
        <v>0</v>
      </c>
      <c r="BI211" s="215">
        <f>IF(N211="nulová",J211,0)</f>
        <v>0</v>
      </c>
      <c r="BJ211" s="25" t="s">
        <v>81</v>
      </c>
      <c r="BK211" s="215">
        <f>ROUND(I211*H211,2)</f>
        <v>0</v>
      </c>
      <c r="BL211" s="25" t="s">
        <v>203</v>
      </c>
      <c r="BM211" s="25" t="s">
        <v>5026</v>
      </c>
    </row>
    <row r="212" spans="2:65" s="12" customFormat="1">
      <c r="B212" s="216"/>
      <c r="C212" s="217"/>
      <c r="D212" s="218" t="s">
        <v>205</v>
      </c>
      <c r="E212" s="219" t="s">
        <v>24</v>
      </c>
      <c r="F212" s="220" t="s">
        <v>5027</v>
      </c>
      <c r="G212" s="217"/>
      <c r="H212" s="221">
        <v>46</v>
      </c>
      <c r="I212" s="222"/>
      <c r="J212" s="217"/>
      <c r="K212" s="217"/>
      <c r="L212" s="223"/>
      <c r="M212" s="224"/>
      <c r="N212" s="225"/>
      <c r="O212" s="225"/>
      <c r="P212" s="225"/>
      <c r="Q212" s="225"/>
      <c r="R212" s="225"/>
      <c r="S212" s="225"/>
      <c r="T212" s="226"/>
      <c r="AT212" s="227" t="s">
        <v>205</v>
      </c>
      <c r="AU212" s="227" t="s">
        <v>211</v>
      </c>
      <c r="AV212" s="12" t="s">
        <v>83</v>
      </c>
      <c r="AW212" s="12" t="s">
        <v>37</v>
      </c>
      <c r="AX212" s="12" t="s">
        <v>74</v>
      </c>
      <c r="AY212" s="227" t="s">
        <v>196</v>
      </c>
    </row>
    <row r="213" spans="2:65" s="12" customFormat="1">
      <c r="B213" s="216"/>
      <c r="C213" s="217"/>
      <c r="D213" s="218" t="s">
        <v>205</v>
      </c>
      <c r="E213" s="219" t="s">
        <v>24</v>
      </c>
      <c r="F213" s="220" t="s">
        <v>5028</v>
      </c>
      <c r="G213" s="217"/>
      <c r="H213" s="221">
        <v>24.4</v>
      </c>
      <c r="I213" s="222"/>
      <c r="J213" s="217"/>
      <c r="K213" s="217"/>
      <c r="L213" s="223"/>
      <c r="M213" s="224"/>
      <c r="N213" s="225"/>
      <c r="O213" s="225"/>
      <c r="P213" s="225"/>
      <c r="Q213" s="225"/>
      <c r="R213" s="225"/>
      <c r="S213" s="225"/>
      <c r="T213" s="226"/>
      <c r="AT213" s="227" t="s">
        <v>205</v>
      </c>
      <c r="AU213" s="227" t="s">
        <v>211</v>
      </c>
      <c r="AV213" s="12" t="s">
        <v>83</v>
      </c>
      <c r="AW213" s="12" t="s">
        <v>37</v>
      </c>
      <c r="AX213" s="12" t="s">
        <v>74</v>
      </c>
      <c r="AY213" s="227" t="s">
        <v>196</v>
      </c>
    </row>
    <row r="214" spans="2:65" s="12" customFormat="1">
      <c r="B214" s="216"/>
      <c r="C214" s="217"/>
      <c r="D214" s="218" t="s">
        <v>205</v>
      </c>
      <c r="E214" s="219" t="s">
        <v>24</v>
      </c>
      <c r="F214" s="220" t="s">
        <v>5008</v>
      </c>
      <c r="G214" s="217"/>
      <c r="H214" s="221">
        <v>33.6</v>
      </c>
      <c r="I214" s="222"/>
      <c r="J214" s="217"/>
      <c r="K214" s="217"/>
      <c r="L214" s="223"/>
      <c r="M214" s="224"/>
      <c r="N214" s="225"/>
      <c r="O214" s="225"/>
      <c r="P214" s="225"/>
      <c r="Q214" s="225"/>
      <c r="R214" s="225"/>
      <c r="S214" s="225"/>
      <c r="T214" s="226"/>
      <c r="AT214" s="227" t="s">
        <v>205</v>
      </c>
      <c r="AU214" s="227" t="s">
        <v>211</v>
      </c>
      <c r="AV214" s="12" t="s">
        <v>83</v>
      </c>
      <c r="AW214" s="12" t="s">
        <v>37</v>
      </c>
      <c r="AX214" s="12" t="s">
        <v>74</v>
      </c>
      <c r="AY214" s="227" t="s">
        <v>196</v>
      </c>
    </row>
    <row r="215" spans="2:65" s="12" customFormat="1">
      <c r="B215" s="216"/>
      <c r="C215" s="217"/>
      <c r="D215" s="218" t="s">
        <v>205</v>
      </c>
      <c r="E215" s="219" t="s">
        <v>24</v>
      </c>
      <c r="F215" s="220" t="s">
        <v>5009</v>
      </c>
      <c r="G215" s="217"/>
      <c r="H215" s="221">
        <v>2.4</v>
      </c>
      <c r="I215" s="222"/>
      <c r="J215" s="217"/>
      <c r="K215" s="217"/>
      <c r="L215" s="223"/>
      <c r="M215" s="224"/>
      <c r="N215" s="225"/>
      <c r="O215" s="225"/>
      <c r="P215" s="225"/>
      <c r="Q215" s="225"/>
      <c r="R215" s="225"/>
      <c r="S215" s="225"/>
      <c r="T215" s="226"/>
      <c r="AT215" s="227" t="s">
        <v>205</v>
      </c>
      <c r="AU215" s="227" t="s">
        <v>211</v>
      </c>
      <c r="AV215" s="12" t="s">
        <v>83</v>
      </c>
      <c r="AW215" s="12" t="s">
        <v>37</v>
      </c>
      <c r="AX215" s="12" t="s">
        <v>74</v>
      </c>
      <c r="AY215" s="227" t="s">
        <v>196</v>
      </c>
    </row>
    <row r="216" spans="2:65" s="12" customFormat="1">
      <c r="B216" s="216"/>
      <c r="C216" s="217"/>
      <c r="D216" s="218" t="s">
        <v>205</v>
      </c>
      <c r="E216" s="219" t="s">
        <v>24</v>
      </c>
      <c r="F216" s="220" t="s">
        <v>5010</v>
      </c>
      <c r="G216" s="217"/>
      <c r="H216" s="221">
        <v>4.4000000000000004</v>
      </c>
      <c r="I216" s="222"/>
      <c r="J216" s="217"/>
      <c r="K216" s="217"/>
      <c r="L216" s="223"/>
      <c r="M216" s="224"/>
      <c r="N216" s="225"/>
      <c r="O216" s="225"/>
      <c r="P216" s="225"/>
      <c r="Q216" s="225"/>
      <c r="R216" s="225"/>
      <c r="S216" s="225"/>
      <c r="T216" s="226"/>
      <c r="AT216" s="227" t="s">
        <v>205</v>
      </c>
      <c r="AU216" s="227" t="s">
        <v>211</v>
      </c>
      <c r="AV216" s="12" t="s">
        <v>83</v>
      </c>
      <c r="AW216" s="12" t="s">
        <v>37</v>
      </c>
      <c r="AX216" s="12" t="s">
        <v>74</v>
      </c>
      <c r="AY216" s="227" t="s">
        <v>196</v>
      </c>
    </row>
    <row r="217" spans="2:65" s="12" customFormat="1">
      <c r="B217" s="216"/>
      <c r="C217" s="217"/>
      <c r="D217" s="218" t="s">
        <v>205</v>
      </c>
      <c r="E217" s="219" t="s">
        <v>24</v>
      </c>
      <c r="F217" s="220" t="s">
        <v>5011</v>
      </c>
      <c r="G217" s="217"/>
      <c r="H217" s="221">
        <v>3.3</v>
      </c>
      <c r="I217" s="222"/>
      <c r="J217" s="217"/>
      <c r="K217" s="217"/>
      <c r="L217" s="223"/>
      <c r="M217" s="224"/>
      <c r="N217" s="225"/>
      <c r="O217" s="225"/>
      <c r="P217" s="225"/>
      <c r="Q217" s="225"/>
      <c r="R217" s="225"/>
      <c r="S217" s="225"/>
      <c r="T217" s="226"/>
      <c r="AT217" s="227" t="s">
        <v>205</v>
      </c>
      <c r="AU217" s="227" t="s">
        <v>211</v>
      </c>
      <c r="AV217" s="12" t="s">
        <v>83</v>
      </c>
      <c r="AW217" s="12" t="s">
        <v>37</v>
      </c>
      <c r="AX217" s="12" t="s">
        <v>74</v>
      </c>
      <c r="AY217" s="227" t="s">
        <v>196</v>
      </c>
    </row>
    <row r="218" spans="2:65" s="12" customFormat="1">
      <c r="B218" s="216"/>
      <c r="C218" s="217"/>
      <c r="D218" s="218" t="s">
        <v>205</v>
      </c>
      <c r="E218" s="219" t="s">
        <v>24</v>
      </c>
      <c r="F218" s="220" t="s">
        <v>5029</v>
      </c>
      <c r="G218" s="217"/>
      <c r="H218" s="221">
        <v>5.0999999999999996</v>
      </c>
      <c r="I218" s="222"/>
      <c r="J218" s="217"/>
      <c r="K218" s="217"/>
      <c r="L218" s="223"/>
      <c r="M218" s="224"/>
      <c r="N218" s="225"/>
      <c r="O218" s="225"/>
      <c r="P218" s="225"/>
      <c r="Q218" s="225"/>
      <c r="R218" s="225"/>
      <c r="S218" s="225"/>
      <c r="T218" s="226"/>
      <c r="AT218" s="227" t="s">
        <v>205</v>
      </c>
      <c r="AU218" s="227" t="s">
        <v>211</v>
      </c>
      <c r="AV218" s="12" t="s">
        <v>83</v>
      </c>
      <c r="AW218" s="12" t="s">
        <v>37</v>
      </c>
      <c r="AX218" s="12" t="s">
        <v>74</v>
      </c>
      <c r="AY218" s="227" t="s">
        <v>196</v>
      </c>
    </row>
    <row r="219" spans="2:65" s="12" customFormat="1">
      <c r="B219" s="216"/>
      <c r="C219" s="217"/>
      <c r="D219" s="218" t="s">
        <v>205</v>
      </c>
      <c r="E219" s="219" t="s">
        <v>24</v>
      </c>
      <c r="F219" s="220" t="s">
        <v>5030</v>
      </c>
      <c r="G219" s="217"/>
      <c r="H219" s="221">
        <v>3.64</v>
      </c>
      <c r="I219" s="222"/>
      <c r="J219" s="217"/>
      <c r="K219" s="217"/>
      <c r="L219" s="223"/>
      <c r="M219" s="224"/>
      <c r="N219" s="225"/>
      <c r="O219" s="225"/>
      <c r="P219" s="225"/>
      <c r="Q219" s="225"/>
      <c r="R219" s="225"/>
      <c r="S219" s="225"/>
      <c r="T219" s="226"/>
      <c r="AT219" s="227" t="s">
        <v>205</v>
      </c>
      <c r="AU219" s="227" t="s">
        <v>211</v>
      </c>
      <c r="AV219" s="12" t="s">
        <v>83</v>
      </c>
      <c r="AW219" s="12" t="s">
        <v>37</v>
      </c>
      <c r="AX219" s="12" t="s">
        <v>74</v>
      </c>
      <c r="AY219" s="227" t="s">
        <v>196</v>
      </c>
    </row>
    <row r="220" spans="2:65" s="14" customFormat="1">
      <c r="B220" s="239"/>
      <c r="C220" s="240"/>
      <c r="D220" s="218" t="s">
        <v>205</v>
      </c>
      <c r="E220" s="241" t="s">
        <v>24</v>
      </c>
      <c r="F220" s="242" t="s">
        <v>238</v>
      </c>
      <c r="G220" s="240"/>
      <c r="H220" s="243">
        <v>122.84</v>
      </c>
      <c r="I220" s="244"/>
      <c r="J220" s="240"/>
      <c r="K220" s="240"/>
      <c r="L220" s="245"/>
      <c r="M220" s="246"/>
      <c r="N220" s="247"/>
      <c r="O220" s="247"/>
      <c r="P220" s="247"/>
      <c r="Q220" s="247"/>
      <c r="R220" s="247"/>
      <c r="S220" s="247"/>
      <c r="T220" s="248"/>
      <c r="AT220" s="249" t="s">
        <v>205</v>
      </c>
      <c r="AU220" s="249" t="s">
        <v>211</v>
      </c>
      <c r="AV220" s="14" t="s">
        <v>203</v>
      </c>
      <c r="AW220" s="14" t="s">
        <v>37</v>
      </c>
      <c r="AX220" s="14" t="s">
        <v>81</v>
      </c>
      <c r="AY220" s="249" t="s">
        <v>196</v>
      </c>
    </row>
    <row r="221" spans="2:65" s="1" customFormat="1" ht="14.5" customHeight="1">
      <c r="B221" s="42"/>
      <c r="C221" s="250" t="s">
        <v>390</v>
      </c>
      <c r="D221" s="250" t="s">
        <v>252</v>
      </c>
      <c r="E221" s="251" t="s">
        <v>3636</v>
      </c>
      <c r="F221" s="252" t="s">
        <v>3637</v>
      </c>
      <c r="G221" s="253" t="s">
        <v>320</v>
      </c>
      <c r="H221" s="254">
        <v>128.982</v>
      </c>
      <c r="I221" s="255"/>
      <c r="J221" s="256">
        <f>ROUND(I221*H221,2)</f>
        <v>0</v>
      </c>
      <c r="K221" s="252" t="s">
        <v>202</v>
      </c>
      <c r="L221" s="257"/>
      <c r="M221" s="258" t="s">
        <v>24</v>
      </c>
      <c r="N221" s="259" t="s">
        <v>45</v>
      </c>
      <c r="O221" s="43"/>
      <c r="P221" s="213">
        <f>O221*H221</f>
        <v>0</v>
      </c>
      <c r="Q221" s="213">
        <v>3.0000000000000001E-5</v>
      </c>
      <c r="R221" s="213">
        <f>Q221*H221</f>
        <v>3.8694599999999999E-3</v>
      </c>
      <c r="S221" s="213">
        <v>0</v>
      </c>
      <c r="T221" s="214">
        <f>S221*H221</f>
        <v>0</v>
      </c>
      <c r="AR221" s="25" t="s">
        <v>245</v>
      </c>
      <c r="AT221" s="25" t="s">
        <v>252</v>
      </c>
      <c r="AU221" s="25" t="s">
        <v>211</v>
      </c>
      <c r="AY221" s="25" t="s">
        <v>196</v>
      </c>
      <c r="BE221" s="215">
        <f>IF(N221="základní",J221,0)</f>
        <v>0</v>
      </c>
      <c r="BF221" s="215">
        <f>IF(N221="snížená",J221,0)</f>
        <v>0</v>
      </c>
      <c r="BG221" s="215">
        <f>IF(N221="zákl. přenesená",J221,0)</f>
        <v>0</v>
      </c>
      <c r="BH221" s="215">
        <f>IF(N221="sníž. přenesená",J221,0)</f>
        <v>0</v>
      </c>
      <c r="BI221" s="215">
        <f>IF(N221="nulová",J221,0)</f>
        <v>0</v>
      </c>
      <c r="BJ221" s="25" t="s">
        <v>81</v>
      </c>
      <c r="BK221" s="215">
        <f>ROUND(I221*H221,2)</f>
        <v>0</v>
      </c>
      <c r="BL221" s="25" t="s">
        <v>203</v>
      </c>
      <c r="BM221" s="25" t="s">
        <v>5031</v>
      </c>
    </row>
    <row r="222" spans="2:65" s="12" customFormat="1">
      <c r="B222" s="216"/>
      <c r="C222" s="217"/>
      <c r="D222" s="218" t="s">
        <v>205</v>
      </c>
      <c r="E222" s="219" t="s">
        <v>24</v>
      </c>
      <c r="F222" s="220" t="s">
        <v>5032</v>
      </c>
      <c r="G222" s="217"/>
      <c r="H222" s="221">
        <v>128.982</v>
      </c>
      <c r="I222" s="222"/>
      <c r="J222" s="217"/>
      <c r="K222" s="217"/>
      <c r="L222" s="223"/>
      <c r="M222" s="224"/>
      <c r="N222" s="225"/>
      <c r="O222" s="225"/>
      <c r="P222" s="225"/>
      <c r="Q222" s="225"/>
      <c r="R222" s="225"/>
      <c r="S222" s="225"/>
      <c r="T222" s="226"/>
      <c r="AT222" s="227" t="s">
        <v>205</v>
      </c>
      <c r="AU222" s="227" t="s">
        <v>211</v>
      </c>
      <c r="AV222" s="12" t="s">
        <v>83</v>
      </c>
      <c r="AW222" s="12" t="s">
        <v>37</v>
      </c>
      <c r="AX222" s="12" t="s">
        <v>81</v>
      </c>
      <c r="AY222" s="227" t="s">
        <v>196</v>
      </c>
    </row>
    <row r="223" spans="2:65" s="1" customFormat="1" ht="23" customHeight="1">
      <c r="B223" s="42"/>
      <c r="C223" s="204" t="s">
        <v>394</v>
      </c>
      <c r="D223" s="204" t="s">
        <v>198</v>
      </c>
      <c r="E223" s="205" t="s">
        <v>3631</v>
      </c>
      <c r="F223" s="206" t="s">
        <v>3632</v>
      </c>
      <c r="G223" s="207" t="s">
        <v>320</v>
      </c>
      <c r="H223" s="208">
        <v>32.93</v>
      </c>
      <c r="I223" s="209"/>
      <c r="J223" s="210">
        <f>ROUND(I223*H223,2)</f>
        <v>0</v>
      </c>
      <c r="K223" s="206" t="s">
        <v>202</v>
      </c>
      <c r="L223" s="62"/>
      <c r="M223" s="211" t="s">
        <v>24</v>
      </c>
      <c r="N223" s="212" t="s">
        <v>45</v>
      </c>
      <c r="O223" s="43"/>
      <c r="P223" s="213">
        <f>O223*H223</f>
        <v>0</v>
      </c>
      <c r="Q223" s="213">
        <v>2.5017000000000003E-4</v>
      </c>
      <c r="R223" s="213">
        <f>Q223*H223</f>
        <v>8.2380981000000006E-3</v>
      </c>
      <c r="S223" s="213">
        <v>0</v>
      </c>
      <c r="T223" s="214">
        <f>S223*H223</f>
        <v>0</v>
      </c>
      <c r="AR223" s="25" t="s">
        <v>203</v>
      </c>
      <c r="AT223" s="25" t="s">
        <v>198</v>
      </c>
      <c r="AU223" s="25" t="s">
        <v>211</v>
      </c>
      <c r="AY223" s="25" t="s">
        <v>196</v>
      </c>
      <c r="BE223" s="215">
        <f>IF(N223="základní",J223,0)</f>
        <v>0</v>
      </c>
      <c r="BF223" s="215">
        <f>IF(N223="snížená",J223,0)</f>
        <v>0</v>
      </c>
      <c r="BG223" s="215">
        <f>IF(N223="zákl. přenesená",J223,0)</f>
        <v>0</v>
      </c>
      <c r="BH223" s="215">
        <f>IF(N223="sníž. přenesená",J223,0)</f>
        <v>0</v>
      </c>
      <c r="BI223" s="215">
        <f>IF(N223="nulová",J223,0)</f>
        <v>0</v>
      </c>
      <c r="BJ223" s="25" t="s">
        <v>81</v>
      </c>
      <c r="BK223" s="215">
        <f>ROUND(I223*H223,2)</f>
        <v>0</v>
      </c>
      <c r="BL223" s="25" t="s">
        <v>203</v>
      </c>
      <c r="BM223" s="25" t="s">
        <v>5033</v>
      </c>
    </row>
    <row r="224" spans="2:65" s="12" customFormat="1">
      <c r="B224" s="216"/>
      <c r="C224" s="217"/>
      <c r="D224" s="218" t="s">
        <v>205</v>
      </c>
      <c r="E224" s="219" t="s">
        <v>24</v>
      </c>
      <c r="F224" s="220" t="s">
        <v>5034</v>
      </c>
      <c r="G224" s="217"/>
      <c r="H224" s="221">
        <v>25.2</v>
      </c>
      <c r="I224" s="222"/>
      <c r="J224" s="217"/>
      <c r="K224" s="217"/>
      <c r="L224" s="223"/>
      <c r="M224" s="224"/>
      <c r="N224" s="225"/>
      <c r="O224" s="225"/>
      <c r="P224" s="225"/>
      <c r="Q224" s="225"/>
      <c r="R224" s="225"/>
      <c r="S224" s="225"/>
      <c r="T224" s="226"/>
      <c r="AT224" s="227" t="s">
        <v>205</v>
      </c>
      <c r="AU224" s="227" t="s">
        <v>211</v>
      </c>
      <c r="AV224" s="12" t="s">
        <v>83</v>
      </c>
      <c r="AW224" s="12" t="s">
        <v>37</v>
      </c>
      <c r="AX224" s="12" t="s">
        <v>74</v>
      </c>
      <c r="AY224" s="227" t="s">
        <v>196</v>
      </c>
    </row>
    <row r="225" spans="2:65" s="12" customFormat="1">
      <c r="B225" s="216"/>
      <c r="C225" s="217"/>
      <c r="D225" s="218" t="s">
        <v>205</v>
      </c>
      <c r="E225" s="219" t="s">
        <v>24</v>
      </c>
      <c r="F225" s="220" t="s">
        <v>5035</v>
      </c>
      <c r="G225" s="217"/>
      <c r="H225" s="221">
        <v>1.8</v>
      </c>
      <c r="I225" s="222"/>
      <c r="J225" s="217"/>
      <c r="K225" s="217"/>
      <c r="L225" s="223"/>
      <c r="M225" s="224"/>
      <c r="N225" s="225"/>
      <c r="O225" s="225"/>
      <c r="P225" s="225"/>
      <c r="Q225" s="225"/>
      <c r="R225" s="225"/>
      <c r="S225" s="225"/>
      <c r="T225" s="226"/>
      <c r="AT225" s="227" t="s">
        <v>205</v>
      </c>
      <c r="AU225" s="227" t="s">
        <v>211</v>
      </c>
      <c r="AV225" s="12" t="s">
        <v>83</v>
      </c>
      <c r="AW225" s="12" t="s">
        <v>37</v>
      </c>
      <c r="AX225" s="12" t="s">
        <v>74</v>
      </c>
      <c r="AY225" s="227" t="s">
        <v>196</v>
      </c>
    </row>
    <row r="226" spans="2:65" s="12" customFormat="1">
      <c r="B226" s="216"/>
      <c r="C226" s="217"/>
      <c r="D226" s="218" t="s">
        <v>205</v>
      </c>
      <c r="E226" s="219" t="s">
        <v>24</v>
      </c>
      <c r="F226" s="220" t="s">
        <v>5036</v>
      </c>
      <c r="G226" s="217"/>
      <c r="H226" s="221">
        <v>3.6</v>
      </c>
      <c r="I226" s="222"/>
      <c r="J226" s="217"/>
      <c r="K226" s="217"/>
      <c r="L226" s="223"/>
      <c r="M226" s="224"/>
      <c r="N226" s="225"/>
      <c r="O226" s="225"/>
      <c r="P226" s="225"/>
      <c r="Q226" s="225"/>
      <c r="R226" s="225"/>
      <c r="S226" s="225"/>
      <c r="T226" s="226"/>
      <c r="AT226" s="227" t="s">
        <v>205</v>
      </c>
      <c r="AU226" s="227" t="s">
        <v>211</v>
      </c>
      <c r="AV226" s="12" t="s">
        <v>83</v>
      </c>
      <c r="AW226" s="12" t="s">
        <v>37</v>
      </c>
      <c r="AX226" s="12" t="s">
        <v>74</v>
      </c>
      <c r="AY226" s="227" t="s">
        <v>196</v>
      </c>
    </row>
    <row r="227" spans="2:65" s="12" customFormat="1">
      <c r="B227" s="216"/>
      <c r="C227" s="217"/>
      <c r="D227" s="218" t="s">
        <v>205</v>
      </c>
      <c r="E227" s="219" t="s">
        <v>24</v>
      </c>
      <c r="F227" s="220" t="s">
        <v>5037</v>
      </c>
      <c r="G227" s="217"/>
      <c r="H227" s="221">
        <v>2.33</v>
      </c>
      <c r="I227" s="222"/>
      <c r="J227" s="217"/>
      <c r="K227" s="217"/>
      <c r="L227" s="223"/>
      <c r="M227" s="224"/>
      <c r="N227" s="225"/>
      <c r="O227" s="225"/>
      <c r="P227" s="225"/>
      <c r="Q227" s="225"/>
      <c r="R227" s="225"/>
      <c r="S227" s="225"/>
      <c r="T227" s="226"/>
      <c r="AT227" s="227" t="s">
        <v>205</v>
      </c>
      <c r="AU227" s="227" t="s">
        <v>211</v>
      </c>
      <c r="AV227" s="12" t="s">
        <v>83</v>
      </c>
      <c r="AW227" s="12" t="s">
        <v>37</v>
      </c>
      <c r="AX227" s="12" t="s">
        <v>74</v>
      </c>
      <c r="AY227" s="227" t="s">
        <v>196</v>
      </c>
    </row>
    <row r="228" spans="2:65" s="14" customFormat="1">
      <c r="B228" s="239"/>
      <c r="C228" s="240"/>
      <c r="D228" s="218" t="s">
        <v>205</v>
      </c>
      <c r="E228" s="241" t="s">
        <v>24</v>
      </c>
      <c r="F228" s="242" t="s">
        <v>238</v>
      </c>
      <c r="G228" s="240"/>
      <c r="H228" s="243">
        <v>32.93</v>
      </c>
      <c r="I228" s="244"/>
      <c r="J228" s="240"/>
      <c r="K228" s="240"/>
      <c r="L228" s="245"/>
      <c r="M228" s="246"/>
      <c r="N228" s="247"/>
      <c r="O228" s="247"/>
      <c r="P228" s="247"/>
      <c r="Q228" s="247"/>
      <c r="R228" s="247"/>
      <c r="S228" s="247"/>
      <c r="T228" s="248"/>
      <c r="AT228" s="249" t="s">
        <v>205</v>
      </c>
      <c r="AU228" s="249" t="s">
        <v>211</v>
      </c>
      <c r="AV228" s="14" t="s">
        <v>203</v>
      </c>
      <c r="AW228" s="14" t="s">
        <v>37</v>
      </c>
      <c r="AX228" s="14" t="s">
        <v>81</v>
      </c>
      <c r="AY228" s="249" t="s">
        <v>196</v>
      </c>
    </row>
    <row r="229" spans="2:65" s="1" customFormat="1" ht="23" customHeight="1">
      <c r="B229" s="42"/>
      <c r="C229" s="250" t="s">
        <v>399</v>
      </c>
      <c r="D229" s="250" t="s">
        <v>252</v>
      </c>
      <c r="E229" s="251" t="s">
        <v>3658</v>
      </c>
      <c r="F229" s="252" t="s">
        <v>3659</v>
      </c>
      <c r="G229" s="253" t="s">
        <v>320</v>
      </c>
      <c r="H229" s="254">
        <v>34.576999999999998</v>
      </c>
      <c r="I229" s="255"/>
      <c r="J229" s="256">
        <f>ROUND(I229*H229,2)</f>
        <v>0</v>
      </c>
      <c r="K229" s="252" t="s">
        <v>202</v>
      </c>
      <c r="L229" s="257"/>
      <c r="M229" s="258" t="s">
        <v>24</v>
      </c>
      <c r="N229" s="259" t="s">
        <v>45</v>
      </c>
      <c r="O229" s="43"/>
      <c r="P229" s="213">
        <f>O229*H229</f>
        <v>0</v>
      </c>
      <c r="Q229" s="213">
        <v>4.0000000000000003E-5</v>
      </c>
      <c r="R229" s="213">
        <f>Q229*H229</f>
        <v>1.3830800000000001E-3</v>
      </c>
      <c r="S229" s="213">
        <v>0</v>
      </c>
      <c r="T229" s="214">
        <f>S229*H229</f>
        <v>0</v>
      </c>
      <c r="AR229" s="25" t="s">
        <v>245</v>
      </c>
      <c r="AT229" s="25" t="s">
        <v>252</v>
      </c>
      <c r="AU229" s="25" t="s">
        <v>211</v>
      </c>
      <c r="AY229" s="25" t="s">
        <v>196</v>
      </c>
      <c r="BE229" s="215">
        <f>IF(N229="základní",J229,0)</f>
        <v>0</v>
      </c>
      <c r="BF229" s="215">
        <f>IF(N229="snížená",J229,0)</f>
        <v>0</v>
      </c>
      <c r="BG229" s="215">
        <f>IF(N229="zákl. přenesená",J229,0)</f>
        <v>0</v>
      </c>
      <c r="BH229" s="215">
        <f>IF(N229="sníž. přenesená",J229,0)</f>
        <v>0</v>
      </c>
      <c r="BI229" s="215">
        <f>IF(N229="nulová",J229,0)</f>
        <v>0</v>
      </c>
      <c r="BJ229" s="25" t="s">
        <v>81</v>
      </c>
      <c r="BK229" s="215">
        <f>ROUND(I229*H229,2)</f>
        <v>0</v>
      </c>
      <c r="BL229" s="25" t="s">
        <v>203</v>
      </c>
      <c r="BM229" s="25" t="s">
        <v>5038</v>
      </c>
    </row>
    <row r="230" spans="2:65" s="12" customFormat="1">
      <c r="B230" s="216"/>
      <c r="C230" s="217"/>
      <c r="D230" s="218" t="s">
        <v>205</v>
      </c>
      <c r="E230" s="219" t="s">
        <v>24</v>
      </c>
      <c r="F230" s="220" t="s">
        <v>5039</v>
      </c>
      <c r="G230" s="217"/>
      <c r="H230" s="221">
        <v>34.576999999999998</v>
      </c>
      <c r="I230" s="222"/>
      <c r="J230" s="217"/>
      <c r="K230" s="217"/>
      <c r="L230" s="223"/>
      <c r="M230" s="224"/>
      <c r="N230" s="225"/>
      <c r="O230" s="225"/>
      <c r="P230" s="225"/>
      <c r="Q230" s="225"/>
      <c r="R230" s="225"/>
      <c r="S230" s="225"/>
      <c r="T230" s="226"/>
      <c r="AT230" s="227" t="s">
        <v>205</v>
      </c>
      <c r="AU230" s="227" t="s">
        <v>211</v>
      </c>
      <c r="AV230" s="12" t="s">
        <v>83</v>
      </c>
      <c r="AW230" s="12" t="s">
        <v>37</v>
      </c>
      <c r="AX230" s="12" t="s">
        <v>81</v>
      </c>
      <c r="AY230" s="227" t="s">
        <v>196</v>
      </c>
    </row>
    <row r="231" spans="2:65" s="1" customFormat="1" ht="23" customHeight="1">
      <c r="B231" s="42"/>
      <c r="C231" s="204" t="s">
        <v>404</v>
      </c>
      <c r="D231" s="204" t="s">
        <v>198</v>
      </c>
      <c r="E231" s="205" t="s">
        <v>3631</v>
      </c>
      <c r="F231" s="206" t="s">
        <v>3632</v>
      </c>
      <c r="G231" s="207" t="s">
        <v>320</v>
      </c>
      <c r="H231" s="208">
        <v>12.57</v>
      </c>
      <c r="I231" s="209"/>
      <c r="J231" s="210">
        <f>ROUND(I231*H231,2)</f>
        <v>0</v>
      </c>
      <c r="K231" s="206" t="s">
        <v>202</v>
      </c>
      <c r="L231" s="62"/>
      <c r="M231" s="211" t="s">
        <v>24</v>
      </c>
      <c r="N231" s="212" t="s">
        <v>45</v>
      </c>
      <c r="O231" s="43"/>
      <c r="P231" s="213">
        <f>O231*H231</f>
        <v>0</v>
      </c>
      <c r="Q231" s="213">
        <v>2.5017000000000003E-4</v>
      </c>
      <c r="R231" s="213">
        <f>Q231*H231</f>
        <v>3.1446369000000004E-3</v>
      </c>
      <c r="S231" s="213">
        <v>0</v>
      </c>
      <c r="T231" s="214">
        <f>S231*H231</f>
        <v>0</v>
      </c>
      <c r="AR231" s="25" t="s">
        <v>203</v>
      </c>
      <c r="AT231" s="25" t="s">
        <v>198</v>
      </c>
      <c r="AU231" s="25" t="s">
        <v>211</v>
      </c>
      <c r="AY231" s="25" t="s">
        <v>196</v>
      </c>
      <c r="BE231" s="215">
        <f>IF(N231="základní",J231,0)</f>
        <v>0</v>
      </c>
      <c r="BF231" s="215">
        <f>IF(N231="snížená",J231,0)</f>
        <v>0</v>
      </c>
      <c r="BG231" s="215">
        <f>IF(N231="zákl. přenesená",J231,0)</f>
        <v>0</v>
      </c>
      <c r="BH231" s="215">
        <f>IF(N231="sníž. přenesená",J231,0)</f>
        <v>0</v>
      </c>
      <c r="BI231" s="215">
        <f>IF(N231="nulová",J231,0)</f>
        <v>0</v>
      </c>
      <c r="BJ231" s="25" t="s">
        <v>81</v>
      </c>
      <c r="BK231" s="215">
        <f>ROUND(I231*H231,2)</f>
        <v>0</v>
      </c>
      <c r="BL231" s="25" t="s">
        <v>203</v>
      </c>
      <c r="BM231" s="25" t="s">
        <v>5040</v>
      </c>
    </row>
    <row r="232" spans="2:65" s="12" customFormat="1">
      <c r="B232" s="216"/>
      <c r="C232" s="217"/>
      <c r="D232" s="218" t="s">
        <v>205</v>
      </c>
      <c r="E232" s="219" t="s">
        <v>24</v>
      </c>
      <c r="F232" s="220" t="s">
        <v>5041</v>
      </c>
      <c r="G232" s="217"/>
      <c r="H232" s="221">
        <v>12.57</v>
      </c>
      <c r="I232" s="222"/>
      <c r="J232" s="217"/>
      <c r="K232" s="217"/>
      <c r="L232" s="223"/>
      <c r="M232" s="224"/>
      <c r="N232" s="225"/>
      <c r="O232" s="225"/>
      <c r="P232" s="225"/>
      <c r="Q232" s="225"/>
      <c r="R232" s="225"/>
      <c r="S232" s="225"/>
      <c r="T232" s="226"/>
      <c r="AT232" s="227" t="s">
        <v>205</v>
      </c>
      <c r="AU232" s="227" t="s">
        <v>211</v>
      </c>
      <c r="AV232" s="12" t="s">
        <v>83</v>
      </c>
      <c r="AW232" s="12" t="s">
        <v>37</v>
      </c>
      <c r="AX232" s="12" t="s">
        <v>81</v>
      </c>
      <c r="AY232" s="227" t="s">
        <v>196</v>
      </c>
    </row>
    <row r="233" spans="2:65" s="1" customFormat="1" ht="23" customHeight="1">
      <c r="B233" s="42"/>
      <c r="C233" s="250" t="s">
        <v>408</v>
      </c>
      <c r="D233" s="250" t="s">
        <v>252</v>
      </c>
      <c r="E233" s="251" t="s">
        <v>3671</v>
      </c>
      <c r="F233" s="252" t="s">
        <v>3672</v>
      </c>
      <c r="G233" s="253" t="s">
        <v>320</v>
      </c>
      <c r="H233" s="254">
        <v>13.199</v>
      </c>
      <c r="I233" s="255"/>
      <c r="J233" s="256">
        <f>ROUND(I233*H233,2)</f>
        <v>0</v>
      </c>
      <c r="K233" s="252" t="s">
        <v>202</v>
      </c>
      <c r="L233" s="257"/>
      <c r="M233" s="258" t="s">
        <v>24</v>
      </c>
      <c r="N233" s="259" t="s">
        <v>45</v>
      </c>
      <c r="O233" s="43"/>
      <c r="P233" s="213">
        <f>O233*H233</f>
        <v>0</v>
      </c>
      <c r="Q233" s="213">
        <v>2.9999999999999997E-4</v>
      </c>
      <c r="R233" s="213">
        <f>Q233*H233</f>
        <v>3.9597E-3</v>
      </c>
      <c r="S233" s="213">
        <v>0</v>
      </c>
      <c r="T233" s="214">
        <f>S233*H233</f>
        <v>0</v>
      </c>
      <c r="AR233" s="25" t="s">
        <v>245</v>
      </c>
      <c r="AT233" s="25" t="s">
        <v>252</v>
      </c>
      <c r="AU233" s="25" t="s">
        <v>211</v>
      </c>
      <c r="AY233" s="25" t="s">
        <v>196</v>
      </c>
      <c r="BE233" s="215">
        <f>IF(N233="základní",J233,0)</f>
        <v>0</v>
      </c>
      <c r="BF233" s="215">
        <f>IF(N233="snížená",J233,0)</f>
        <v>0</v>
      </c>
      <c r="BG233" s="215">
        <f>IF(N233="zákl. přenesená",J233,0)</f>
        <v>0</v>
      </c>
      <c r="BH233" s="215">
        <f>IF(N233="sníž. přenesená",J233,0)</f>
        <v>0</v>
      </c>
      <c r="BI233" s="215">
        <f>IF(N233="nulová",J233,0)</f>
        <v>0</v>
      </c>
      <c r="BJ233" s="25" t="s">
        <v>81</v>
      </c>
      <c r="BK233" s="215">
        <f>ROUND(I233*H233,2)</f>
        <v>0</v>
      </c>
      <c r="BL233" s="25" t="s">
        <v>203</v>
      </c>
      <c r="BM233" s="25" t="s">
        <v>5042</v>
      </c>
    </row>
    <row r="234" spans="2:65" s="12" customFormat="1">
      <c r="B234" s="216"/>
      <c r="C234" s="217"/>
      <c r="D234" s="218" t="s">
        <v>205</v>
      </c>
      <c r="E234" s="219" t="s">
        <v>24</v>
      </c>
      <c r="F234" s="220" t="s">
        <v>5043</v>
      </c>
      <c r="G234" s="217"/>
      <c r="H234" s="221">
        <v>13.199</v>
      </c>
      <c r="I234" s="222"/>
      <c r="J234" s="217"/>
      <c r="K234" s="217"/>
      <c r="L234" s="223"/>
      <c r="M234" s="224"/>
      <c r="N234" s="225"/>
      <c r="O234" s="225"/>
      <c r="P234" s="225"/>
      <c r="Q234" s="225"/>
      <c r="R234" s="225"/>
      <c r="S234" s="225"/>
      <c r="T234" s="226"/>
      <c r="AT234" s="227" t="s">
        <v>205</v>
      </c>
      <c r="AU234" s="227" t="s">
        <v>211</v>
      </c>
      <c r="AV234" s="12" t="s">
        <v>83</v>
      </c>
      <c r="AW234" s="12" t="s">
        <v>37</v>
      </c>
      <c r="AX234" s="12" t="s">
        <v>81</v>
      </c>
      <c r="AY234" s="227" t="s">
        <v>196</v>
      </c>
    </row>
    <row r="235" spans="2:65" s="1" customFormat="1" ht="23" customHeight="1">
      <c r="B235" s="42"/>
      <c r="C235" s="204" t="s">
        <v>410</v>
      </c>
      <c r="D235" s="204" t="s">
        <v>198</v>
      </c>
      <c r="E235" s="205" t="s">
        <v>3631</v>
      </c>
      <c r="F235" s="206" t="s">
        <v>3632</v>
      </c>
      <c r="G235" s="207" t="s">
        <v>320</v>
      </c>
      <c r="H235" s="208">
        <v>10.77</v>
      </c>
      <c r="I235" s="209"/>
      <c r="J235" s="210">
        <f>ROUND(I235*H235,2)</f>
        <v>0</v>
      </c>
      <c r="K235" s="206" t="s">
        <v>202</v>
      </c>
      <c r="L235" s="62"/>
      <c r="M235" s="211" t="s">
        <v>24</v>
      </c>
      <c r="N235" s="212" t="s">
        <v>45</v>
      </c>
      <c r="O235" s="43"/>
      <c r="P235" s="213">
        <f>O235*H235</f>
        <v>0</v>
      </c>
      <c r="Q235" s="213">
        <v>2.5017000000000003E-4</v>
      </c>
      <c r="R235" s="213">
        <f>Q235*H235</f>
        <v>2.6943309000000003E-3</v>
      </c>
      <c r="S235" s="213">
        <v>0</v>
      </c>
      <c r="T235" s="214">
        <f>S235*H235</f>
        <v>0</v>
      </c>
      <c r="AR235" s="25" t="s">
        <v>203</v>
      </c>
      <c r="AT235" s="25" t="s">
        <v>198</v>
      </c>
      <c r="AU235" s="25" t="s">
        <v>211</v>
      </c>
      <c r="AY235" s="25" t="s">
        <v>196</v>
      </c>
      <c r="BE235" s="215">
        <f>IF(N235="základní",J235,0)</f>
        <v>0</v>
      </c>
      <c r="BF235" s="215">
        <f>IF(N235="snížená",J235,0)</f>
        <v>0</v>
      </c>
      <c r="BG235" s="215">
        <f>IF(N235="zákl. přenesená",J235,0)</f>
        <v>0</v>
      </c>
      <c r="BH235" s="215">
        <f>IF(N235="sníž. přenesená",J235,0)</f>
        <v>0</v>
      </c>
      <c r="BI235" s="215">
        <f>IF(N235="nulová",J235,0)</f>
        <v>0</v>
      </c>
      <c r="BJ235" s="25" t="s">
        <v>81</v>
      </c>
      <c r="BK235" s="215">
        <f>ROUND(I235*H235,2)</f>
        <v>0</v>
      </c>
      <c r="BL235" s="25" t="s">
        <v>203</v>
      </c>
      <c r="BM235" s="25" t="s">
        <v>5044</v>
      </c>
    </row>
    <row r="236" spans="2:65" s="12" customFormat="1">
      <c r="B236" s="216"/>
      <c r="C236" s="217"/>
      <c r="D236" s="218" t="s">
        <v>205</v>
      </c>
      <c r="E236" s="219" t="s">
        <v>24</v>
      </c>
      <c r="F236" s="220" t="s">
        <v>5045</v>
      </c>
      <c r="G236" s="217"/>
      <c r="H236" s="221">
        <v>10.77</v>
      </c>
      <c r="I236" s="222"/>
      <c r="J236" s="217"/>
      <c r="K236" s="217"/>
      <c r="L236" s="223"/>
      <c r="M236" s="224"/>
      <c r="N236" s="225"/>
      <c r="O236" s="225"/>
      <c r="P236" s="225"/>
      <c r="Q236" s="225"/>
      <c r="R236" s="225"/>
      <c r="S236" s="225"/>
      <c r="T236" s="226"/>
      <c r="AT236" s="227" t="s">
        <v>205</v>
      </c>
      <c r="AU236" s="227" t="s">
        <v>211</v>
      </c>
      <c r="AV236" s="12" t="s">
        <v>83</v>
      </c>
      <c r="AW236" s="12" t="s">
        <v>37</v>
      </c>
      <c r="AX236" s="12" t="s">
        <v>81</v>
      </c>
      <c r="AY236" s="227" t="s">
        <v>196</v>
      </c>
    </row>
    <row r="237" spans="2:65" s="1" customFormat="1" ht="23" customHeight="1">
      <c r="B237" s="42"/>
      <c r="C237" s="250" t="s">
        <v>332</v>
      </c>
      <c r="D237" s="250" t="s">
        <v>252</v>
      </c>
      <c r="E237" s="251" t="s">
        <v>3665</v>
      </c>
      <c r="F237" s="252" t="s">
        <v>3666</v>
      </c>
      <c r="G237" s="253" t="s">
        <v>320</v>
      </c>
      <c r="H237" s="254">
        <v>11.308999999999999</v>
      </c>
      <c r="I237" s="255"/>
      <c r="J237" s="256">
        <f>ROUND(I237*H237,2)</f>
        <v>0</v>
      </c>
      <c r="K237" s="252" t="s">
        <v>202</v>
      </c>
      <c r="L237" s="257"/>
      <c r="M237" s="258" t="s">
        <v>24</v>
      </c>
      <c r="N237" s="259" t="s">
        <v>45</v>
      </c>
      <c r="O237" s="43"/>
      <c r="P237" s="213">
        <f>O237*H237</f>
        <v>0</v>
      </c>
      <c r="Q237" s="213">
        <v>2.0000000000000001E-4</v>
      </c>
      <c r="R237" s="213">
        <f>Q237*H237</f>
        <v>2.2618E-3</v>
      </c>
      <c r="S237" s="213">
        <v>0</v>
      </c>
      <c r="T237" s="214">
        <f>S237*H237</f>
        <v>0</v>
      </c>
      <c r="AR237" s="25" t="s">
        <v>245</v>
      </c>
      <c r="AT237" s="25" t="s">
        <v>252</v>
      </c>
      <c r="AU237" s="25" t="s">
        <v>211</v>
      </c>
      <c r="AY237" s="25" t="s">
        <v>196</v>
      </c>
      <c r="BE237" s="215">
        <f>IF(N237="základní",J237,0)</f>
        <v>0</v>
      </c>
      <c r="BF237" s="215">
        <f>IF(N237="snížená",J237,0)</f>
        <v>0</v>
      </c>
      <c r="BG237" s="215">
        <f>IF(N237="zákl. přenesená",J237,0)</f>
        <v>0</v>
      </c>
      <c r="BH237" s="215">
        <f>IF(N237="sníž. přenesená",J237,0)</f>
        <v>0</v>
      </c>
      <c r="BI237" s="215">
        <f>IF(N237="nulová",J237,0)</f>
        <v>0</v>
      </c>
      <c r="BJ237" s="25" t="s">
        <v>81</v>
      </c>
      <c r="BK237" s="215">
        <f>ROUND(I237*H237,2)</f>
        <v>0</v>
      </c>
      <c r="BL237" s="25" t="s">
        <v>203</v>
      </c>
      <c r="BM237" s="25" t="s">
        <v>5046</v>
      </c>
    </row>
    <row r="238" spans="2:65" s="12" customFormat="1">
      <c r="B238" s="216"/>
      <c r="C238" s="217"/>
      <c r="D238" s="218" t="s">
        <v>205</v>
      </c>
      <c r="E238" s="219" t="s">
        <v>24</v>
      </c>
      <c r="F238" s="220" t="s">
        <v>5047</v>
      </c>
      <c r="G238" s="217"/>
      <c r="H238" s="221">
        <v>11.308999999999999</v>
      </c>
      <c r="I238" s="222"/>
      <c r="J238" s="217"/>
      <c r="K238" s="217"/>
      <c r="L238" s="223"/>
      <c r="M238" s="224"/>
      <c r="N238" s="225"/>
      <c r="O238" s="225"/>
      <c r="P238" s="225"/>
      <c r="Q238" s="225"/>
      <c r="R238" s="225"/>
      <c r="S238" s="225"/>
      <c r="T238" s="226"/>
      <c r="AT238" s="227" t="s">
        <v>205</v>
      </c>
      <c r="AU238" s="227" t="s">
        <v>211</v>
      </c>
      <c r="AV238" s="12" t="s">
        <v>83</v>
      </c>
      <c r="AW238" s="12" t="s">
        <v>37</v>
      </c>
      <c r="AX238" s="12" t="s">
        <v>81</v>
      </c>
      <c r="AY238" s="227" t="s">
        <v>196</v>
      </c>
    </row>
    <row r="239" spans="2:65" s="1" customFormat="1" ht="34.5" customHeight="1">
      <c r="B239" s="42"/>
      <c r="C239" s="204" t="s">
        <v>422</v>
      </c>
      <c r="D239" s="204" t="s">
        <v>198</v>
      </c>
      <c r="E239" s="205" t="s">
        <v>5048</v>
      </c>
      <c r="F239" s="206" t="s">
        <v>5049</v>
      </c>
      <c r="G239" s="207" t="s">
        <v>267</v>
      </c>
      <c r="H239" s="208">
        <v>200.99199999999999</v>
      </c>
      <c r="I239" s="209"/>
      <c r="J239" s="210">
        <f>ROUND(I239*H239,2)</f>
        <v>0</v>
      </c>
      <c r="K239" s="206" t="s">
        <v>202</v>
      </c>
      <c r="L239" s="62"/>
      <c r="M239" s="211" t="s">
        <v>24</v>
      </c>
      <c r="N239" s="212" t="s">
        <v>45</v>
      </c>
      <c r="O239" s="43"/>
      <c r="P239" s="213">
        <f>O239*H239</f>
        <v>0</v>
      </c>
      <c r="Q239" s="213">
        <v>2.6800000000000001E-3</v>
      </c>
      <c r="R239" s="213">
        <f>Q239*H239</f>
        <v>0.53865856000000001</v>
      </c>
      <c r="S239" s="213">
        <v>0</v>
      </c>
      <c r="T239" s="214">
        <f>S239*H239</f>
        <v>0</v>
      </c>
      <c r="AR239" s="25" t="s">
        <v>203</v>
      </c>
      <c r="AT239" s="25" t="s">
        <v>198</v>
      </c>
      <c r="AU239" s="25" t="s">
        <v>211</v>
      </c>
      <c r="AY239" s="25" t="s">
        <v>196</v>
      </c>
      <c r="BE239" s="215">
        <f>IF(N239="základní",J239,0)</f>
        <v>0</v>
      </c>
      <c r="BF239" s="215">
        <f>IF(N239="snížená",J239,0)</f>
        <v>0</v>
      </c>
      <c r="BG239" s="215">
        <f>IF(N239="zákl. přenesená",J239,0)</f>
        <v>0</v>
      </c>
      <c r="BH239" s="215">
        <f>IF(N239="sníž. přenesená",J239,0)</f>
        <v>0</v>
      </c>
      <c r="BI239" s="215">
        <f>IF(N239="nulová",J239,0)</f>
        <v>0</v>
      </c>
      <c r="BJ239" s="25" t="s">
        <v>81</v>
      </c>
      <c r="BK239" s="215">
        <f>ROUND(I239*H239,2)</f>
        <v>0</v>
      </c>
      <c r="BL239" s="25" t="s">
        <v>203</v>
      </c>
      <c r="BM239" s="25" t="s">
        <v>5050</v>
      </c>
    </row>
    <row r="240" spans="2:65" s="12" customFormat="1">
      <c r="B240" s="216"/>
      <c r="C240" s="217"/>
      <c r="D240" s="218" t="s">
        <v>205</v>
      </c>
      <c r="E240" s="219" t="s">
        <v>24</v>
      </c>
      <c r="F240" s="220" t="s">
        <v>5051</v>
      </c>
      <c r="G240" s="217"/>
      <c r="H240" s="221">
        <v>189.98</v>
      </c>
      <c r="I240" s="222"/>
      <c r="J240" s="217"/>
      <c r="K240" s="217"/>
      <c r="L240" s="223"/>
      <c r="M240" s="224"/>
      <c r="N240" s="225"/>
      <c r="O240" s="225"/>
      <c r="P240" s="225"/>
      <c r="Q240" s="225"/>
      <c r="R240" s="225"/>
      <c r="S240" s="225"/>
      <c r="T240" s="226"/>
      <c r="AT240" s="227" t="s">
        <v>205</v>
      </c>
      <c r="AU240" s="227" t="s">
        <v>211</v>
      </c>
      <c r="AV240" s="12" t="s">
        <v>83</v>
      </c>
      <c r="AW240" s="12" t="s">
        <v>37</v>
      </c>
      <c r="AX240" s="12" t="s">
        <v>74</v>
      </c>
      <c r="AY240" s="227" t="s">
        <v>196</v>
      </c>
    </row>
    <row r="241" spans="2:65" s="12" customFormat="1">
      <c r="B241" s="216"/>
      <c r="C241" s="217"/>
      <c r="D241" s="218" t="s">
        <v>205</v>
      </c>
      <c r="E241" s="219" t="s">
        <v>24</v>
      </c>
      <c r="F241" s="220" t="s">
        <v>4982</v>
      </c>
      <c r="G241" s="217"/>
      <c r="H241" s="221">
        <v>2.1960000000000002</v>
      </c>
      <c r="I241" s="222"/>
      <c r="J241" s="217"/>
      <c r="K241" s="217"/>
      <c r="L241" s="223"/>
      <c r="M241" s="224"/>
      <c r="N241" s="225"/>
      <c r="O241" s="225"/>
      <c r="P241" s="225"/>
      <c r="Q241" s="225"/>
      <c r="R241" s="225"/>
      <c r="S241" s="225"/>
      <c r="T241" s="226"/>
      <c r="AT241" s="227" t="s">
        <v>205</v>
      </c>
      <c r="AU241" s="227" t="s">
        <v>211</v>
      </c>
      <c r="AV241" s="12" t="s">
        <v>83</v>
      </c>
      <c r="AW241" s="12" t="s">
        <v>37</v>
      </c>
      <c r="AX241" s="12" t="s">
        <v>74</v>
      </c>
      <c r="AY241" s="227" t="s">
        <v>196</v>
      </c>
    </row>
    <row r="242" spans="2:65" s="12" customFormat="1">
      <c r="B242" s="216"/>
      <c r="C242" s="217"/>
      <c r="D242" s="218" t="s">
        <v>205</v>
      </c>
      <c r="E242" s="219" t="s">
        <v>24</v>
      </c>
      <c r="F242" s="220" t="s">
        <v>4983</v>
      </c>
      <c r="G242" s="217"/>
      <c r="H242" s="221">
        <v>14.472</v>
      </c>
      <c r="I242" s="222"/>
      <c r="J242" s="217"/>
      <c r="K242" s="217"/>
      <c r="L242" s="223"/>
      <c r="M242" s="224"/>
      <c r="N242" s="225"/>
      <c r="O242" s="225"/>
      <c r="P242" s="225"/>
      <c r="Q242" s="225"/>
      <c r="R242" s="225"/>
      <c r="S242" s="225"/>
      <c r="T242" s="226"/>
      <c r="AT242" s="227" t="s">
        <v>205</v>
      </c>
      <c r="AU242" s="227" t="s">
        <v>211</v>
      </c>
      <c r="AV242" s="12" t="s">
        <v>83</v>
      </c>
      <c r="AW242" s="12" t="s">
        <v>37</v>
      </c>
      <c r="AX242" s="12" t="s">
        <v>74</v>
      </c>
      <c r="AY242" s="227" t="s">
        <v>196</v>
      </c>
    </row>
    <row r="243" spans="2:65" s="12" customFormat="1">
      <c r="B243" s="216"/>
      <c r="C243" s="217"/>
      <c r="D243" s="218" t="s">
        <v>205</v>
      </c>
      <c r="E243" s="219" t="s">
        <v>24</v>
      </c>
      <c r="F243" s="220" t="s">
        <v>4993</v>
      </c>
      <c r="G243" s="217"/>
      <c r="H243" s="221">
        <v>-12.33</v>
      </c>
      <c r="I243" s="222"/>
      <c r="J243" s="217"/>
      <c r="K243" s="217"/>
      <c r="L243" s="223"/>
      <c r="M243" s="224"/>
      <c r="N243" s="225"/>
      <c r="O243" s="225"/>
      <c r="P243" s="225"/>
      <c r="Q243" s="225"/>
      <c r="R243" s="225"/>
      <c r="S243" s="225"/>
      <c r="T243" s="226"/>
      <c r="AT243" s="227" t="s">
        <v>205</v>
      </c>
      <c r="AU243" s="227" t="s">
        <v>211</v>
      </c>
      <c r="AV243" s="12" t="s">
        <v>83</v>
      </c>
      <c r="AW243" s="12" t="s">
        <v>37</v>
      </c>
      <c r="AX243" s="12" t="s">
        <v>74</v>
      </c>
      <c r="AY243" s="227" t="s">
        <v>196</v>
      </c>
    </row>
    <row r="244" spans="2:65" s="12" customFormat="1">
      <c r="B244" s="216"/>
      <c r="C244" s="217"/>
      <c r="D244" s="218" t="s">
        <v>205</v>
      </c>
      <c r="E244" s="219" t="s">
        <v>24</v>
      </c>
      <c r="F244" s="220" t="s">
        <v>4994</v>
      </c>
      <c r="G244" s="217"/>
      <c r="H244" s="221">
        <v>-2.4529999999999998</v>
      </c>
      <c r="I244" s="222"/>
      <c r="J244" s="217"/>
      <c r="K244" s="217"/>
      <c r="L244" s="223"/>
      <c r="M244" s="224"/>
      <c r="N244" s="225"/>
      <c r="O244" s="225"/>
      <c r="P244" s="225"/>
      <c r="Q244" s="225"/>
      <c r="R244" s="225"/>
      <c r="S244" s="225"/>
      <c r="T244" s="226"/>
      <c r="AT244" s="227" t="s">
        <v>205</v>
      </c>
      <c r="AU244" s="227" t="s">
        <v>211</v>
      </c>
      <c r="AV244" s="12" t="s">
        <v>83</v>
      </c>
      <c r="AW244" s="12" t="s">
        <v>37</v>
      </c>
      <c r="AX244" s="12" t="s">
        <v>74</v>
      </c>
      <c r="AY244" s="227" t="s">
        <v>196</v>
      </c>
    </row>
    <row r="245" spans="2:65" s="12" customFormat="1">
      <c r="B245" s="216"/>
      <c r="C245" s="217"/>
      <c r="D245" s="218" t="s">
        <v>205</v>
      </c>
      <c r="E245" s="219" t="s">
        <v>24</v>
      </c>
      <c r="F245" s="220" t="s">
        <v>5052</v>
      </c>
      <c r="G245" s="217"/>
      <c r="H245" s="221">
        <v>6.048</v>
      </c>
      <c r="I245" s="222"/>
      <c r="J245" s="217"/>
      <c r="K245" s="217"/>
      <c r="L245" s="223"/>
      <c r="M245" s="224"/>
      <c r="N245" s="225"/>
      <c r="O245" s="225"/>
      <c r="P245" s="225"/>
      <c r="Q245" s="225"/>
      <c r="R245" s="225"/>
      <c r="S245" s="225"/>
      <c r="T245" s="226"/>
      <c r="AT245" s="227" t="s">
        <v>205</v>
      </c>
      <c r="AU245" s="227" t="s">
        <v>211</v>
      </c>
      <c r="AV245" s="12" t="s">
        <v>83</v>
      </c>
      <c r="AW245" s="12" t="s">
        <v>37</v>
      </c>
      <c r="AX245" s="12" t="s">
        <v>74</v>
      </c>
      <c r="AY245" s="227" t="s">
        <v>196</v>
      </c>
    </row>
    <row r="246" spans="2:65" s="12" customFormat="1">
      <c r="B246" s="216"/>
      <c r="C246" s="217"/>
      <c r="D246" s="218" t="s">
        <v>205</v>
      </c>
      <c r="E246" s="219" t="s">
        <v>24</v>
      </c>
      <c r="F246" s="220" t="s">
        <v>5053</v>
      </c>
      <c r="G246" s="217"/>
      <c r="H246" s="221">
        <v>0.432</v>
      </c>
      <c r="I246" s="222"/>
      <c r="J246" s="217"/>
      <c r="K246" s="217"/>
      <c r="L246" s="223"/>
      <c r="M246" s="224"/>
      <c r="N246" s="225"/>
      <c r="O246" s="225"/>
      <c r="P246" s="225"/>
      <c r="Q246" s="225"/>
      <c r="R246" s="225"/>
      <c r="S246" s="225"/>
      <c r="T246" s="226"/>
      <c r="AT246" s="227" t="s">
        <v>205</v>
      </c>
      <c r="AU246" s="227" t="s">
        <v>211</v>
      </c>
      <c r="AV246" s="12" t="s">
        <v>83</v>
      </c>
      <c r="AW246" s="12" t="s">
        <v>37</v>
      </c>
      <c r="AX246" s="12" t="s">
        <v>74</v>
      </c>
      <c r="AY246" s="227" t="s">
        <v>196</v>
      </c>
    </row>
    <row r="247" spans="2:65" s="12" customFormat="1">
      <c r="B247" s="216"/>
      <c r="C247" s="217"/>
      <c r="D247" s="218" t="s">
        <v>205</v>
      </c>
      <c r="E247" s="219" t="s">
        <v>24</v>
      </c>
      <c r="F247" s="220" t="s">
        <v>5054</v>
      </c>
      <c r="G247" s="217"/>
      <c r="H247" s="221">
        <v>0.86399999999999999</v>
      </c>
      <c r="I247" s="222"/>
      <c r="J247" s="217"/>
      <c r="K247" s="217"/>
      <c r="L247" s="223"/>
      <c r="M247" s="224"/>
      <c r="N247" s="225"/>
      <c r="O247" s="225"/>
      <c r="P247" s="225"/>
      <c r="Q247" s="225"/>
      <c r="R247" s="225"/>
      <c r="S247" s="225"/>
      <c r="T247" s="226"/>
      <c r="AT247" s="227" t="s">
        <v>205</v>
      </c>
      <c r="AU247" s="227" t="s">
        <v>211</v>
      </c>
      <c r="AV247" s="12" t="s">
        <v>83</v>
      </c>
      <c r="AW247" s="12" t="s">
        <v>37</v>
      </c>
      <c r="AX247" s="12" t="s">
        <v>74</v>
      </c>
      <c r="AY247" s="227" t="s">
        <v>196</v>
      </c>
    </row>
    <row r="248" spans="2:65" s="12" customFormat="1">
      <c r="B248" s="216"/>
      <c r="C248" s="217"/>
      <c r="D248" s="218" t="s">
        <v>205</v>
      </c>
      <c r="E248" s="219" t="s">
        <v>24</v>
      </c>
      <c r="F248" s="220" t="s">
        <v>5055</v>
      </c>
      <c r="G248" s="217"/>
      <c r="H248" s="221">
        <v>0.55900000000000005</v>
      </c>
      <c r="I248" s="222"/>
      <c r="J248" s="217"/>
      <c r="K248" s="217"/>
      <c r="L248" s="223"/>
      <c r="M248" s="224"/>
      <c r="N248" s="225"/>
      <c r="O248" s="225"/>
      <c r="P248" s="225"/>
      <c r="Q248" s="225"/>
      <c r="R248" s="225"/>
      <c r="S248" s="225"/>
      <c r="T248" s="226"/>
      <c r="AT248" s="227" t="s">
        <v>205</v>
      </c>
      <c r="AU248" s="227" t="s">
        <v>211</v>
      </c>
      <c r="AV248" s="12" t="s">
        <v>83</v>
      </c>
      <c r="AW248" s="12" t="s">
        <v>37</v>
      </c>
      <c r="AX248" s="12" t="s">
        <v>74</v>
      </c>
      <c r="AY248" s="227" t="s">
        <v>196</v>
      </c>
    </row>
    <row r="249" spans="2:65" s="12" customFormat="1">
      <c r="B249" s="216"/>
      <c r="C249" s="217"/>
      <c r="D249" s="218" t="s">
        <v>205</v>
      </c>
      <c r="E249" s="219" t="s">
        <v>24</v>
      </c>
      <c r="F249" s="220" t="s">
        <v>5056</v>
      </c>
      <c r="G249" s="217"/>
      <c r="H249" s="221">
        <v>0.71399999999999997</v>
      </c>
      <c r="I249" s="222"/>
      <c r="J249" s="217"/>
      <c r="K249" s="217"/>
      <c r="L249" s="223"/>
      <c r="M249" s="224"/>
      <c r="N249" s="225"/>
      <c r="O249" s="225"/>
      <c r="P249" s="225"/>
      <c r="Q249" s="225"/>
      <c r="R249" s="225"/>
      <c r="S249" s="225"/>
      <c r="T249" s="226"/>
      <c r="AT249" s="227" t="s">
        <v>205</v>
      </c>
      <c r="AU249" s="227" t="s">
        <v>211</v>
      </c>
      <c r="AV249" s="12" t="s">
        <v>83</v>
      </c>
      <c r="AW249" s="12" t="s">
        <v>37</v>
      </c>
      <c r="AX249" s="12" t="s">
        <v>74</v>
      </c>
      <c r="AY249" s="227" t="s">
        <v>196</v>
      </c>
    </row>
    <row r="250" spans="2:65" s="12" customFormat="1">
      <c r="B250" s="216"/>
      <c r="C250" s="217"/>
      <c r="D250" s="218" t="s">
        <v>205</v>
      </c>
      <c r="E250" s="219" t="s">
        <v>24</v>
      </c>
      <c r="F250" s="220" t="s">
        <v>5057</v>
      </c>
      <c r="G250" s="217"/>
      <c r="H250" s="221">
        <v>0.51</v>
      </c>
      <c r="I250" s="222"/>
      <c r="J250" s="217"/>
      <c r="K250" s="217"/>
      <c r="L250" s="223"/>
      <c r="M250" s="224"/>
      <c r="N250" s="225"/>
      <c r="O250" s="225"/>
      <c r="P250" s="225"/>
      <c r="Q250" s="225"/>
      <c r="R250" s="225"/>
      <c r="S250" s="225"/>
      <c r="T250" s="226"/>
      <c r="AT250" s="227" t="s">
        <v>205</v>
      </c>
      <c r="AU250" s="227" t="s">
        <v>211</v>
      </c>
      <c r="AV250" s="12" t="s">
        <v>83</v>
      </c>
      <c r="AW250" s="12" t="s">
        <v>37</v>
      </c>
      <c r="AX250" s="12" t="s">
        <v>74</v>
      </c>
      <c r="AY250" s="227" t="s">
        <v>196</v>
      </c>
    </row>
    <row r="251" spans="2:65" s="14" customFormat="1">
      <c r="B251" s="239"/>
      <c r="C251" s="240"/>
      <c r="D251" s="218" t="s">
        <v>205</v>
      </c>
      <c r="E251" s="241" t="s">
        <v>24</v>
      </c>
      <c r="F251" s="242" t="s">
        <v>238</v>
      </c>
      <c r="G251" s="240"/>
      <c r="H251" s="243">
        <v>200.99199999999999</v>
      </c>
      <c r="I251" s="244"/>
      <c r="J251" s="240"/>
      <c r="K251" s="240"/>
      <c r="L251" s="245"/>
      <c r="M251" s="246"/>
      <c r="N251" s="247"/>
      <c r="O251" s="247"/>
      <c r="P251" s="247"/>
      <c r="Q251" s="247"/>
      <c r="R251" s="247"/>
      <c r="S251" s="247"/>
      <c r="T251" s="248"/>
      <c r="AT251" s="249" t="s">
        <v>205</v>
      </c>
      <c r="AU251" s="249" t="s">
        <v>211</v>
      </c>
      <c r="AV251" s="14" t="s">
        <v>203</v>
      </c>
      <c r="AW251" s="14" t="s">
        <v>37</v>
      </c>
      <c r="AX251" s="14" t="s">
        <v>81</v>
      </c>
      <c r="AY251" s="249" t="s">
        <v>196</v>
      </c>
    </row>
    <row r="252" spans="2:65" s="11" customFormat="1" ht="22.25" customHeight="1">
      <c r="B252" s="188"/>
      <c r="C252" s="189"/>
      <c r="D252" s="190" t="s">
        <v>73</v>
      </c>
      <c r="E252" s="202" t="s">
        <v>5058</v>
      </c>
      <c r="F252" s="202" t="s">
        <v>5059</v>
      </c>
      <c r="G252" s="189"/>
      <c r="H252" s="189"/>
      <c r="I252" s="192"/>
      <c r="J252" s="203">
        <f>BK252</f>
        <v>0</v>
      </c>
      <c r="K252" s="189"/>
      <c r="L252" s="194"/>
      <c r="M252" s="195"/>
      <c r="N252" s="196"/>
      <c r="O252" s="196"/>
      <c r="P252" s="197">
        <f>SUM(P253:P273)</f>
        <v>0</v>
      </c>
      <c r="Q252" s="196"/>
      <c r="R252" s="197">
        <f>SUM(R253:R273)</f>
        <v>0.77279999999999993</v>
      </c>
      <c r="S252" s="196"/>
      <c r="T252" s="198">
        <f>SUM(T253:T273)</f>
        <v>0</v>
      </c>
      <c r="AR252" s="199" t="s">
        <v>81</v>
      </c>
      <c r="AT252" s="200" t="s">
        <v>73</v>
      </c>
      <c r="AU252" s="200" t="s">
        <v>83</v>
      </c>
      <c r="AY252" s="199" t="s">
        <v>196</v>
      </c>
      <c r="BK252" s="201">
        <f>SUM(BK253:BK273)</f>
        <v>0</v>
      </c>
    </row>
    <row r="253" spans="2:65" s="1" customFormat="1" ht="14.5" customHeight="1">
      <c r="B253" s="42"/>
      <c r="C253" s="204" t="s">
        <v>417</v>
      </c>
      <c r="D253" s="204" t="s">
        <v>198</v>
      </c>
      <c r="E253" s="205" t="s">
        <v>3536</v>
      </c>
      <c r="F253" s="206" t="s">
        <v>3537</v>
      </c>
      <c r="G253" s="207" t="s">
        <v>267</v>
      </c>
      <c r="H253" s="208">
        <v>16.613</v>
      </c>
      <c r="I253" s="209"/>
      <c r="J253" s="210">
        <f>ROUND(I253*H253,2)</f>
        <v>0</v>
      </c>
      <c r="K253" s="206" t="s">
        <v>202</v>
      </c>
      <c r="L253" s="62"/>
      <c r="M253" s="211" t="s">
        <v>24</v>
      </c>
      <c r="N253" s="212" t="s">
        <v>45</v>
      </c>
      <c r="O253" s="43"/>
      <c r="P253" s="213">
        <f>O253*H253</f>
        <v>0</v>
      </c>
      <c r="Q253" s="213">
        <v>0</v>
      </c>
      <c r="R253" s="213">
        <f>Q253*H253</f>
        <v>0</v>
      </c>
      <c r="S253" s="213">
        <v>0</v>
      </c>
      <c r="T253" s="214">
        <f>S253*H253</f>
        <v>0</v>
      </c>
      <c r="AR253" s="25" t="s">
        <v>203</v>
      </c>
      <c r="AT253" s="25" t="s">
        <v>198</v>
      </c>
      <c r="AU253" s="25" t="s">
        <v>211</v>
      </c>
      <c r="AY253" s="25" t="s">
        <v>196</v>
      </c>
      <c r="BE253" s="215">
        <f>IF(N253="základní",J253,0)</f>
        <v>0</v>
      </c>
      <c r="BF253" s="215">
        <f>IF(N253="snížená",J253,0)</f>
        <v>0</v>
      </c>
      <c r="BG253" s="215">
        <f>IF(N253="zákl. přenesená",J253,0)</f>
        <v>0</v>
      </c>
      <c r="BH253" s="215">
        <f>IF(N253="sníž. přenesená",J253,0)</f>
        <v>0</v>
      </c>
      <c r="BI253" s="215">
        <f>IF(N253="nulová",J253,0)</f>
        <v>0</v>
      </c>
      <c r="BJ253" s="25" t="s">
        <v>81</v>
      </c>
      <c r="BK253" s="215">
        <f>ROUND(I253*H253,2)</f>
        <v>0</v>
      </c>
      <c r="BL253" s="25" t="s">
        <v>203</v>
      </c>
      <c r="BM253" s="25" t="s">
        <v>5060</v>
      </c>
    </row>
    <row r="254" spans="2:65" s="12" customFormat="1">
      <c r="B254" s="216"/>
      <c r="C254" s="217"/>
      <c r="D254" s="218" t="s">
        <v>205</v>
      </c>
      <c r="E254" s="219" t="s">
        <v>24</v>
      </c>
      <c r="F254" s="220" t="s">
        <v>5061</v>
      </c>
      <c r="G254" s="217"/>
      <c r="H254" s="221">
        <v>3.69</v>
      </c>
      <c r="I254" s="222"/>
      <c r="J254" s="217"/>
      <c r="K254" s="217"/>
      <c r="L254" s="223"/>
      <c r="M254" s="224"/>
      <c r="N254" s="225"/>
      <c r="O254" s="225"/>
      <c r="P254" s="225"/>
      <c r="Q254" s="225"/>
      <c r="R254" s="225"/>
      <c r="S254" s="225"/>
      <c r="T254" s="226"/>
      <c r="AT254" s="227" t="s">
        <v>205</v>
      </c>
      <c r="AU254" s="227" t="s">
        <v>211</v>
      </c>
      <c r="AV254" s="12" t="s">
        <v>83</v>
      </c>
      <c r="AW254" s="12" t="s">
        <v>37</v>
      </c>
      <c r="AX254" s="12" t="s">
        <v>74</v>
      </c>
      <c r="AY254" s="227" t="s">
        <v>196</v>
      </c>
    </row>
    <row r="255" spans="2:65" s="13" customFormat="1">
      <c r="B255" s="228"/>
      <c r="C255" s="229"/>
      <c r="D255" s="218" t="s">
        <v>205</v>
      </c>
      <c r="E255" s="230" t="s">
        <v>24</v>
      </c>
      <c r="F255" s="231" t="s">
        <v>5062</v>
      </c>
      <c r="G255" s="229"/>
      <c r="H255" s="232">
        <v>3.69</v>
      </c>
      <c r="I255" s="233"/>
      <c r="J255" s="229"/>
      <c r="K255" s="229"/>
      <c r="L255" s="234"/>
      <c r="M255" s="235"/>
      <c r="N255" s="236"/>
      <c r="O255" s="236"/>
      <c r="P255" s="236"/>
      <c r="Q255" s="236"/>
      <c r="R255" s="236"/>
      <c r="S255" s="236"/>
      <c r="T255" s="237"/>
      <c r="AT255" s="238" t="s">
        <v>205</v>
      </c>
      <c r="AU255" s="238" t="s">
        <v>211</v>
      </c>
      <c r="AV255" s="13" t="s">
        <v>211</v>
      </c>
      <c r="AW255" s="13" t="s">
        <v>37</v>
      </c>
      <c r="AX255" s="13" t="s">
        <v>74</v>
      </c>
      <c r="AY255" s="238" t="s">
        <v>196</v>
      </c>
    </row>
    <row r="256" spans="2:65" s="12" customFormat="1">
      <c r="B256" s="216"/>
      <c r="C256" s="217"/>
      <c r="D256" s="218" t="s">
        <v>205</v>
      </c>
      <c r="E256" s="219" t="s">
        <v>24</v>
      </c>
      <c r="F256" s="220" t="s">
        <v>5063</v>
      </c>
      <c r="G256" s="217"/>
      <c r="H256" s="221">
        <v>8.49</v>
      </c>
      <c r="I256" s="222"/>
      <c r="J256" s="217"/>
      <c r="K256" s="217"/>
      <c r="L256" s="223"/>
      <c r="M256" s="224"/>
      <c r="N256" s="225"/>
      <c r="O256" s="225"/>
      <c r="P256" s="225"/>
      <c r="Q256" s="225"/>
      <c r="R256" s="225"/>
      <c r="S256" s="225"/>
      <c r="T256" s="226"/>
      <c r="AT256" s="227" t="s">
        <v>205</v>
      </c>
      <c r="AU256" s="227" t="s">
        <v>211</v>
      </c>
      <c r="AV256" s="12" t="s">
        <v>83</v>
      </c>
      <c r="AW256" s="12" t="s">
        <v>37</v>
      </c>
      <c r="AX256" s="12" t="s">
        <v>74</v>
      </c>
      <c r="AY256" s="227" t="s">
        <v>196</v>
      </c>
    </row>
    <row r="257" spans="2:65" s="12" customFormat="1">
      <c r="B257" s="216"/>
      <c r="C257" s="217"/>
      <c r="D257" s="218" t="s">
        <v>205</v>
      </c>
      <c r="E257" s="219" t="s">
        <v>24</v>
      </c>
      <c r="F257" s="220" t="s">
        <v>5064</v>
      </c>
      <c r="G257" s="217"/>
      <c r="H257" s="221">
        <v>-0.18</v>
      </c>
      <c r="I257" s="222"/>
      <c r="J257" s="217"/>
      <c r="K257" s="217"/>
      <c r="L257" s="223"/>
      <c r="M257" s="224"/>
      <c r="N257" s="225"/>
      <c r="O257" s="225"/>
      <c r="P257" s="225"/>
      <c r="Q257" s="225"/>
      <c r="R257" s="225"/>
      <c r="S257" s="225"/>
      <c r="T257" s="226"/>
      <c r="AT257" s="227" t="s">
        <v>205</v>
      </c>
      <c r="AU257" s="227" t="s">
        <v>211</v>
      </c>
      <c r="AV257" s="12" t="s">
        <v>83</v>
      </c>
      <c r="AW257" s="12" t="s">
        <v>37</v>
      </c>
      <c r="AX257" s="12" t="s">
        <v>74</v>
      </c>
      <c r="AY257" s="227" t="s">
        <v>196</v>
      </c>
    </row>
    <row r="258" spans="2:65" s="13" customFormat="1">
      <c r="B258" s="228"/>
      <c r="C258" s="229"/>
      <c r="D258" s="218" t="s">
        <v>205</v>
      </c>
      <c r="E258" s="230" t="s">
        <v>24</v>
      </c>
      <c r="F258" s="231" t="s">
        <v>5065</v>
      </c>
      <c r="G258" s="229"/>
      <c r="H258" s="232">
        <v>8.31</v>
      </c>
      <c r="I258" s="233"/>
      <c r="J258" s="229"/>
      <c r="K258" s="229"/>
      <c r="L258" s="234"/>
      <c r="M258" s="235"/>
      <c r="N258" s="236"/>
      <c r="O258" s="236"/>
      <c r="P258" s="236"/>
      <c r="Q258" s="236"/>
      <c r="R258" s="236"/>
      <c r="S258" s="236"/>
      <c r="T258" s="237"/>
      <c r="AT258" s="238" t="s">
        <v>205</v>
      </c>
      <c r="AU258" s="238" t="s">
        <v>211</v>
      </c>
      <c r="AV258" s="13" t="s">
        <v>211</v>
      </c>
      <c r="AW258" s="13" t="s">
        <v>37</v>
      </c>
      <c r="AX258" s="13" t="s">
        <v>74</v>
      </c>
      <c r="AY258" s="238" t="s">
        <v>196</v>
      </c>
    </row>
    <row r="259" spans="2:65" s="12" customFormat="1">
      <c r="B259" s="216"/>
      <c r="C259" s="217"/>
      <c r="D259" s="218" t="s">
        <v>205</v>
      </c>
      <c r="E259" s="219" t="s">
        <v>24</v>
      </c>
      <c r="F259" s="220" t="s">
        <v>5066</v>
      </c>
      <c r="G259" s="217"/>
      <c r="H259" s="221">
        <v>4.6130000000000004</v>
      </c>
      <c r="I259" s="222"/>
      <c r="J259" s="217"/>
      <c r="K259" s="217"/>
      <c r="L259" s="223"/>
      <c r="M259" s="224"/>
      <c r="N259" s="225"/>
      <c r="O259" s="225"/>
      <c r="P259" s="225"/>
      <c r="Q259" s="225"/>
      <c r="R259" s="225"/>
      <c r="S259" s="225"/>
      <c r="T259" s="226"/>
      <c r="AT259" s="227" t="s">
        <v>205</v>
      </c>
      <c r="AU259" s="227" t="s">
        <v>211</v>
      </c>
      <c r="AV259" s="12" t="s">
        <v>83</v>
      </c>
      <c r="AW259" s="12" t="s">
        <v>37</v>
      </c>
      <c r="AX259" s="12" t="s">
        <v>74</v>
      </c>
      <c r="AY259" s="227" t="s">
        <v>196</v>
      </c>
    </row>
    <row r="260" spans="2:65" s="13" customFormat="1">
      <c r="B260" s="228"/>
      <c r="C260" s="229"/>
      <c r="D260" s="218" t="s">
        <v>205</v>
      </c>
      <c r="E260" s="230" t="s">
        <v>24</v>
      </c>
      <c r="F260" s="231" t="s">
        <v>5067</v>
      </c>
      <c r="G260" s="229"/>
      <c r="H260" s="232">
        <v>4.6130000000000004</v>
      </c>
      <c r="I260" s="233"/>
      <c r="J260" s="229"/>
      <c r="K260" s="229"/>
      <c r="L260" s="234"/>
      <c r="M260" s="235"/>
      <c r="N260" s="236"/>
      <c r="O260" s="236"/>
      <c r="P260" s="236"/>
      <c r="Q260" s="236"/>
      <c r="R260" s="236"/>
      <c r="S260" s="236"/>
      <c r="T260" s="237"/>
      <c r="AT260" s="238" t="s">
        <v>205</v>
      </c>
      <c r="AU260" s="238" t="s">
        <v>211</v>
      </c>
      <c r="AV260" s="13" t="s">
        <v>211</v>
      </c>
      <c r="AW260" s="13" t="s">
        <v>37</v>
      </c>
      <c r="AX260" s="13" t="s">
        <v>74</v>
      </c>
      <c r="AY260" s="238" t="s">
        <v>196</v>
      </c>
    </row>
    <row r="261" spans="2:65" s="14" customFormat="1">
      <c r="B261" s="239"/>
      <c r="C261" s="240"/>
      <c r="D261" s="218" t="s">
        <v>205</v>
      </c>
      <c r="E261" s="241" t="s">
        <v>24</v>
      </c>
      <c r="F261" s="242" t="s">
        <v>5068</v>
      </c>
      <c r="G261" s="240"/>
      <c r="H261" s="243">
        <v>16.613</v>
      </c>
      <c r="I261" s="244"/>
      <c r="J261" s="240"/>
      <c r="K261" s="240"/>
      <c r="L261" s="245"/>
      <c r="M261" s="246"/>
      <c r="N261" s="247"/>
      <c r="O261" s="247"/>
      <c r="P261" s="247"/>
      <c r="Q261" s="247"/>
      <c r="R261" s="247"/>
      <c r="S261" s="247"/>
      <c r="T261" s="248"/>
      <c r="AT261" s="249" t="s">
        <v>205</v>
      </c>
      <c r="AU261" s="249" t="s">
        <v>211</v>
      </c>
      <c r="AV261" s="14" t="s">
        <v>203</v>
      </c>
      <c r="AW261" s="14" t="s">
        <v>37</v>
      </c>
      <c r="AX261" s="14" t="s">
        <v>81</v>
      </c>
      <c r="AY261" s="249" t="s">
        <v>196</v>
      </c>
    </row>
    <row r="262" spans="2:65" s="1" customFormat="1" ht="23" customHeight="1">
      <c r="B262" s="42"/>
      <c r="C262" s="204" t="s">
        <v>427</v>
      </c>
      <c r="D262" s="204" t="s">
        <v>198</v>
      </c>
      <c r="E262" s="205" t="s">
        <v>548</v>
      </c>
      <c r="F262" s="206" t="s">
        <v>549</v>
      </c>
      <c r="G262" s="207" t="s">
        <v>267</v>
      </c>
      <c r="H262" s="208">
        <v>12</v>
      </c>
      <c r="I262" s="209"/>
      <c r="J262" s="210">
        <f>ROUND(I262*H262,2)</f>
        <v>0</v>
      </c>
      <c r="K262" s="206" t="s">
        <v>202</v>
      </c>
      <c r="L262" s="62"/>
      <c r="M262" s="211" t="s">
        <v>24</v>
      </c>
      <c r="N262" s="212" t="s">
        <v>45</v>
      </c>
      <c r="O262" s="43"/>
      <c r="P262" s="213">
        <f>O262*H262</f>
        <v>0</v>
      </c>
      <c r="Q262" s="213">
        <v>1.4E-3</v>
      </c>
      <c r="R262" s="213">
        <f>Q262*H262</f>
        <v>1.6799999999999999E-2</v>
      </c>
      <c r="S262" s="213">
        <v>0</v>
      </c>
      <c r="T262" s="214">
        <f>S262*H262</f>
        <v>0</v>
      </c>
      <c r="AR262" s="25" t="s">
        <v>203</v>
      </c>
      <c r="AT262" s="25" t="s">
        <v>198</v>
      </c>
      <c r="AU262" s="25" t="s">
        <v>211</v>
      </c>
      <c r="AY262" s="25" t="s">
        <v>196</v>
      </c>
      <c r="BE262" s="215">
        <f>IF(N262="základní",J262,0)</f>
        <v>0</v>
      </c>
      <c r="BF262" s="215">
        <f>IF(N262="snížená",J262,0)</f>
        <v>0</v>
      </c>
      <c r="BG262" s="215">
        <f>IF(N262="zákl. přenesená",J262,0)</f>
        <v>0</v>
      </c>
      <c r="BH262" s="215">
        <f>IF(N262="sníž. přenesená",J262,0)</f>
        <v>0</v>
      </c>
      <c r="BI262" s="215">
        <f>IF(N262="nulová",J262,0)</f>
        <v>0</v>
      </c>
      <c r="BJ262" s="25" t="s">
        <v>81</v>
      </c>
      <c r="BK262" s="215">
        <f>ROUND(I262*H262,2)</f>
        <v>0</v>
      </c>
      <c r="BL262" s="25" t="s">
        <v>203</v>
      </c>
      <c r="BM262" s="25" t="s">
        <v>5069</v>
      </c>
    </row>
    <row r="263" spans="2:65" s="12" customFormat="1">
      <c r="B263" s="216"/>
      <c r="C263" s="217"/>
      <c r="D263" s="218" t="s">
        <v>205</v>
      </c>
      <c r="E263" s="219" t="s">
        <v>24</v>
      </c>
      <c r="F263" s="220" t="s">
        <v>5061</v>
      </c>
      <c r="G263" s="217"/>
      <c r="H263" s="221">
        <v>3.69</v>
      </c>
      <c r="I263" s="222"/>
      <c r="J263" s="217"/>
      <c r="K263" s="217"/>
      <c r="L263" s="223"/>
      <c r="M263" s="224"/>
      <c r="N263" s="225"/>
      <c r="O263" s="225"/>
      <c r="P263" s="225"/>
      <c r="Q263" s="225"/>
      <c r="R263" s="225"/>
      <c r="S263" s="225"/>
      <c r="T263" s="226"/>
      <c r="AT263" s="227" t="s">
        <v>205</v>
      </c>
      <c r="AU263" s="227" t="s">
        <v>211</v>
      </c>
      <c r="AV263" s="12" t="s">
        <v>83</v>
      </c>
      <c r="AW263" s="12" t="s">
        <v>37</v>
      </c>
      <c r="AX263" s="12" t="s">
        <v>74</v>
      </c>
      <c r="AY263" s="227" t="s">
        <v>196</v>
      </c>
    </row>
    <row r="264" spans="2:65" s="12" customFormat="1">
      <c r="B264" s="216"/>
      <c r="C264" s="217"/>
      <c r="D264" s="218" t="s">
        <v>205</v>
      </c>
      <c r="E264" s="219" t="s">
        <v>24</v>
      </c>
      <c r="F264" s="220" t="s">
        <v>5063</v>
      </c>
      <c r="G264" s="217"/>
      <c r="H264" s="221">
        <v>8.49</v>
      </c>
      <c r="I264" s="222"/>
      <c r="J264" s="217"/>
      <c r="K264" s="217"/>
      <c r="L264" s="223"/>
      <c r="M264" s="224"/>
      <c r="N264" s="225"/>
      <c r="O264" s="225"/>
      <c r="P264" s="225"/>
      <c r="Q264" s="225"/>
      <c r="R264" s="225"/>
      <c r="S264" s="225"/>
      <c r="T264" s="226"/>
      <c r="AT264" s="227" t="s">
        <v>205</v>
      </c>
      <c r="AU264" s="227" t="s">
        <v>211</v>
      </c>
      <c r="AV264" s="12" t="s">
        <v>83</v>
      </c>
      <c r="AW264" s="12" t="s">
        <v>37</v>
      </c>
      <c r="AX264" s="12" t="s">
        <v>74</v>
      </c>
      <c r="AY264" s="227" t="s">
        <v>196</v>
      </c>
    </row>
    <row r="265" spans="2:65" s="12" customFormat="1">
      <c r="B265" s="216"/>
      <c r="C265" s="217"/>
      <c r="D265" s="218" t="s">
        <v>205</v>
      </c>
      <c r="E265" s="219" t="s">
        <v>24</v>
      </c>
      <c r="F265" s="220" t="s">
        <v>5064</v>
      </c>
      <c r="G265" s="217"/>
      <c r="H265" s="221">
        <v>-0.18</v>
      </c>
      <c r="I265" s="222"/>
      <c r="J265" s="217"/>
      <c r="K265" s="217"/>
      <c r="L265" s="223"/>
      <c r="M265" s="224"/>
      <c r="N265" s="225"/>
      <c r="O265" s="225"/>
      <c r="P265" s="225"/>
      <c r="Q265" s="225"/>
      <c r="R265" s="225"/>
      <c r="S265" s="225"/>
      <c r="T265" s="226"/>
      <c r="AT265" s="227" t="s">
        <v>205</v>
      </c>
      <c r="AU265" s="227" t="s">
        <v>211</v>
      </c>
      <c r="AV265" s="12" t="s">
        <v>83</v>
      </c>
      <c r="AW265" s="12" t="s">
        <v>37</v>
      </c>
      <c r="AX265" s="12" t="s">
        <v>74</v>
      </c>
      <c r="AY265" s="227" t="s">
        <v>196</v>
      </c>
    </row>
    <row r="266" spans="2:65" s="14" customFormat="1">
      <c r="B266" s="239"/>
      <c r="C266" s="240"/>
      <c r="D266" s="218" t="s">
        <v>205</v>
      </c>
      <c r="E266" s="241" t="s">
        <v>24</v>
      </c>
      <c r="F266" s="242" t="s">
        <v>5070</v>
      </c>
      <c r="G266" s="240"/>
      <c r="H266" s="243">
        <v>12</v>
      </c>
      <c r="I266" s="244"/>
      <c r="J266" s="240"/>
      <c r="K266" s="240"/>
      <c r="L266" s="245"/>
      <c r="M266" s="246"/>
      <c r="N266" s="247"/>
      <c r="O266" s="247"/>
      <c r="P266" s="247"/>
      <c r="Q266" s="247"/>
      <c r="R266" s="247"/>
      <c r="S266" s="247"/>
      <c r="T266" s="248"/>
      <c r="AT266" s="249" t="s">
        <v>205</v>
      </c>
      <c r="AU266" s="249" t="s">
        <v>211</v>
      </c>
      <c r="AV266" s="14" t="s">
        <v>203</v>
      </c>
      <c r="AW266" s="14" t="s">
        <v>37</v>
      </c>
      <c r="AX266" s="14" t="s">
        <v>81</v>
      </c>
      <c r="AY266" s="249" t="s">
        <v>196</v>
      </c>
    </row>
    <row r="267" spans="2:65" s="1" customFormat="1" ht="23" customHeight="1">
      <c r="B267" s="42"/>
      <c r="C267" s="204" t="s">
        <v>429</v>
      </c>
      <c r="D267" s="204" t="s">
        <v>198</v>
      </c>
      <c r="E267" s="205" t="s">
        <v>5071</v>
      </c>
      <c r="F267" s="206" t="s">
        <v>5072</v>
      </c>
      <c r="G267" s="207" t="s">
        <v>267</v>
      </c>
      <c r="H267" s="208">
        <v>12</v>
      </c>
      <c r="I267" s="209"/>
      <c r="J267" s="210">
        <f>ROUND(I267*H267,2)</f>
        <v>0</v>
      </c>
      <c r="K267" s="206" t="s">
        <v>202</v>
      </c>
      <c r="L267" s="62"/>
      <c r="M267" s="211" t="s">
        <v>24</v>
      </c>
      <c r="N267" s="212" t="s">
        <v>45</v>
      </c>
      <c r="O267" s="43"/>
      <c r="P267" s="213">
        <f>O267*H267</f>
        <v>0</v>
      </c>
      <c r="Q267" s="213">
        <v>3.15E-2</v>
      </c>
      <c r="R267" s="213">
        <f>Q267*H267</f>
        <v>0.378</v>
      </c>
      <c r="S267" s="213">
        <v>0</v>
      </c>
      <c r="T267" s="214">
        <f>S267*H267</f>
        <v>0</v>
      </c>
      <c r="AR267" s="25" t="s">
        <v>203</v>
      </c>
      <c r="AT267" s="25" t="s">
        <v>198</v>
      </c>
      <c r="AU267" s="25" t="s">
        <v>211</v>
      </c>
      <c r="AY267" s="25" t="s">
        <v>196</v>
      </c>
      <c r="BE267" s="215">
        <f>IF(N267="základní",J267,0)</f>
        <v>0</v>
      </c>
      <c r="BF267" s="215">
        <f>IF(N267="snížená",J267,0)</f>
        <v>0</v>
      </c>
      <c r="BG267" s="215">
        <f>IF(N267="zákl. přenesená",J267,0)</f>
        <v>0</v>
      </c>
      <c r="BH267" s="215">
        <f>IF(N267="sníž. přenesená",J267,0)</f>
        <v>0</v>
      </c>
      <c r="BI267" s="215">
        <f>IF(N267="nulová",J267,0)</f>
        <v>0</v>
      </c>
      <c r="BJ267" s="25" t="s">
        <v>81</v>
      </c>
      <c r="BK267" s="215">
        <f>ROUND(I267*H267,2)</f>
        <v>0</v>
      </c>
      <c r="BL267" s="25" t="s">
        <v>203</v>
      </c>
      <c r="BM267" s="25" t="s">
        <v>5073</v>
      </c>
    </row>
    <row r="268" spans="2:65" s="12" customFormat="1">
      <c r="B268" s="216"/>
      <c r="C268" s="217"/>
      <c r="D268" s="218" t="s">
        <v>205</v>
      </c>
      <c r="E268" s="219" t="s">
        <v>24</v>
      </c>
      <c r="F268" s="220" t="s">
        <v>5061</v>
      </c>
      <c r="G268" s="217"/>
      <c r="H268" s="221">
        <v>3.69</v>
      </c>
      <c r="I268" s="222"/>
      <c r="J268" s="217"/>
      <c r="K268" s="217"/>
      <c r="L268" s="223"/>
      <c r="M268" s="224"/>
      <c r="N268" s="225"/>
      <c r="O268" s="225"/>
      <c r="P268" s="225"/>
      <c r="Q268" s="225"/>
      <c r="R268" s="225"/>
      <c r="S268" s="225"/>
      <c r="T268" s="226"/>
      <c r="AT268" s="227" t="s">
        <v>205</v>
      </c>
      <c r="AU268" s="227" t="s">
        <v>211</v>
      </c>
      <c r="AV268" s="12" t="s">
        <v>83</v>
      </c>
      <c r="AW268" s="12" t="s">
        <v>37</v>
      </c>
      <c r="AX268" s="12" t="s">
        <v>74</v>
      </c>
      <c r="AY268" s="227" t="s">
        <v>196</v>
      </c>
    </row>
    <row r="269" spans="2:65" s="12" customFormat="1">
      <c r="B269" s="216"/>
      <c r="C269" s="217"/>
      <c r="D269" s="218" t="s">
        <v>205</v>
      </c>
      <c r="E269" s="219" t="s">
        <v>24</v>
      </c>
      <c r="F269" s="220" t="s">
        <v>5063</v>
      </c>
      <c r="G269" s="217"/>
      <c r="H269" s="221">
        <v>8.49</v>
      </c>
      <c r="I269" s="222"/>
      <c r="J269" s="217"/>
      <c r="K269" s="217"/>
      <c r="L269" s="223"/>
      <c r="M269" s="224"/>
      <c r="N269" s="225"/>
      <c r="O269" s="225"/>
      <c r="P269" s="225"/>
      <c r="Q269" s="225"/>
      <c r="R269" s="225"/>
      <c r="S269" s="225"/>
      <c r="T269" s="226"/>
      <c r="AT269" s="227" t="s">
        <v>205</v>
      </c>
      <c r="AU269" s="227" t="s">
        <v>211</v>
      </c>
      <c r="AV269" s="12" t="s">
        <v>83</v>
      </c>
      <c r="AW269" s="12" t="s">
        <v>37</v>
      </c>
      <c r="AX269" s="12" t="s">
        <v>74</v>
      </c>
      <c r="AY269" s="227" t="s">
        <v>196</v>
      </c>
    </row>
    <row r="270" spans="2:65" s="12" customFormat="1">
      <c r="B270" s="216"/>
      <c r="C270" s="217"/>
      <c r="D270" s="218" t="s">
        <v>205</v>
      </c>
      <c r="E270" s="219" t="s">
        <v>24</v>
      </c>
      <c r="F270" s="220" t="s">
        <v>5064</v>
      </c>
      <c r="G270" s="217"/>
      <c r="H270" s="221">
        <v>-0.18</v>
      </c>
      <c r="I270" s="222"/>
      <c r="J270" s="217"/>
      <c r="K270" s="217"/>
      <c r="L270" s="223"/>
      <c r="M270" s="224"/>
      <c r="N270" s="225"/>
      <c r="O270" s="225"/>
      <c r="P270" s="225"/>
      <c r="Q270" s="225"/>
      <c r="R270" s="225"/>
      <c r="S270" s="225"/>
      <c r="T270" s="226"/>
      <c r="AT270" s="227" t="s">
        <v>205</v>
      </c>
      <c r="AU270" s="227" t="s">
        <v>211</v>
      </c>
      <c r="AV270" s="12" t="s">
        <v>83</v>
      </c>
      <c r="AW270" s="12" t="s">
        <v>37</v>
      </c>
      <c r="AX270" s="12" t="s">
        <v>74</v>
      </c>
      <c r="AY270" s="227" t="s">
        <v>196</v>
      </c>
    </row>
    <row r="271" spans="2:65" s="14" customFormat="1">
      <c r="B271" s="239"/>
      <c r="C271" s="240"/>
      <c r="D271" s="218" t="s">
        <v>205</v>
      </c>
      <c r="E271" s="241" t="s">
        <v>24</v>
      </c>
      <c r="F271" s="242" t="s">
        <v>5070</v>
      </c>
      <c r="G271" s="240"/>
      <c r="H271" s="243">
        <v>12</v>
      </c>
      <c r="I271" s="244"/>
      <c r="J271" s="240"/>
      <c r="K271" s="240"/>
      <c r="L271" s="245"/>
      <c r="M271" s="246"/>
      <c r="N271" s="247"/>
      <c r="O271" s="247"/>
      <c r="P271" s="247"/>
      <c r="Q271" s="247"/>
      <c r="R271" s="247"/>
      <c r="S271" s="247"/>
      <c r="T271" s="248"/>
      <c r="AT271" s="249" t="s">
        <v>205</v>
      </c>
      <c r="AU271" s="249" t="s">
        <v>211</v>
      </c>
      <c r="AV271" s="14" t="s">
        <v>203</v>
      </c>
      <c r="AW271" s="14" t="s">
        <v>37</v>
      </c>
      <c r="AX271" s="14" t="s">
        <v>81</v>
      </c>
      <c r="AY271" s="249" t="s">
        <v>196</v>
      </c>
    </row>
    <row r="272" spans="2:65" s="1" customFormat="1" ht="34.5" customHeight="1">
      <c r="B272" s="42"/>
      <c r="C272" s="204" t="s">
        <v>433</v>
      </c>
      <c r="D272" s="204" t="s">
        <v>198</v>
      </c>
      <c r="E272" s="205" t="s">
        <v>5074</v>
      </c>
      <c r="F272" s="206" t="s">
        <v>5075</v>
      </c>
      <c r="G272" s="207" t="s">
        <v>267</v>
      </c>
      <c r="H272" s="208">
        <v>36</v>
      </c>
      <c r="I272" s="209"/>
      <c r="J272" s="210">
        <f>ROUND(I272*H272,2)</f>
        <v>0</v>
      </c>
      <c r="K272" s="206" t="s">
        <v>202</v>
      </c>
      <c r="L272" s="62"/>
      <c r="M272" s="211" t="s">
        <v>24</v>
      </c>
      <c r="N272" s="212" t="s">
        <v>45</v>
      </c>
      <c r="O272" s="43"/>
      <c r="P272" s="213">
        <f>O272*H272</f>
        <v>0</v>
      </c>
      <c r="Q272" s="213">
        <v>1.0500000000000001E-2</v>
      </c>
      <c r="R272" s="213">
        <f>Q272*H272</f>
        <v>0.378</v>
      </c>
      <c r="S272" s="213">
        <v>0</v>
      </c>
      <c r="T272" s="214">
        <f>S272*H272</f>
        <v>0</v>
      </c>
      <c r="AR272" s="25" t="s">
        <v>203</v>
      </c>
      <c r="AT272" s="25" t="s">
        <v>198</v>
      </c>
      <c r="AU272" s="25" t="s">
        <v>211</v>
      </c>
      <c r="AY272" s="25" t="s">
        <v>196</v>
      </c>
      <c r="BE272" s="215">
        <f>IF(N272="základní",J272,0)</f>
        <v>0</v>
      </c>
      <c r="BF272" s="215">
        <f>IF(N272="snížená",J272,0)</f>
        <v>0</v>
      </c>
      <c r="BG272" s="215">
        <f>IF(N272="zákl. přenesená",J272,0)</f>
        <v>0</v>
      </c>
      <c r="BH272" s="215">
        <f>IF(N272="sníž. přenesená",J272,0)</f>
        <v>0</v>
      </c>
      <c r="BI272" s="215">
        <f>IF(N272="nulová",J272,0)</f>
        <v>0</v>
      </c>
      <c r="BJ272" s="25" t="s">
        <v>81</v>
      </c>
      <c r="BK272" s="215">
        <f>ROUND(I272*H272,2)</f>
        <v>0</v>
      </c>
      <c r="BL272" s="25" t="s">
        <v>203</v>
      </c>
      <c r="BM272" s="25" t="s">
        <v>5076</v>
      </c>
    </row>
    <row r="273" spans="2:65" s="12" customFormat="1">
      <c r="B273" s="216"/>
      <c r="C273" s="217"/>
      <c r="D273" s="218" t="s">
        <v>205</v>
      </c>
      <c r="E273" s="219" t="s">
        <v>24</v>
      </c>
      <c r="F273" s="220" t="s">
        <v>5077</v>
      </c>
      <c r="G273" s="217"/>
      <c r="H273" s="221">
        <v>36</v>
      </c>
      <c r="I273" s="222"/>
      <c r="J273" s="217"/>
      <c r="K273" s="217"/>
      <c r="L273" s="223"/>
      <c r="M273" s="224"/>
      <c r="N273" s="225"/>
      <c r="O273" s="225"/>
      <c r="P273" s="225"/>
      <c r="Q273" s="225"/>
      <c r="R273" s="225"/>
      <c r="S273" s="225"/>
      <c r="T273" s="226"/>
      <c r="AT273" s="227" t="s">
        <v>205</v>
      </c>
      <c r="AU273" s="227" t="s">
        <v>211</v>
      </c>
      <c r="AV273" s="12" t="s">
        <v>83</v>
      </c>
      <c r="AW273" s="12" t="s">
        <v>37</v>
      </c>
      <c r="AX273" s="12" t="s">
        <v>81</v>
      </c>
      <c r="AY273" s="227" t="s">
        <v>196</v>
      </c>
    </row>
    <row r="274" spans="2:65" s="11" customFormat="1" ht="22.25" customHeight="1">
      <c r="B274" s="188"/>
      <c r="C274" s="189"/>
      <c r="D274" s="190" t="s">
        <v>73</v>
      </c>
      <c r="E274" s="202" t="s">
        <v>5078</v>
      </c>
      <c r="F274" s="202" t="s">
        <v>5079</v>
      </c>
      <c r="G274" s="189"/>
      <c r="H274" s="189"/>
      <c r="I274" s="192"/>
      <c r="J274" s="203">
        <f>BK274</f>
        <v>0</v>
      </c>
      <c r="K274" s="189"/>
      <c r="L274" s="194"/>
      <c r="M274" s="195"/>
      <c r="N274" s="196"/>
      <c r="O274" s="196"/>
      <c r="P274" s="197">
        <f>SUM(P275:P290)</f>
        <v>0</v>
      </c>
      <c r="Q274" s="196"/>
      <c r="R274" s="197">
        <f>SUM(R275:R290)</f>
        <v>1.0046911665</v>
      </c>
      <c r="S274" s="196"/>
      <c r="T274" s="198">
        <f>SUM(T275:T290)</f>
        <v>0.17615400000000001</v>
      </c>
      <c r="AR274" s="199" t="s">
        <v>81</v>
      </c>
      <c r="AT274" s="200" t="s">
        <v>73</v>
      </c>
      <c r="AU274" s="200" t="s">
        <v>83</v>
      </c>
      <c r="AY274" s="199" t="s">
        <v>196</v>
      </c>
      <c r="BK274" s="201">
        <f>SUM(BK275:BK290)</f>
        <v>0</v>
      </c>
    </row>
    <row r="275" spans="2:65" s="1" customFormat="1" ht="23" customHeight="1">
      <c r="B275" s="42"/>
      <c r="C275" s="204" t="s">
        <v>437</v>
      </c>
      <c r="D275" s="204" t="s">
        <v>198</v>
      </c>
      <c r="E275" s="205" t="s">
        <v>2331</v>
      </c>
      <c r="F275" s="206" t="s">
        <v>2332</v>
      </c>
      <c r="G275" s="207" t="s">
        <v>267</v>
      </c>
      <c r="H275" s="208">
        <v>13.343</v>
      </c>
      <c r="I275" s="209"/>
      <c r="J275" s="210">
        <f>ROUND(I275*H275,2)</f>
        <v>0</v>
      </c>
      <c r="K275" s="206" t="s">
        <v>202</v>
      </c>
      <c r="L275" s="62"/>
      <c r="M275" s="211" t="s">
        <v>24</v>
      </c>
      <c r="N275" s="212" t="s">
        <v>45</v>
      </c>
      <c r="O275" s="43"/>
      <c r="P275" s="213">
        <f>O275*H275</f>
        <v>0</v>
      </c>
      <c r="Q275" s="213">
        <v>0</v>
      </c>
      <c r="R275" s="213">
        <f>Q275*H275</f>
        <v>0</v>
      </c>
      <c r="S275" s="213">
        <v>0</v>
      </c>
      <c r="T275" s="214">
        <f>S275*H275</f>
        <v>0</v>
      </c>
      <c r="AR275" s="25" t="s">
        <v>203</v>
      </c>
      <c r="AT275" s="25" t="s">
        <v>198</v>
      </c>
      <c r="AU275" s="25" t="s">
        <v>211</v>
      </c>
      <c r="AY275" s="25" t="s">
        <v>196</v>
      </c>
      <c r="BE275" s="215">
        <f>IF(N275="základní",J275,0)</f>
        <v>0</v>
      </c>
      <c r="BF275" s="215">
        <f>IF(N275="snížená",J275,0)</f>
        <v>0</v>
      </c>
      <c r="BG275" s="215">
        <f>IF(N275="zákl. přenesená",J275,0)</f>
        <v>0</v>
      </c>
      <c r="BH275" s="215">
        <f>IF(N275="sníž. přenesená",J275,0)</f>
        <v>0</v>
      </c>
      <c r="BI275" s="215">
        <f>IF(N275="nulová",J275,0)</f>
        <v>0</v>
      </c>
      <c r="BJ275" s="25" t="s">
        <v>81</v>
      </c>
      <c r="BK275" s="215">
        <f>ROUND(I275*H275,2)</f>
        <v>0</v>
      </c>
      <c r="BL275" s="25" t="s">
        <v>203</v>
      </c>
      <c r="BM275" s="25" t="s">
        <v>5080</v>
      </c>
    </row>
    <row r="276" spans="2:65" s="12" customFormat="1">
      <c r="B276" s="216"/>
      <c r="C276" s="217"/>
      <c r="D276" s="218" t="s">
        <v>205</v>
      </c>
      <c r="E276" s="219" t="s">
        <v>24</v>
      </c>
      <c r="F276" s="220" t="s">
        <v>5081</v>
      </c>
      <c r="G276" s="217"/>
      <c r="H276" s="221">
        <v>8.8130000000000006</v>
      </c>
      <c r="I276" s="222"/>
      <c r="J276" s="217"/>
      <c r="K276" s="217"/>
      <c r="L276" s="223"/>
      <c r="M276" s="224"/>
      <c r="N276" s="225"/>
      <c r="O276" s="225"/>
      <c r="P276" s="225"/>
      <c r="Q276" s="225"/>
      <c r="R276" s="225"/>
      <c r="S276" s="225"/>
      <c r="T276" s="226"/>
      <c r="AT276" s="227" t="s">
        <v>205</v>
      </c>
      <c r="AU276" s="227" t="s">
        <v>211</v>
      </c>
      <c r="AV276" s="12" t="s">
        <v>83</v>
      </c>
      <c r="AW276" s="12" t="s">
        <v>37</v>
      </c>
      <c r="AX276" s="12" t="s">
        <v>74</v>
      </c>
      <c r="AY276" s="227" t="s">
        <v>196</v>
      </c>
    </row>
    <row r="277" spans="2:65" s="12" customFormat="1">
      <c r="B277" s="216"/>
      <c r="C277" s="217"/>
      <c r="D277" s="218" t="s">
        <v>205</v>
      </c>
      <c r="E277" s="219" t="s">
        <v>24</v>
      </c>
      <c r="F277" s="220" t="s">
        <v>5082</v>
      </c>
      <c r="G277" s="217"/>
      <c r="H277" s="221">
        <v>4.53</v>
      </c>
      <c r="I277" s="222"/>
      <c r="J277" s="217"/>
      <c r="K277" s="217"/>
      <c r="L277" s="223"/>
      <c r="M277" s="224"/>
      <c r="N277" s="225"/>
      <c r="O277" s="225"/>
      <c r="P277" s="225"/>
      <c r="Q277" s="225"/>
      <c r="R277" s="225"/>
      <c r="S277" s="225"/>
      <c r="T277" s="226"/>
      <c r="AT277" s="227" t="s">
        <v>205</v>
      </c>
      <c r="AU277" s="227" t="s">
        <v>211</v>
      </c>
      <c r="AV277" s="12" t="s">
        <v>83</v>
      </c>
      <c r="AW277" s="12" t="s">
        <v>37</v>
      </c>
      <c r="AX277" s="12" t="s">
        <v>74</v>
      </c>
      <c r="AY277" s="227" t="s">
        <v>196</v>
      </c>
    </row>
    <row r="278" spans="2:65" s="14" customFormat="1">
      <c r="B278" s="239"/>
      <c r="C278" s="240"/>
      <c r="D278" s="218" t="s">
        <v>205</v>
      </c>
      <c r="E278" s="241" t="s">
        <v>24</v>
      </c>
      <c r="F278" s="242" t="s">
        <v>238</v>
      </c>
      <c r="G278" s="240"/>
      <c r="H278" s="243">
        <v>13.343</v>
      </c>
      <c r="I278" s="244"/>
      <c r="J278" s="240"/>
      <c r="K278" s="240"/>
      <c r="L278" s="245"/>
      <c r="M278" s="246"/>
      <c r="N278" s="247"/>
      <c r="O278" s="247"/>
      <c r="P278" s="247"/>
      <c r="Q278" s="247"/>
      <c r="R278" s="247"/>
      <c r="S278" s="247"/>
      <c r="T278" s="248"/>
      <c r="AT278" s="249" t="s">
        <v>205</v>
      </c>
      <c r="AU278" s="249" t="s">
        <v>211</v>
      </c>
      <c r="AV278" s="14" t="s">
        <v>203</v>
      </c>
      <c r="AW278" s="14" t="s">
        <v>37</v>
      </c>
      <c r="AX278" s="14" t="s">
        <v>81</v>
      </c>
      <c r="AY278" s="249" t="s">
        <v>196</v>
      </c>
    </row>
    <row r="279" spans="2:65" s="1" customFormat="1" ht="23" customHeight="1">
      <c r="B279" s="42"/>
      <c r="C279" s="204" t="s">
        <v>441</v>
      </c>
      <c r="D279" s="204" t="s">
        <v>198</v>
      </c>
      <c r="E279" s="205" t="s">
        <v>5083</v>
      </c>
      <c r="F279" s="206" t="s">
        <v>5084</v>
      </c>
      <c r="G279" s="207" t="s">
        <v>267</v>
      </c>
      <c r="H279" s="208">
        <v>2.669</v>
      </c>
      <c r="I279" s="209"/>
      <c r="J279" s="210">
        <f>ROUND(I279*H279,2)</f>
        <v>0</v>
      </c>
      <c r="K279" s="206" t="s">
        <v>202</v>
      </c>
      <c r="L279" s="62"/>
      <c r="M279" s="211" t="s">
        <v>24</v>
      </c>
      <c r="N279" s="212" t="s">
        <v>45</v>
      </c>
      <c r="O279" s="43"/>
      <c r="P279" s="213">
        <f>O279*H279</f>
        <v>0</v>
      </c>
      <c r="Q279" s="213">
        <v>0</v>
      </c>
      <c r="R279" s="213">
        <f>Q279*H279</f>
        <v>0</v>
      </c>
      <c r="S279" s="213">
        <v>6.6000000000000003E-2</v>
      </c>
      <c r="T279" s="214">
        <f>S279*H279</f>
        <v>0.17615400000000001</v>
      </c>
      <c r="AR279" s="25" t="s">
        <v>203</v>
      </c>
      <c r="AT279" s="25" t="s">
        <v>198</v>
      </c>
      <c r="AU279" s="25" t="s">
        <v>211</v>
      </c>
      <c r="AY279" s="25" t="s">
        <v>196</v>
      </c>
      <c r="BE279" s="215">
        <f>IF(N279="základní",J279,0)</f>
        <v>0</v>
      </c>
      <c r="BF279" s="215">
        <f>IF(N279="snížená",J279,0)</f>
        <v>0</v>
      </c>
      <c r="BG279" s="215">
        <f>IF(N279="zákl. přenesená",J279,0)</f>
        <v>0</v>
      </c>
      <c r="BH279" s="215">
        <f>IF(N279="sníž. přenesená",J279,0)</f>
        <v>0</v>
      </c>
      <c r="BI279" s="215">
        <f>IF(N279="nulová",J279,0)</f>
        <v>0</v>
      </c>
      <c r="BJ279" s="25" t="s">
        <v>81</v>
      </c>
      <c r="BK279" s="215">
        <f>ROUND(I279*H279,2)</f>
        <v>0</v>
      </c>
      <c r="BL279" s="25" t="s">
        <v>203</v>
      </c>
      <c r="BM279" s="25" t="s">
        <v>5085</v>
      </c>
    </row>
    <row r="280" spans="2:65" s="12" customFormat="1">
      <c r="B280" s="216"/>
      <c r="C280" s="217"/>
      <c r="D280" s="218" t="s">
        <v>205</v>
      </c>
      <c r="E280" s="219" t="s">
        <v>24</v>
      </c>
      <c r="F280" s="220" t="s">
        <v>5086</v>
      </c>
      <c r="G280" s="217"/>
      <c r="H280" s="221">
        <v>2.669</v>
      </c>
      <c r="I280" s="222"/>
      <c r="J280" s="217"/>
      <c r="K280" s="217"/>
      <c r="L280" s="223"/>
      <c r="M280" s="224"/>
      <c r="N280" s="225"/>
      <c r="O280" s="225"/>
      <c r="P280" s="225"/>
      <c r="Q280" s="225"/>
      <c r="R280" s="225"/>
      <c r="S280" s="225"/>
      <c r="T280" s="226"/>
      <c r="AT280" s="227" t="s">
        <v>205</v>
      </c>
      <c r="AU280" s="227" t="s">
        <v>211</v>
      </c>
      <c r="AV280" s="12" t="s">
        <v>83</v>
      </c>
      <c r="AW280" s="12" t="s">
        <v>37</v>
      </c>
      <c r="AX280" s="12" t="s">
        <v>81</v>
      </c>
      <c r="AY280" s="227" t="s">
        <v>196</v>
      </c>
    </row>
    <row r="281" spans="2:65" s="1" customFormat="1" ht="23" customHeight="1">
      <c r="B281" s="42"/>
      <c r="C281" s="204" t="s">
        <v>445</v>
      </c>
      <c r="D281" s="204" t="s">
        <v>198</v>
      </c>
      <c r="E281" s="205" t="s">
        <v>5087</v>
      </c>
      <c r="F281" s="206" t="s">
        <v>5088</v>
      </c>
      <c r="G281" s="207" t="s">
        <v>267</v>
      </c>
      <c r="H281" s="208">
        <v>2.669</v>
      </c>
      <c r="I281" s="209"/>
      <c r="J281" s="210">
        <f>ROUND(I281*H281,2)</f>
        <v>0</v>
      </c>
      <c r="K281" s="206" t="s">
        <v>202</v>
      </c>
      <c r="L281" s="62"/>
      <c r="M281" s="211" t="s">
        <v>24</v>
      </c>
      <c r="N281" s="212" t="s">
        <v>45</v>
      </c>
      <c r="O281" s="43"/>
      <c r="P281" s="213">
        <f>O281*H281</f>
        <v>0</v>
      </c>
      <c r="Q281" s="213">
        <v>0</v>
      </c>
      <c r="R281" s="213">
        <f>Q281*H281</f>
        <v>0</v>
      </c>
      <c r="S281" s="213">
        <v>0</v>
      </c>
      <c r="T281" s="214">
        <f>S281*H281</f>
        <v>0</v>
      </c>
      <c r="AR281" s="25" t="s">
        <v>203</v>
      </c>
      <c r="AT281" s="25" t="s">
        <v>198</v>
      </c>
      <c r="AU281" s="25" t="s">
        <v>211</v>
      </c>
      <c r="AY281" s="25" t="s">
        <v>196</v>
      </c>
      <c r="BE281" s="215">
        <f>IF(N281="základní",J281,0)</f>
        <v>0</v>
      </c>
      <c r="BF281" s="215">
        <f>IF(N281="snížená",J281,0)</f>
        <v>0</v>
      </c>
      <c r="BG281" s="215">
        <f>IF(N281="zákl. přenesená",J281,0)</f>
        <v>0</v>
      </c>
      <c r="BH281" s="215">
        <f>IF(N281="sníž. přenesená",J281,0)</f>
        <v>0</v>
      </c>
      <c r="BI281" s="215">
        <f>IF(N281="nulová",J281,0)</f>
        <v>0</v>
      </c>
      <c r="BJ281" s="25" t="s">
        <v>81</v>
      </c>
      <c r="BK281" s="215">
        <f>ROUND(I281*H281,2)</f>
        <v>0</v>
      </c>
      <c r="BL281" s="25" t="s">
        <v>203</v>
      </c>
      <c r="BM281" s="25" t="s">
        <v>5089</v>
      </c>
    </row>
    <row r="282" spans="2:65" s="1" customFormat="1" ht="23" customHeight="1">
      <c r="B282" s="42"/>
      <c r="C282" s="204" t="s">
        <v>450</v>
      </c>
      <c r="D282" s="204" t="s">
        <v>198</v>
      </c>
      <c r="E282" s="205" t="s">
        <v>5090</v>
      </c>
      <c r="F282" s="206" t="s">
        <v>5091</v>
      </c>
      <c r="G282" s="207" t="s">
        <v>267</v>
      </c>
      <c r="H282" s="208">
        <v>2.669</v>
      </c>
      <c r="I282" s="209"/>
      <c r="J282" s="210">
        <f>ROUND(I282*H282,2)</f>
        <v>0</v>
      </c>
      <c r="K282" s="206" t="s">
        <v>202</v>
      </c>
      <c r="L282" s="62"/>
      <c r="M282" s="211" t="s">
        <v>24</v>
      </c>
      <c r="N282" s="212" t="s">
        <v>45</v>
      </c>
      <c r="O282" s="43"/>
      <c r="P282" s="213">
        <f>O282*H282</f>
        <v>0</v>
      </c>
      <c r="Q282" s="213">
        <v>5.8275E-2</v>
      </c>
      <c r="R282" s="213">
        <f>Q282*H282</f>
        <v>0.15553597499999999</v>
      </c>
      <c r="S282" s="213">
        <v>0</v>
      </c>
      <c r="T282" s="214">
        <f>S282*H282</f>
        <v>0</v>
      </c>
      <c r="AR282" s="25" t="s">
        <v>203</v>
      </c>
      <c r="AT282" s="25" t="s">
        <v>198</v>
      </c>
      <c r="AU282" s="25" t="s">
        <v>211</v>
      </c>
      <c r="AY282" s="25" t="s">
        <v>196</v>
      </c>
      <c r="BE282" s="215">
        <f>IF(N282="základní",J282,0)</f>
        <v>0</v>
      </c>
      <c r="BF282" s="215">
        <f>IF(N282="snížená",J282,0)</f>
        <v>0</v>
      </c>
      <c r="BG282" s="215">
        <f>IF(N282="zákl. přenesená",J282,0)</f>
        <v>0</v>
      </c>
      <c r="BH282" s="215">
        <f>IF(N282="sníž. přenesená",J282,0)</f>
        <v>0</v>
      </c>
      <c r="BI282" s="215">
        <f>IF(N282="nulová",J282,0)</f>
        <v>0</v>
      </c>
      <c r="BJ282" s="25" t="s">
        <v>81</v>
      </c>
      <c r="BK282" s="215">
        <f>ROUND(I282*H282,2)</f>
        <v>0</v>
      </c>
      <c r="BL282" s="25" t="s">
        <v>203</v>
      </c>
      <c r="BM282" s="25" t="s">
        <v>5092</v>
      </c>
    </row>
    <row r="283" spans="2:65" s="1" customFormat="1" ht="34.5" customHeight="1">
      <c r="B283" s="42"/>
      <c r="C283" s="204" t="s">
        <v>456</v>
      </c>
      <c r="D283" s="204" t="s">
        <v>198</v>
      </c>
      <c r="E283" s="205" t="s">
        <v>5093</v>
      </c>
      <c r="F283" s="206" t="s">
        <v>5094</v>
      </c>
      <c r="G283" s="207" t="s">
        <v>267</v>
      </c>
      <c r="H283" s="208">
        <v>2.669</v>
      </c>
      <c r="I283" s="209"/>
      <c r="J283" s="210">
        <f>ROUND(I283*H283,2)</f>
        <v>0</v>
      </c>
      <c r="K283" s="206" t="s">
        <v>202</v>
      </c>
      <c r="L283" s="62"/>
      <c r="M283" s="211" t="s">
        <v>24</v>
      </c>
      <c r="N283" s="212" t="s">
        <v>45</v>
      </c>
      <c r="O283" s="43"/>
      <c r="P283" s="213">
        <f>O283*H283</f>
        <v>0</v>
      </c>
      <c r="Q283" s="213">
        <v>0</v>
      </c>
      <c r="R283" s="213">
        <f>Q283*H283</f>
        <v>0</v>
      </c>
      <c r="S283" s="213">
        <v>0</v>
      </c>
      <c r="T283" s="214">
        <f>S283*H283</f>
        <v>0</v>
      </c>
      <c r="AR283" s="25" t="s">
        <v>203</v>
      </c>
      <c r="AT283" s="25" t="s">
        <v>198</v>
      </c>
      <c r="AU283" s="25" t="s">
        <v>211</v>
      </c>
      <c r="AY283" s="25" t="s">
        <v>196</v>
      </c>
      <c r="BE283" s="215">
        <f>IF(N283="základní",J283,0)</f>
        <v>0</v>
      </c>
      <c r="BF283" s="215">
        <f>IF(N283="snížená",J283,0)</f>
        <v>0</v>
      </c>
      <c r="BG283" s="215">
        <f>IF(N283="zákl. přenesená",J283,0)</f>
        <v>0</v>
      </c>
      <c r="BH283" s="215">
        <f>IF(N283="sníž. přenesená",J283,0)</f>
        <v>0</v>
      </c>
      <c r="BI283" s="215">
        <f>IF(N283="nulová",J283,0)</f>
        <v>0</v>
      </c>
      <c r="BJ283" s="25" t="s">
        <v>81</v>
      </c>
      <c r="BK283" s="215">
        <f>ROUND(I283*H283,2)</f>
        <v>0</v>
      </c>
      <c r="BL283" s="25" t="s">
        <v>203</v>
      </c>
      <c r="BM283" s="25" t="s">
        <v>5095</v>
      </c>
    </row>
    <row r="284" spans="2:65" s="1" customFormat="1" ht="23" customHeight="1">
      <c r="B284" s="42"/>
      <c r="C284" s="204" t="s">
        <v>462</v>
      </c>
      <c r="D284" s="204" t="s">
        <v>198</v>
      </c>
      <c r="E284" s="205" t="s">
        <v>5071</v>
      </c>
      <c r="F284" s="206" t="s">
        <v>5072</v>
      </c>
      <c r="G284" s="207" t="s">
        <v>267</v>
      </c>
      <c r="H284" s="208">
        <v>13.343</v>
      </c>
      <c r="I284" s="209"/>
      <c r="J284" s="210">
        <f>ROUND(I284*H284,2)</f>
        <v>0</v>
      </c>
      <c r="K284" s="206" t="s">
        <v>202</v>
      </c>
      <c r="L284" s="62"/>
      <c r="M284" s="211" t="s">
        <v>24</v>
      </c>
      <c r="N284" s="212" t="s">
        <v>45</v>
      </c>
      <c r="O284" s="43"/>
      <c r="P284" s="213">
        <f>O284*H284</f>
        <v>0</v>
      </c>
      <c r="Q284" s="213">
        <v>3.15E-2</v>
      </c>
      <c r="R284" s="213">
        <f>Q284*H284</f>
        <v>0.42030450000000003</v>
      </c>
      <c r="S284" s="213">
        <v>0</v>
      </c>
      <c r="T284" s="214">
        <f>S284*H284</f>
        <v>0</v>
      </c>
      <c r="AR284" s="25" t="s">
        <v>203</v>
      </c>
      <c r="AT284" s="25" t="s">
        <v>198</v>
      </c>
      <c r="AU284" s="25" t="s">
        <v>211</v>
      </c>
      <c r="AY284" s="25" t="s">
        <v>196</v>
      </c>
      <c r="BE284" s="215">
        <f>IF(N284="základní",J284,0)</f>
        <v>0</v>
      </c>
      <c r="BF284" s="215">
        <f>IF(N284="snížená",J284,0)</f>
        <v>0</v>
      </c>
      <c r="BG284" s="215">
        <f>IF(N284="zákl. přenesená",J284,0)</f>
        <v>0</v>
      </c>
      <c r="BH284" s="215">
        <f>IF(N284="sníž. přenesená",J284,0)</f>
        <v>0</v>
      </c>
      <c r="BI284" s="215">
        <f>IF(N284="nulová",J284,0)</f>
        <v>0</v>
      </c>
      <c r="BJ284" s="25" t="s">
        <v>81</v>
      </c>
      <c r="BK284" s="215">
        <f>ROUND(I284*H284,2)</f>
        <v>0</v>
      </c>
      <c r="BL284" s="25" t="s">
        <v>203</v>
      </c>
      <c r="BM284" s="25" t="s">
        <v>5096</v>
      </c>
    </row>
    <row r="285" spans="2:65" s="12" customFormat="1">
      <c r="B285" s="216"/>
      <c r="C285" s="217"/>
      <c r="D285" s="218" t="s">
        <v>205</v>
      </c>
      <c r="E285" s="219" t="s">
        <v>24</v>
      </c>
      <c r="F285" s="220" t="s">
        <v>5081</v>
      </c>
      <c r="G285" s="217"/>
      <c r="H285" s="221">
        <v>8.8130000000000006</v>
      </c>
      <c r="I285" s="222"/>
      <c r="J285" s="217"/>
      <c r="K285" s="217"/>
      <c r="L285" s="223"/>
      <c r="M285" s="224"/>
      <c r="N285" s="225"/>
      <c r="O285" s="225"/>
      <c r="P285" s="225"/>
      <c r="Q285" s="225"/>
      <c r="R285" s="225"/>
      <c r="S285" s="225"/>
      <c r="T285" s="226"/>
      <c r="AT285" s="227" t="s">
        <v>205</v>
      </c>
      <c r="AU285" s="227" t="s">
        <v>211</v>
      </c>
      <c r="AV285" s="12" t="s">
        <v>83</v>
      </c>
      <c r="AW285" s="12" t="s">
        <v>37</v>
      </c>
      <c r="AX285" s="12" t="s">
        <v>74</v>
      </c>
      <c r="AY285" s="227" t="s">
        <v>196</v>
      </c>
    </row>
    <row r="286" spans="2:65" s="12" customFormat="1">
      <c r="B286" s="216"/>
      <c r="C286" s="217"/>
      <c r="D286" s="218" t="s">
        <v>205</v>
      </c>
      <c r="E286" s="219" t="s">
        <v>24</v>
      </c>
      <c r="F286" s="220" t="s">
        <v>5082</v>
      </c>
      <c r="G286" s="217"/>
      <c r="H286" s="221">
        <v>4.53</v>
      </c>
      <c r="I286" s="222"/>
      <c r="J286" s="217"/>
      <c r="K286" s="217"/>
      <c r="L286" s="223"/>
      <c r="M286" s="224"/>
      <c r="N286" s="225"/>
      <c r="O286" s="225"/>
      <c r="P286" s="225"/>
      <c r="Q286" s="225"/>
      <c r="R286" s="225"/>
      <c r="S286" s="225"/>
      <c r="T286" s="226"/>
      <c r="AT286" s="227" t="s">
        <v>205</v>
      </c>
      <c r="AU286" s="227" t="s">
        <v>211</v>
      </c>
      <c r="AV286" s="12" t="s">
        <v>83</v>
      </c>
      <c r="AW286" s="12" t="s">
        <v>37</v>
      </c>
      <c r="AX286" s="12" t="s">
        <v>74</v>
      </c>
      <c r="AY286" s="227" t="s">
        <v>196</v>
      </c>
    </row>
    <row r="287" spans="2:65" s="14" customFormat="1">
      <c r="B287" s="239"/>
      <c r="C287" s="240"/>
      <c r="D287" s="218" t="s">
        <v>205</v>
      </c>
      <c r="E287" s="241" t="s">
        <v>24</v>
      </c>
      <c r="F287" s="242" t="s">
        <v>238</v>
      </c>
      <c r="G287" s="240"/>
      <c r="H287" s="243">
        <v>13.343</v>
      </c>
      <c r="I287" s="244"/>
      <c r="J287" s="240"/>
      <c r="K287" s="240"/>
      <c r="L287" s="245"/>
      <c r="M287" s="246"/>
      <c r="N287" s="247"/>
      <c r="O287" s="247"/>
      <c r="P287" s="247"/>
      <c r="Q287" s="247"/>
      <c r="R287" s="247"/>
      <c r="S287" s="247"/>
      <c r="T287" s="248"/>
      <c r="AT287" s="249" t="s">
        <v>205</v>
      </c>
      <c r="AU287" s="249" t="s">
        <v>211</v>
      </c>
      <c r="AV287" s="14" t="s">
        <v>203</v>
      </c>
      <c r="AW287" s="14" t="s">
        <v>37</v>
      </c>
      <c r="AX287" s="14" t="s">
        <v>81</v>
      </c>
      <c r="AY287" s="249" t="s">
        <v>196</v>
      </c>
    </row>
    <row r="288" spans="2:65" s="1" customFormat="1" ht="34.5" customHeight="1">
      <c r="B288" s="42"/>
      <c r="C288" s="204" t="s">
        <v>469</v>
      </c>
      <c r="D288" s="204" t="s">
        <v>198</v>
      </c>
      <c r="E288" s="205" t="s">
        <v>5074</v>
      </c>
      <c r="F288" s="206" t="s">
        <v>5075</v>
      </c>
      <c r="G288" s="207" t="s">
        <v>267</v>
      </c>
      <c r="H288" s="208">
        <v>40.029000000000003</v>
      </c>
      <c r="I288" s="209"/>
      <c r="J288" s="210">
        <f>ROUND(I288*H288,2)</f>
        <v>0</v>
      </c>
      <c r="K288" s="206" t="s">
        <v>202</v>
      </c>
      <c r="L288" s="62"/>
      <c r="M288" s="211" t="s">
        <v>24</v>
      </c>
      <c r="N288" s="212" t="s">
        <v>45</v>
      </c>
      <c r="O288" s="43"/>
      <c r="P288" s="213">
        <f>O288*H288</f>
        <v>0</v>
      </c>
      <c r="Q288" s="213">
        <v>1.0500000000000001E-2</v>
      </c>
      <c r="R288" s="213">
        <f>Q288*H288</f>
        <v>0.42030450000000008</v>
      </c>
      <c r="S288" s="213">
        <v>0</v>
      </c>
      <c r="T288" s="214">
        <f>S288*H288</f>
        <v>0</v>
      </c>
      <c r="AR288" s="25" t="s">
        <v>203</v>
      </c>
      <c r="AT288" s="25" t="s">
        <v>198</v>
      </c>
      <c r="AU288" s="25" t="s">
        <v>211</v>
      </c>
      <c r="AY288" s="25" t="s">
        <v>196</v>
      </c>
      <c r="BE288" s="215">
        <f>IF(N288="základní",J288,0)</f>
        <v>0</v>
      </c>
      <c r="BF288" s="215">
        <f>IF(N288="snížená",J288,0)</f>
        <v>0</v>
      </c>
      <c r="BG288" s="215">
        <f>IF(N288="zákl. přenesená",J288,0)</f>
        <v>0</v>
      </c>
      <c r="BH288" s="215">
        <f>IF(N288="sníž. přenesená",J288,0)</f>
        <v>0</v>
      </c>
      <c r="BI288" s="215">
        <f>IF(N288="nulová",J288,0)</f>
        <v>0</v>
      </c>
      <c r="BJ288" s="25" t="s">
        <v>81</v>
      </c>
      <c r="BK288" s="215">
        <f>ROUND(I288*H288,2)</f>
        <v>0</v>
      </c>
      <c r="BL288" s="25" t="s">
        <v>203</v>
      </c>
      <c r="BM288" s="25" t="s">
        <v>5097</v>
      </c>
    </row>
    <row r="289" spans="2:65" s="12" customFormat="1">
      <c r="B289" s="216"/>
      <c r="C289" s="217"/>
      <c r="D289" s="218" t="s">
        <v>205</v>
      </c>
      <c r="E289" s="219" t="s">
        <v>24</v>
      </c>
      <c r="F289" s="220" t="s">
        <v>5098</v>
      </c>
      <c r="G289" s="217"/>
      <c r="H289" s="221">
        <v>40.029000000000003</v>
      </c>
      <c r="I289" s="222"/>
      <c r="J289" s="217"/>
      <c r="K289" s="217"/>
      <c r="L289" s="223"/>
      <c r="M289" s="224"/>
      <c r="N289" s="225"/>
      <c r="O289" s="225"/>
      <c r="P289" s="225"/>
      <c r="Q289" s="225"/>
      <c r="R289" s="225"/>
      <c r="S289" s="225"/>
      <c r="T289" s="226"/>
      <c r="AT289" s="227" t="s">
        <v>205</v>
      </c>
      <c r="AU289" s="227" t="s">
        <v>211</v>
      </c>
      <c r="AV289" s="12" t="s">
        <v>83</v>
      </c>
      <c r="AW289" s="12" t="s">
        <v>37</v>
      </c>
      <c r="AX289" s="12" t="s">
        <v>81</v>
      </c>
      <c r="AY289" s="227" t="s">
        <v>196</v>
      </c>
    </row>
    <row r="290" spans="2:65" s="1" customFormat="1" ht="34.5" customHeight="1">
      <c r="B290" s="42"/>
      <c r="C290" s="204" t="s">
        <v>473</v>
      </c>
      <c r="D290" s="204" t="s">
        <v>198</v>
      </c>
      <c r="E290" s="205" t="s">
        <v>5099</v>
      </c>
      <c r="F290" s="206" t="s">
        <v>5100</v>
      </c>
      <c r="G290" s="207" t="s">
        <v>267</v>
      </c>
      <c r="H290" s="208">
        <v>13.343</v>
      </c>
      <c r="I290" s="209"/>
      <c r="J290" s="210">
        <f>ROUND(I290*H290,2)</f>
        <v>0</v>
      </c>
      <c r="K290" s="206" t="s">
        <v>202</v>
      </c>
      <c r="L290" s="62"/>
      <c r="M290" s="211" t="s">
        <v>24</v>
      </c>
      <c r="N290" s="212" t="s">
        <v>45</v>
      </c>
      <c r="O290" s="43"/>
      <c r="P290" s="213">
        <f>O290*H290</f>
        <v>0</v>
      </c>
      <c r="Q290" s="213">
        <v>6.4050000000000001E-4</v>
      </c>
      <c r="R290" s="213">
        <f>Q290*H290</f>
        <v>8.5461914999999996E-3</v>
      </c>
      <c r="S290" s="213">
        <v>0</v>
      </c>
      <c r="T290" s="214">
        <f>S290*H290</f>
        <v>0</v>
      </c>
      <c r="AR290" s="25" t="s">
        <v>203</v>
      </c>
      <c r="AT290" s="25" t="s">
        <v>198</v>
      </c>
      <c r="AU290" s="25" t="s">
        <v>211</v>
      </c>
      <c r="AY290" s="25" t="s">
        <v>196</v>
      </c>
      <c r="BE290" s="215">
        <f>IF(N290="základní",J290,0)</f>
        <v>0</v>
      </c>
      <c r="BF290" s="215">
        <f>IF(N290="snížená",J290,0)</f>
        <v>0</v>
      </c>
      <c r="BG290" s="215">
        <f>IF(N290="zákl. přenesená",J290,0)</f>
        <v>0</v>
      </c>
      <c r="BH290" s="215">
        <f>IF(N290="sníž. přenesená",J290,0)</f>
        <v>0</v>
      </c>
      <c r="BI290" s="215">
        <f>IF(N290="nulová",J290,0)</f>
        <v>0</v>
      </c>
      <c r="BJ290" s="25" t="s">
        <v>81</v>
      </c>
      <c r="BK290" s="215">
        <f>ROUND(I290*H290,2)</f>
        <v>0</v>
      </c>
      <c r="BL290" s="25" t="s">
        <v>203</v>
      </c>
      <c r="BM290" s="25" t="s">
        <v>5101</v>
      </c>
    </row>
    <row r="291" spans="2:65" s="11" customFormat="1" ht="29.9" customHeight="1">
      <c r="B291" s="188"/>
      <c r="C291" s="189"/>
      <c r="D291" s="190" t="s">
        <v>73</v>
      </c>
      <c r="E291" s="202" t="s">
        <v>251</v>
      </c>
      <c r="F291" s="202" t="s">
        <v>4564</v>
      </c>
      <c r="G291" s="189"/>
      <c r="H291" s="189"/>
      <c r="I291" s="192"/>
      <c r="J291" s="203">
        <f>BK291</f>
        <v>0</v>
      </c>
      <c r="K291" s="189"/>
      <c r="L291" s="194"/>
      <c r="M291" s="195"/>
      <c r="N291" s="196"/>
      <c r="O291" s="196"/>
      <c r="P291" s="197">
        <f>P292+P304+P306</f>
        <v>0</v>
      </c>
      <c r="Q291" s="196"/>
      <c r="R291" s="197">
        <f>R292+R304+R306</f>
        <v>5.8319999999999997E-4</v>
      </c>
      <c r="S291" s="196"/>
      <c r="T291" s="198">
        <f>T292+T304+T306</f>
        <v>27.735269000000002</v>
      </c>
      <c r="AR291" s="199" t="s">
        <v>81</v>
      </c>
      <c r="AT291" s="200" t="s">
        <v>73</v>
      </c>
      <c r="AU291" s="200" t="s">
        <v>81</v>
      </c>
      <c r="AY291" s="199" t="s">
        <v>196</v>
      </c>
      <c r="BK291" s="201">
        <f>BK292+BK304+BK306</f>
        <v>0</v>
      </c>
    </row>
    <row r="292" spans="2:65" s="11" customFormat="1" ht="14.9" customHeight="1">
      <c r="B292" s="188"/>
      <c r="C292" s="189"/>
      <c r="D292" s="190" t="s">
        <v>73</v>
      </c>
      <c r="E292" s="202" t="s">
        <v>668</v>
      </c>
      <c r="F292" s="202" t="s">
        <v>808</v>
      </c>
      <c r="G292" s="189"/>
      <c r="H292" s="189"/>
      <c r="I292" s="192"/>
      <c r="J292" s="203">
        <f>BK292</f>
        <v>0</v>
      </c>
      <c r="K292" s="189"/>
      <c r="L292" s="194"/>
      <c r="M292" s="195"/>
      <c r="N292" s="196"/>
      <c r="O292" s="196"/>
      <c r="P292" s="197">
        <f>SUM(P293:P303)</f>
        <v>0</v>
      </c>
      <c r="Q292" s="196"/>
      <c r="R292" s="197">
        <f>SUM(R293:R303)</f>
        <v>0</v>
      </c>
      <c r="S292" s="196"/>
      <c r="T292" s="198">
        <f>SUM(T293:T303)</f>
        <v>0</v>
      </c>
      <c r="AR292" s="199" t="s">
        <v>81</v>
      </c>
      <c r="AT292" s="200" t="s">
        <v>73</v>
      </c>
      <c r="AU292" s="200" t="s">
        <v>83</v>
      </c>
      <c r="AY292" s="199" t="s">
        <v>196</v>
      </c>
      <c r="BK292" s="201">
        <f>SUM(BK293:BK303)</f>
        <v>0</v>
      </c>
    </row>
    <row r="293" spans="2:65" s="1" customFormat="1" ht="46" customHeight="1">
      <c r="B293" s="42"/>
      <c r="C293" s="204" t="s">
        <v>478</v>
      </c>
      <c r="D293" s="204" t="s">
        <v>198</v>
      </c>
      <c r="E293" s="205" t="s">
        <v>5102</v>
      </c>
      <c r="F293" s="206" t="s">
        <v>5103</v>
      </c>
      <c r="G293" s="207" t="s">
        <v>267</v>
      </c>
      <c r="H293" s="208">
        <v>248</v>
      </c>
      <c r="I293" s="209"/>
      <c r="J293" s="210">
        <f>ROUND(I293*H293,2)</f>
        <v>0</v>
      </c>
      <c r="K293" s="206" t="s">
        <v>202</v>
      </c>
      <c r="L293" s="62"/>
      <c r="M293" s="211" t="s">
        <v>24</v>
      </c>
      <c r="N293" s="212" t="s">
        <v>45</v>
      </c>
      <c r="O293" s="43"/>
      <c r="P293" s="213">
        <f>O293*H293</f>
        <v>0</v>
      </c>
      <c r="Q293" s="213">
        <v>0</v>
      </c>
      <c r="R293" s="213">
        <f>Q293*H293</f>
        <v>0</v>
      </c>
      <c r="S293" s="213">
        <v>0</v>
      </c>
      <c r="T293" s="214">
        <f>S293*H293</f>
        <v>0</v>
      </c>
      <c r="AR293" s="25" t="s">
        <v>203</v>
      </c>
      <c r="AT293" s="25" t="s">
        <v>198</v>
      </c>
      <c r="AU293" s="25" t="s">
        <v>211</v>
      </c>
      <c r="AY293" s="25" t="s">
        <v>196</v>
      </c>
      <c r="BE293" s="215">
        <f>IF(N293="základní",J293,0)</f>
        <v>0</v>
      </c>
      <c r="BF293" s="215">
        <f>IF(N293="snížená",J293,0)</f>
        <v>0</v>
      </c>
      <c r="BG293" s="215">
        <f>IF(N293="zákl. přenesená",J293,0)</f>
        <v>0</v>
      </c>
      <c r="BH293" s="215">
        <f>IF(N293="sníž. přenesená",J293,0)</f>
        <v>0</v>
      </c>
      <c r="BI293" s="215">
        <f>IF(N293="nulová",J293,0)</f>
        <v>0</v>
      </c>
      <c r="BJ293" s="25" t="s">
        <v>81</v>
      </c>
      <c r="BK293" s="215">
        <f>ROUND(I293*H293,2)</f>
        <v>0</v>
      </c>
      <c r="BL293" s="25" t="s">
        <v>203</v>
      </c>
      <c r="BM293" s="25" t="s">
        <v>5104</v>
      </c>
    </row>
    <row r="294" spans="2:65" s="12" customFormat="1">
      <c r="B294" s="216"/>
      <c r="C294" s="217"/>
      <c r="D294" s="218" t="s">
        <v>205</v>
      </c>
      <c r="E294" s="219" t="s">
        <v>24</v>
      </c>
      <c r="F294" s="220" t="s">
        <v>5105</v>
      </c>
      <c r="G294" s="217"/>
      <c r="H294" s="221">
        <v>104</v>
      </c>
      <c r="I294" s="222"/>
      <c r="J294" s="217"/>
      <c r="K294" s="217"/>
      <c r="L294" s="223"/>
      <c r="M294" s="224"/>
      <c r="N294" s="225"/>
      <c r="O294" s="225"/>
      <c r="P294" s="225"/>
      <c r="Q294" s="225"/>
      <c r="R294" s="225"/>
      <c r="S294" s="225"/>
      <c r="T294" s="226"/>
      <c r="AT294" s="227" t="s">
        <v>205</v>
      </c>
      <c r="AU294" s="227" t="s">
        <v>211</v>
      </c>
      <c r="AV294" s="12" t="s">
        <v>83</v>
      </c>
      <c r="AW294" s="12" t="s">
        <v>37</v>
      </c>
      <c r="AX294" s="12" t="s">
        <v>74</v>
      </c>
      <c r="AY294" s="227" t="s">
        <v>196</v>
      </c>
    </row>
    <row r="295" spans="2:65" s="12" customFormat="1">
      <c r="B295" s="216"/>
      <c r="C295" s="217"/>
      <c r="D295" s="218" t="s">
        <v>205</v>
      </c>
      <c r="E295" s="219" t="s">
        <v>24</v>
      </c>
      <c r="F295" s="220" t="s">
        <v>5106</v>
      </c>
      <c r="G295" s="217"/>
      <c r="H295" s="221">
        <v>144</v>
      </c>
      <c r="I295" s="222"/>
      <c r="J295" s="217"/>
      <c r="K295" s="217"/>
      <c r="L295" s="223"/>
      <c r="M295" s="224"/>
      <c r="N295" s="225"/>
      <c r="O295" s="225"/>
      <c r="P295" s="225"/>
      <c r="Q295" s="225"/>
      <c r="R295" s="225"/>
      <c r="S295" s="225"/>
      <c r="T295" s="226"/>
      <c r="AT295" s="227" t="s">
        <v>205</v>
      </c>
      <c r="AU295" s="227" t="s">
        <v>211</v>
      </c>
      <c r="AV295" s="12" t="s">
        <v>83</v>
      </c>
      <c r="AW295" s="12" t="s">
        <v>37</v>
      </c>
      <c r="AX295" s="12" t="s">
        <v>74</v>
      </c>
      <c r="AY295" s="227" t="s">
        <v>196</v>
      </c>
    </row>
    <row r="296" spans="2:65" s="14" customFormat="1">
      <c r="B296" s="239"/>
      <c r="C296" s="240"/>
      <c r="D296" s="218" t="s">
        <v>205</v>
      </c>
      <c r="E296" s="241" t="s">
        <v>24</v>
      </c>
      <c r="F296" s="242" t="s">
        <v>238</v>
      </c>
      <c r="G296" s="240"/>
      <c r="H296" s="243">
        <v>248</v>
      </c>
      <c r="I296" s="244"/>
      <c r="J296" s="240"/>
      <c r="K296" s="240"/>
      <c r="L296" s="245"/>
      <c r="M296" s="246"/>
      <c r="N296" s="247"/>
      <c r="O296" s="247"/>
      <c r="P296" s="247"/>
      <c r="Q296" s="247"/>
      <c r="R296" s="247"/>
      <c r="S296" s="247"/>
      <c r="T296" s="248"/>
      <c r="AT296" s="249" t="s">
        <v>205</v>
      </c>
      <c r="AU296" s="249" t="s">
        <v>211</v>
      </c>
      <c r="AV296" s="14" t="s">
        <v>203</v>
      </c>
      <c r="AW296" s="14" t="s">
        <v>37</v>
      </c>
      <c r="AX296" s="14" t="s">
        <v>81</v>
      </c>
      <c r="AY296" s="249" t="s">
        <v>196</v>
      </c>
    </row>
    <row r="297" spans="2:65" s="1" customFormat="1" ht="46" customHeight="1">
      <c r="B297" s="42"/>
      <c r="C297" s="204" t="s">
        <v>483</v>
      </c>
      <c r="D297" s="204" t="s">
        <v>198</v>
      </c>
      <c r="E297" s="205" t="s">
        <v>3732</v>
      </c>
      <c r="F297" s="206" t="s">
        <v>3733</v>
      </c>
      <c r="G297" s="207" t="s">
        <v>267</v>
      </c>
      <c r="H297" s="208">
        <v>14880</v>
      </c>
      <c r="I297" s="209"/>
      <c r="J297" s="210">
        <f>ROUND(I297*H297,2)</f>
        <v>0</v>
      </c>
      <c r="K297" s="206" t="s">
        <v>202</v>
      </c>
      <c r="L297" s="62"/>
      <c r="M297" s="211" t="s">
        <v>24</v>
      </c>
      <c r="N297" s="212" t="s">
        <v>45</v>
      </c>
      <c r="O297" s="43"/>
      <c r="P297" s="213">
        <f>O297*H297</f>
        <v>0</v>
      </c>
      <c r="Q297" s="213">
        <v>0</v>
      </c>
      <c r="R297" s="213">
        <f>Q297*H297</f>
        <v>0</v>
      </c>
      <c r="S297" s="213">
        <v>0</v>
      </c>
      <c r="T297" s="214">
        <f>S297*H297</f>
        <v>0</v>
      </c>
      <c r="AR297" s="25" t="s">
        <v>203</v>
      </c>
      <c r="AT297" s="25" t="s">
        <v>198</v>
      </c>
      <c r="AU297" s="25" t="s">
        <v>211</v>
      </c>
      <c r="AY297" s="25" t="s">
        <v>196</v>
      </c>
      <c r="BE297" s="215">
        <f>IF(N297="základní",J297,0)</f>
        <v>0</v>
      </c>
      <c r="BF297" s="215">
        <f>IF(N297="snížená",J297,0)</f>
        <v>0</v>
      </c>
      <c r="BG297" s="215">
        <f>IF(N297="zákl. přenesená",J297,0)</f>
        <v>0</v>
      </c>
      <c r="BH297" s="215">
        <f>IF(N297="sníž. přenesená",J297,0)</f>
        <v>0</v>
      </c>
      <c r="BI297" s="215">
        <f>IF(N297="nulová",J297,0)</f>
        <v>0</v>
      </c>
      <c r="BJ297" s="25" t="s">
        <v>81</v>
      </c>
      <c r="BK297" s="215">
        <f>ROUND(I297*H297,2)</f>
        <v>0</v>
      </c>
      <c r="BL297" s="25" t="s">
        <v>203</v>
      </c>
      <c r="BM297" s="25" t="s">
        <v>5107</v>
      </c>
    </row>
    <row r="298" spans="2:65" s="12" customFormat="1">
      <c r="B298" s="216"/>
      <c r="C298" s="217"/>
      <c r="D298" s="218" t="s">
        <v>205</v>
      </c>
      <c r="E298" s="219" t="s">
        <v>24</v>
      </c>
      <c r="F298" s="220" t="s">
        <v>5108</v>
      </c>
      <c r="G298" s="217"/>
      <c r="H298" s="221">
        <v>14880</v>
      </c>
      <c r="I298" s="222"/>
      <c r="J298" s="217"/>
      <c r="K298" s="217"/>
      <c r="L298" s="223"/>
      <c r="M298" s="224"/>
      <c r="N298" s="225"/>
      <c r="O298" s="225"/>
      <c r="P298" s="225"/>
      <c r="Q298" s="225"/>
      <c r="R298" s="225"/>
      <c r="S298" s="225"/>
      <c r="T298" s="226"/>
      <c r="AT298" s="227" t="s">
        <v>205</v>
      </c>
      <c r="AU298" s="227" t="s">
        <v>211</v>
      </c>
      <c r="AV298" s="12" t="s">
        <v>83</v>
      </c>
      <c r="AW298" s="12" t="s">
        <v>37</v>
      </c>
      <c r="AX298" s="12" t="s">
        <v>81</v>
      </c>
      <c r="AY298" s="227" t="s">
        <v>196</v>
      </c>
    </row>
    <row r="299" spans="2:65" s="1" customFormat="1" ht="46" customHeight="1">
      <c r="B299" s="42"/>
      <c r="C299" s="204" t="s">
        <v>489</v>
      </c>
      <c r="D299" s="204" t="s">
        <v>198</v>
      </c>
      <c r="E299" s="205" t="s">
        <v>5109</v>
      </c>
      <c r="F299" s="206" t="s">
        <v>5110</v>
      </c>
      <c r="G299" s="207" t="s">
        <v>267</v>
      </c>
      <c r="H299" s="208">
        <v>248</v>
      </c>
      <c r="I299" s="209"/>
      <c r="J299" s="210">
        <f>ROUND(I299*H299,2)</f>
        <v>0</v>
      </c>
      <c r="K299" s="206" t="s">
        <v>202</v>
      </c>
      <c r="L299" s="62"/>
      <c r="M299" s="211" t="s">
        <v>24</v>
      </c>
      <c r="N299" s="212" t="s">
        <v>45</v>
      </c>
      <c r="O299" s="43"/>
      <c r="P299" s="213">
        <f>O299*H299</f>
        <v>0</v>
      </c>
      <c r="Q299" s="213">
        <v>0</v>
      </c>
      <c r="R299" s="213">
        <f>Q299*H299</f>
        <v>0</v>
      </c>
      <c r="S299" s="213">
        <v>0</v>
      </c>
      <c r="T299" s="214">
        <f>S299*H299</f>
        <v>0</v>
      </c>
      <c r="AR299" s="25" t="s">
        <v>203</v>
      </c>
      <c r="AT299" s="25" t="s">
        <v>198</v>
      </c>
      <c r="AU299" s="25" t="s">
        <v>211</v>
      </c>
      <c r="AY299" s="25" t="s">
        <v>196</v>
      </c>
      <c r="BE299" s="215">
        <f>IF(N299="základní",J299,0)</f>
        <v>0</v>
      </c>
      <c r="BF299" s="215">
        <f>IF(N299="snížená",J299,0)</f>
        <v>0</v>
      </c>
      <c r="BG299" s="215">
        <f>IF(N299="zákl. přenesená",J299,0)</f>
        <v>0</v>
      </c>
      <c r="BH299" s="215">
        <f>IF(N299="sníž. přenesená",J299,0)</f>
        <v>0</v>
      </c>
      <c r="BI299" s="215">
        <f>IF(N299="nulová",J299,0)</f>
        <v>0</v>
      </c>
      <c r="BJ299" s="25" t="s">
        <v>81</v>
      </c>
      <c r="BK299" s="215">
        <f>ROUND(I299*H299,2)</f>
        <v>0</v>
      </c>
      <c r="BL299" s="25" t="s">
        <v>203</v>
      </c>
      <c r="BM299" s="25" t="s">
        <v>5111</v>
      </c>
    </row>
    <row r="300" spans="2:65" s="1" customFormat="1" ht="23" customHeight="1">
      <c r="B300" s="42"/>
      <c r="C300" s="204" t="s">
        <v>494</v>
      </c>
      <c r="D300" s="204" t="s">
        <v>198</v>
      </c>
      <c r="E300" s="205" t="s">
        <v>3739</v>
      </c>
      <c r="F300" s="206" t="s">
        <v>3740</v>
      </c>
      <c r="G300" s="207" t="s">
        <v>267</v>
      </c>
      <c r="H300" s="208">
        <v>248</v>
      </c>
      <c r="I300" s="209"/>
      <c r="J300" s="210">
        <f>ROUND(I300*H300,2)</f>
        <v>0</v>
      </c>
      <c r="K300" s="206" t="s">
        <v>202</v>
      </c>
      <c r="L300" s="62"/>
      <c r="M300" s="211" t="s">
        <v>24</v>
      </c>
      <c r="N300" s="212" t="s">
        <v>45</v>
      </c>
      <c r="O300" s="43"/>
      <c r="P300" s="213">
        <f>O300*H300</f>
        <v>0</v>
      </c>
      <c r="Q300" s="213">
        <v>0</v>
      </c>
      <c r="R300" s="213">
        <f>Q300*H300</f>
        <v>0</v>
      </c>
      <c r="S300" s="213">
        <v>0</v>
      </c>
      <c r="T300" s="214">
        <f>S300*H300</f>
        <v>0</v>
      </c>
      <c r="AR300" s="25" t="s">
        <v>203</v>
      </c>
      <c r="AT300" s="25" t="s">
        <v>198</v>
      </c>
      <c r="AU300" s="25" t="s">
        <v>211</v>
      </c>
      <c r="AY300" s="25" t="s">
        <v>196</v>
      </c>
      <c r="BE300" s="215">
        <f>IF(N300="základní",J300,0)</f>
        <v>0</v>
      </c>
      <c r="BF300" s="215">
        <f>IF(N300="snížená",J300,0)</f>
        <v>0</v>
      </c>
      <c r="BG300" s="215">
        <f>IF(N300="zákl. přenesená",J300,0)</f>
        <v>0</v>
      </c>
      <c r="BH300" s="215">
        <f>IF(N300="sníž. přenesená",J300,0)</f>
        <v>0</v>
      </c>
      <c r="BI300" s="215">
        <f>IF(N300="nulová",J300,0)</f>
        <v>0</v>
      </c>
      <c r="BJ300" s="25" t="s">
        <v>81</v>
      </c>
      <c r="BK300" s="215">
        <f>ROUND(I300*H300,2)</f>
        <v>0</v>
      </c>
      <c r="BL300" s="25" t="s">
        <v>203</v>
      </c>
      <c r="BM300" s="25" t="s">
        <v>5112</v>
      </c>
    </row>
    <row r="301" spans="2:65" s="1" customFormat="1" ht="23" customHeight="1">
      <c r="B301" s="42"/>
      <c r="C301" s="204" t="s">
        <v>499</v>
      </c>
      <c r="D301" s="204" t="s">
        <v>198</v>
      </c>
      <c r="E301" s="205" t="s">
        <v>3742</v>
      </c>
      <c r="F301" s="206" t="s">
        <v>3743</v>
      </c>
      <c r="G301" s="207" t="s">
        <v>267</v>
      </c>
      <c r="H301" s="208">
        <v>14880</v>
      </c>
      <c r="I301" s="209"/>
      <c r="J301" s="210">
        <f>ROUND(I301*H301,2)</f>
        <v>0</v>
      </c>
      <c r="K301" s="206" t="s">
        <v>202</v>
      </c>
      <c r="L301" s="62"/>
      <c r="M301" s="211" t="s">
        <v>24</v>
      </c>
      <c r="N301" s="212" t="s">
        <v>45</v>
      </c>
      <c r="O301" s="43"/>
      <c r="P301" s="213">
        <f>O301*H301</f>
        <v>0</v>
      </c>
      <c r="Q301" s="213">
        <v>0</v>
      </c>
      <c r="R301" s="213">
        <f>Q301*H301</f>
        <v>0</v>
      </c>
      <c r="S301" s="213">
        <v>0</v>
      </c>
      <c r="T301" s="214">
        <f>S301*H301</f>
        <v>0</v>
      </c>
      <c r="AR301" s="25" t="s">
        <v>203</v>
      </c>
      <c r="AT301" s="25" t="s">
        <v>198</v>
      </c>
      <c r="AU301" s="25" t="s">
        <v>211</v>
      </c>
      <c r="AY301" s="25" t="s">
        <v>196</v>
      </c>
      <c r="BE301" s="215">
        <f>IF(N301="základní",J301,0)</f>
        <v>0</v>
      </c>
      <c r="BF301" s="215">
        <f>IF(N301="snížená",J301,0)</f>
        <v>0</v>
      </c>
      <c r="BG301" s="215">
        <f>IF(N301="zákl. přenesená",J301,0)</f>
        <v>0</v>
      </c>
      <c r="BH301" s="215">
        <f>IF(N301="sníž. přenesená",J301,0)</f>
        <v>0</v>
      </c>
      <c r="BI301" s="215">
        <f>IF(N301="nulová",J301,0)</f>
        <v>0</v>
      </c>
      <c r="BJ301" s="25" t="s">
        <v>81</v>
      </c>
      <c r="BK301" s="215">
        <f>ROUND(I301*H301,2)</f>
        <v>0</v>
      </c>
      <c r="BL301" s="25" t="s">
        <v>203</v>
      </c>
      <c r="BM301" s="25" t="s">
        <v>5113</v>
      </c>
    </row>
    <row r="302" spans="2:65" s="12" customFormat="1">
      <c r="B302" s="216"/>
      <c r="C302" s="217"/>
      <c r="D302" s="218" t="s">
        <v>205</v>
      </c>
      <c r="E302" s="219" t="s">
        <v>24</v>
      </c>
      <c r="F302" s="220" t="s">
        <v>5108</v>
      </c>
      <c r="G302" s="217"/>
      <c r="H302" s="221">
        <v>14880</v>
      </c>
      <c r="I302" s="222"/>
      <c r="J302" s="217"/>
      <c r="K302" s="217"/>
      <c r="L302" s="223"/>
      <c r="M302" s="224"/>
      <c r="N302" s="225"/>
      <c r="O302" s="225"/>
      <c r="P302" s="225"/>
      <c r="Q302" s="225"/>
      <c r="R302" s="225"/>
      <c r="S302" s="225"/>
      <c r="T302" s="226"/>
      <c r="AT302" s="227" t="s">
        <v>205</v>
      </c>
      <c r="AU302" s="227" t="s">
        <v>211</v>
      </c>
      <c r="AV302" s="12" t="s">
        <v>83</v>
      </c>
      <c r="AW302" s="12" t="s">
        <v>37</v>
      </c>
      <c r="AX302" s="12" t="s">
        <v>81</v>
      </c>
      <c r="AY302" s="227" t="s">
        <v>196</v>
      </c>
    </row>
    <row r="303" spans="2:65" s="1" customFormat="1" ht="23" customHeight="1">
      <c r="B303" s="42"/>
      <c r="C303" s="204" t="s">
        <v>504</v>
      </c>
      <c r="D303" s="204" t="s">
        <v>198</v>
      </c>
      <c r="E303" s="205" t="s">
        <v>3745</v>
      </c>
      <c r="F303" s="206" t="s">
        <v>3746</v>
      </c>
      <c r="G303" s="207" t="s">
        <v>267</v>
      </c>
      <c r="H303" s="208">
        <v>248</v>
      </c>
      <c r="I303" s="209"/>
      <c r="J303" s="210">
        <f>ROUND(I303*H303,2)</f>
        <v>0</v>
      </c>
      <c r="K303" s="206" t="s">
        <v>202</v>
      </c>
      <c r="L303" s="62"/>
      <c r="M303" s="211" t="s">
        <v>24</v>
      </c>
      <c r="N303" s="212" t="s">
        <v>45</v>
      </c>
      <c r="O303" s="43"/>
      <c r="P303" s="213">
        <f>O303*H303</f>
        <v>0</v>
      </c>
      <c r="Q303" s="213">
        <v>0</v>
      </c>
      <c r="R303" s="213">
        <f>Q303*H303</f>
        <v>0</v>
      </c>
      <c r="S303" s="213">
        <v>0</v>
      </c>
      <c r="T303" s="214">
        <f>S303*H303</f>
        <v>0</v>
      </c>
      <c r="AR303" s="25" t="s">
        <v>203</v>
      </c>
      <c r="AT303" s="25" t="s">
        <v>198</v>
      </c>
      <c r="AU303" s="25" t="s">
        <v>211</v>
      </c>
      <c r="AY303" s="25" t="s">
        <v>196</v>
      </c>
      <c r="BE303" s="215">
        <f>IF(N303="základní",J303,0)</f>
        <v>0</v>
      </c>
      <c r="BF303" s="215">
        <f>IF(N303="snížená",J303,0)</f>
        <v>0</v>
      </c>
      <c r="BG303" s="215">
        <f>IF(N303="zákl. přenesená",J303,0)</f>
        <v>0</v>
      </c>
      <c r="BH303" s="215">
        <f>IF(N303="sníž. přenesená",J303,0)</f>
        <v>0</v>
      </c>
      <c r="BI303" s="215">
        <f>IF(N303="nulová",J303,0)</f>
        <v>0</v>
      </c>
      <c r="BJ303" s="25" t="s">
        <v>81</v>
      </c>
      <c r="BK303" s="215">
        <f>ROUND(I303*H303,2)</f>
        <v>0</v>
      </c>
      <c r="BL303" s="25" t="s">
        <v>203</v>
      </c>
      <c r="BM303" s="25" t="s">
        <v>5114</v>
      </c>
    </row>
    <row r="304" spans="2:65" s="11" customFormat="1" ht="22.25" customHeight="1">
      <c r="B304" s="188"/>
      <c r="C304" s="189"/>
      <c r="D304" s="190" t="s">
        <v>73</v>
      </c>
      <c r="E304" s="202" t="s">
        <v>814</v>
      </c>
      <c r="F304" s="202" t="s">
        <v>815</v>
      </c>
      <c r="G304" s="189"/>
      <c r="H304" s="189"/>
      <c r="I304" s="192"/>
      <c r="J304" s="203">
        <f>BK304</f>
        <v>0</v>
      </c>
      <c r="K304" s="189"/>
      <c r="L304" s="194"/>
      <c r="M304" s="195"/>
      <c r="N304" s="196"/>
      <c r="O304" s="196"/>
      <c r="P304" s="197">
        <f>P305</f>
        <v>0</v>
      </c>
      <c r="Q304" s="196"/>
      <c r="R304" s="197">
        <f>R305</f>
        <v>0</v>
      </c>
      <c r="S304" s="196"/>
      <c r="T304" s="198">
        <f>T305</f>
        <v>0</v>
      </c>
      <c r="AR304" s="199" t="s">
        <v>81</v>
      </c>
      <c r="AT304" s="200" t="s">
        <v>73</v>
      </c>
      <c r="AU304" s="200" t="s">
        <v>83</v>
      </c>
      <c r="AY304" s="199" t="s">
        <v>196</v>
      </c>
      <c r="BK304" s="201">
        <f>BK305</f>
        <v>0</v>
      </c>
    </row>
    <row r="305" spans="2:65" s="1" customFormat="1" ht="14.5" customHeight="1">
      <c r="B305" s="42"/>
      <c r="C305" s="204" t="s">
        <v>509</v>
      </c>
      <c r="D305" s="204" t="s">
        <v>198</v>
      </c>
      <c r="E305" s="205" t="s">
        <v>5115</v>
      </c>
      <c r="F305" s="206" t="s">
        <v>5116</v>
      </c>
      <c r="G305" s="207" t="s">
        <v>248</v>
      </c>
      <c r="H305" s="208">
        <v>2</v>
      </c>
      <c r="I305" s="209"/>
      <c r="J305" s="210">
        <f>ROUND(I305*H305,2)</f>
        <v>0</v>
      </c>
      <c r="K305" s="206" t="s">
        <v>24</v>
      </c>
      <c r="L305" s="62"/>
      <c r="M305" s="211" t="s">
        <v>24</v>
      </c>
      <c r="N305" s="212" t="s">
        <v>45</v>
      </c>
      <c r="O305" s="43"/>
      <c r="P305" s="213">
        <f>O305*H305</f>
        <v>0</v>
      </c>
      <c r="Q305" s="213">
        <v>0</v>
      </c>
      <c r="R305" s="213">
        <f>Q305*H305</f>
        <v>0</v>
      </c>
      <c r="S305" s="213">
        <v>0</v>
      </c>
      <c r="T305" s="214">
        <f>S305*H305</f>
        <v>0</v>
      </c>
      <c r="AR305" s="25" t="s">
        <v>203</v>
      </c>
      <c r="AT305" s="25" t="s">
        <v>198</v>
      </c>
      <c r="AU305" s="25" t="s">
        <v>211</v>
      </c>
      <c r="AY305" s="25" t="s">
        <v>196</v>
      </c>
      <c r="BE305" s="215">
        <f>IF(N305="základní",J305,0)</f>
        <v>0</v>
      </c>
      <c r="BF305" s="215">
        <f>IF(N305="snížená",J305,0)</f>
        <v>0</v>
      </c>
      <c r="BG305" s="215">
        <f>IF(N305="zákl. přenesená",J305,0)</f>
        <v>0</v>
      </c>
      <c r="BH305" s="215">
        <f>IF(N305="sníž. přenesená",J305,0)</f>
        <v>0</v>
      </c>
      <c r="BI305" s="215">
        <f>IF(N305="nulová",J305,0)</f>
        <v>0</v>
      </c>
      <c r="BJ305" s="25" t="s">
        <v>81</v>
      </c>
      <c r="BK305" s="215">
        <f>ROUND(I305*H305,2)</f>
        <v>0</v>
      </c>
      <c r="BL305" s="25" t="s">
        <v>203</v>
      </c>
      <c r="BM305" s="25" t="s">
        <v>5117</v>
      </c>
    </row>
    <row r="306" spans="2:65" s="11" customFormat="1" ht="22.25" customHeight="1">
      <c r="B306" s="188"/>
      <c r="C306" s="189"/>
      <c r="D306" s="190" t="s">
        <v>73</v>
      </c>
      <c r="E306" s="202" t="s">
        <v>684</v>
      </c>
      <c r="F306" s="202" t="s">
        <v>833</v>
      </c>
      <c r="G306" s="189"/>
      <c r="H306" s="189"/>
      <c r="I306" s="192"/>
      <c r="J306" s="203">
        <f>BK306</f>
        <v>0</v>
      </c>
      <c r="K306" s="189"/>
      <c r="L306" s="194"/>
      <c r="M306" s="195"/>
      <c r="N306" s="196"/>
      <c r="O306" s="196"/>
      <c r="P306" s="197">
        <f>SUM(P307:P356)</f>
        <v>0</v>
      </c>
      <c r="Q306" s="196"/>
      <c r="R306" s="197">
        <f>SUM(R307:R356)</f>
        <v>5.8319999999999997E-4</v>
      </c>
      <c r="S306" s="196"/>
      <c r="T306" s="198">
        <f>SUM(T307:T356)</f>
        <v>27.735269000000002</v>
      </c>
      <c r="AR306" s="199" t="s">
        <v>81</v>
      </c>
      <c r="AT306" s="200" t="s">
        <v>73</v>
      </c>
      <c r="AU306" s="200" t="s">
        <v>83</v>
      </c>
      <c r="AY306" s="199" t="s">
        <v>196</v>
      </c>
      <c r="BK306" s="201">
        <f>SUM(BK307:BK356)</f>
        <v>0</v>
      </c>
    </row>
    <row r="307" spans="2:65" s="1" customFormat="1" ht="23" customHeight="1">
      <c r="B307" s="42"/>
      <c r="C307" s="204" t="s">
        <v>514</v>
      </c>
      <c r="D307" s="204" t="s">
        <v>198</v>
      </c>
      <c r="E307" s="205" t="s">
        <v>5118</v>
      </c>
      <c r="F307" s="206" t="s">
        <v>5119</v>
      </c>
      <c r="G307" s="207" t="s">
        <v>320</v>
      </c>
      <c r="H307" s="208">
        <v>12.6</v>
      </c>
      <c r="I307" s="209"/>
      <c r="J307" s="210">
        <f>ROUND(I307*H307,2)</f>
        <v>0</v>
      </c>
      <c r="K307" s="206" t="s">
        <v>202</v>
      </c>
      <c r="L307" s="62"/>
      <c r="M307" s="211" t="s">
        <v>24</v>
      </c>
      <c r="N307" s="212" t="s">
        <v>45</v>
      </c>
      <c r="O307" s="43"/>
      <c r="P307" s="213">
        <f>O307*H307</f>
        <v>0</v>
      </c>
      <c r="Q307" s="213">
        <v>0</v>
      </c>
      <c r="R307" s="213">
        <f>Q307*H307</f>
        <v>0</v>
      </c>
      <c r="S307" s="213">
        <v>0.02</v>
      </c>
      <c r="T307" s="214">
        <f>S307*H307</f>
        <v>0.252</v>
      </c>
      <c r="AR307" s="25" t="s">
        <v>203</v>
      </c>
      <c r="AT307" s="25" t="s">
        <v>198</v>
      </c>
      <c r="AU307" s="25" t="s">
        <v>211</v>
      </c>
      <c r="AY307" s="25" t="s">
        <v>196</v>
      </c>
      <c r="BE307" s="215">
        <f>IF(N307="základní",J307,0)</f>
        <v>0</v>
      </c>
      <c r="BF307" s="215">
        <f>IF(N307="snížená",J307,0)</f>
        <v>0</v>
      </c>
      <c r="BG307" s="215">
        <f>IF(N307="zákl. přenesená",J307,0)</f>
        <v>0</v>
      </c>
      <c r="BH307" s="215">
        <f>IF(N307="sníž. přenesená",J307,0)</f>
        <v>0</v>
      </c>
      <c r="BI307" s="215">
        <f>IF(N307="nulová",J307,0)</f>
        <v>0</v>
      </c>
      <c r="BJ307" s="25" t="s">
        <v>81</v>
      </c>
      <c r="BK307" s="215">
        <f>ROUND(I307*H307,2)</f>
        <v>0</v>
      </c>
      <c r="BL307" s="25" t="s">
        <v>203</v>
      </c>
      <c r="BM307" s="25" t="s">
        <v>5120</v>
      </c>
    </row>
    <row r="308" spans="2:65" s="12" customFormat="1">
      <c r="B308" s="216"/>
      <c r="C308" s="217"/>
      <c r="D308" s="218" t="s">
        <v>205</v>
      </c>
      <c r="E308" s="219" t="s">
        <v>24</v>
      </c>
      <c r="F308" s="220" t="s">
        <v>5121</v>
      </c>
      <c r="G308" s="217"/>
      <c r="H308" s="221">
        <v>12.6</v>
      </c>
      <c r="I308" s="222"/>
      <c r="J308" s="217"/>
      <c r="K308" s="217"/>
      <c r="L308" s="223"/>
      <c r="M308" s="224"/>
      <c r="N308" s="225"/>
      <c r="O308" s="225"/>
      <c r="P308" s="225"/>
      <c r="Q308" s="225"/>
      <c r="R308" s="225"/>
      <c r="S308" s="225"/>
      <c r="T308" s="226"/>
      <c r="AT308" s="227" t="s">
        <v>205</v>
      </c>
      <c r="AU308" s="227" t="s">
        <v>211</v>
      </c>
      <c r="AV308" s="12" t="s">
        <v>83</v>
      </c>
      <c r="AW308" s="12" t="s">
        <v>37</v>
      </c>
      <c r="AX308" s="12" t="s">
        <v>81</v>
      </c>
      <c r="AY308" s="227" t="s">
        <v>196</v>
      </c>
    </row>
    <row r="309" spans="2:65" s="1" customFormat="1" ht="46" customHeight="1">
      <c r="B309" s="42"/>
      <c r="C309" s="204" t="s">
        <v>518</v>
      </c>
      <c r="D309" s="204" t="s">
        <v>198</v>
      </c>
      <c r="E309" s="205" t="s">
        <v>5122</v>
      </c>
      <c r="F309" s="206" t="s">
        <v>5123</v>
      </c>
      <c r="G309" s="207" t="s">
        <v>248</v>
      </c>
      <c r="H309" s="208">
        <v>3</v>
      </c>
      <c r="I309" s="209"/>
      <c r="J309" s="210">
        <f>ROUND(I309*H309,2)</f>
        <v>0</v>
      </c>
      <c r="K309" s="206" t="s">
        <v>202</v>
      </c>
      <c r="L309" s="62"/>
      <c r="M309" s="211" t="s">
        <v>24</v>
      </c>
      <c r="N309" s="212" t="s">
        <v>45</v>
      </c>
      <c r="O309" s="43"/>
      <c r="P309" s="213">
        <f>O309*H309</f>
        <v>0</v>
      </c>
      <c r="Q309" s="213">
        <v>0</v>
      </c>
      <c r="R309" s="213">
        <f>Q309*H309</f>
        <v>0</v>
      </c>
      <c r="S309" s="213">
        <v>7.0000000000000001E-3</v>
      </c>
      <c r="T309" s="214">
        <f>S309*H309</f>
        <v>2.1000000000000001E-2</v>
      </c>
      <c r="AR309" s="25" t="s">
        <v>203</v>
      </c>
      <c r="AT309" s="25" t="s">
        <v>198</v>
      </c>
      <c r="AU309" s="25" t="s">
        <v>211</v>
      </c>
      <c r="AY309" s="25" t="s">
        <v>196</v>
      </c>
      <c r="BE309" s="215">
        <f>IF(N309="základní",J309,0)</f>
        <v>0</v>
      </c>
      <c r="BF309" s="215">
        <f>IF(N309="snížená",J309,0)</f>
        <v>0</v>
      </c>
      <c r="BG309" s="215">
        <f>IF(N309="zákl. přenesená",J309,0)</f>
        <v>0</v>
      </c>
      <c r="BH309" s="215">
        <f>IF(N309="sníž. přenesená",J309,0)</f>
        <v>0</v>
      </c>
      <c r="BI309" s="215">
        <f>IF(N309="nulová",J309,0)</f>
        <v>0</v>
      </c>
      <c r="BJ309" s="25" t="s">
        <v>81</v>
      </c>
      <c r="BK309" s="215">
        <f>ROUND(I309*H309,2)</f>
        <v>0</v>
      </c>
      <c r="BL309" s="25" t="s">
        <v>203</v>
      </c>
      <c r="BM309" s="25" t="s">
        <v>5124</v>
      </c>
    </row>
    <row r="310" spans="2:65" s="1" customFormat="1" ht="46" customHeight="1">
      <c r="B310" s="42"/>
      <c r="C310" s="204" t="s">
        <v>523</v>
      </c>
      <c r="D310" s="204" t="s">
        <v>198</v>
      </c>
      <c r="E310" s="205" t="s">
        <v>5125</v>
      </c>
      <c r="F310" s="206" t="s">
        <v>5126</v>
      </c>
      <c r="G310" s="207" t="s">
        <v>267</v>
      </c>
      <c r="H310" s="208">
        <v>186.48400000000001</v>
      </c>
      <c r="I310" s="209"/>
      <c r="J310" s="210">
        <f>ROUND(I310*H310,2)</f>
        <v>0</v>
      </c>
      <c r="K310" s="206" t="s">
        <v>202</v>
      </c>
      <c r="L310" s="62"/>
      <c r="M310" s="211" t="s">
        <v>24</v>
      </c>
      <c r="N310" s="212" t="s">
        <v>45</v>
      </c>
      <c r="O310" s="43"/>
      <c r="P310" s="213">
        <f>O310*H310</f>
        <v>0</v>
      </c>
      <c r="Q310" s="213">
        <v>0</v>
      </c>
      <c r="R310" s="213">
        <f>Q310*H310</f>
        <v>0</v>
      </c>
      <c r="S310" s="213">
        <v>2.9000000000000001E-2</v>
      </c>
      <c r="T310" s="214">
        <f>S310*H310</f>
        <v>5.408036000000001</v>
      </c>
      <c r="AR310" s="25" t="s">
        <v>203</v>
      </c>
      <c r="AT310" s="25" t="s">
        <v>198</v>
      </c>
      <c r="AU310" s="25" t="s">
        <v>211</v>
      </c>
      <c r="AY310" s="25" t="s">
        <v>196</v>
      </c>
      <c r="BE310" s="215">
        <f>IF(N310="základní",J310,0)</f>
        <v>0</v>
      </c>
      <c r="BF310" s="215">
        <f>IF(N310="snížená",J310,0)</f>
        <v>0</v>
      </c>
      <c r="BG310" s="215">
        <f>IF(N310="zákl. přenesená",J310,0)</f>
        <v>0</v>
      </c>
      <c r="BH310" s="215">
        <f>IF(N310="sníž. přenesená",J310,0)</f>
        <v>0</v>
      </c>
      <c r="BI310" s="215">
        <f>IF(N310="nulová",J310,0)</f>
        <v>0</v>
      </c>
      <c r="BJ310" s="25" t="s">
        <v>81</v>
      </c>
      <c r="BK310" s="215">
        <f>ROUND(I310*H310,2)</f>
        <v>0</v>
      </c>
      <c r="BL310" s="25" t="s">
        <v>203</v>
      </c>
      <c r="BM310" s="25" t="s">
        <v>5127</v>
      </c>
    </row>
    <row r="311" spans="2:65" s="12" customFormat="1">
      <c r="B311" s="216"/>
      <c r="C311" s="217"/>
      <c r="D311" s="218" t="s">
        <v>205</v>
      </c>
      <c r="E311" s="219" t="s">
        <v>24</v>
      </c>
      <c r="F311" s="220" t="s">
        <v>4981</v>
      </c>
      <c r="G311" s="217"/>
      <c r="H311" s="221">
        <v>187.404</v>
      </c>
      <c r="I311" s="222"/>
      <c r="J311" s="217"/>
      <c r="K311" s="217"/>
      <c r="L311" s="223"/>
      <c r="M311" s="224"/>
      <c r="N311" s="225"/>
      <c r="O311" s="225"/>
      <c r="P311" s="225"/>
      <c r="Q311" s="225"/>
      <c r="R311" s="225"/>
      <c r="S311" s="225"/>
      <c r="T311" s="226"/>
      <c r="AT311" s="227" t="s">
        <v>205</v>
      </c>
      <c r="AU311" s="227" t="s">
        <v>211</v>
      </c>
      <c r="AV311" s="12" t="s">
        <v>83</v>
      </c>
      <c r="AW311" s="12" t="s">
        <v>37</v>
      </c>
      <c r="AX311" s="12" t="s">
        <v>74</v>
      </c>
      <c r="AY311" s="227" t="s">
        <v>196</v>
      </c>
    </row>
    <row r="312" spans="2:65" s="12" customFormat="1">
      <c r="B312" s="216"/>
      <c r="C312" s="217"/>
      <c r="D312" s="218" t="s">
        <v>205</v>
      </c>
      <c r="E312" s="219" t="s">
        <v>24</v>
      </c>
      <c r="F312" s="220" t="s">
        <v>4982</v>
      </c>
      <c r="G312" s="217"/>
      <c r="H312" s="221">
        <v>2.1960000000000002</v>
      </c>
      <c r="I312" s="222"/>
      <c r="J312" s="217"/>
      <c r="K312" s="217"/>
      <c r="L312" s="223"/>
      <c r="M312" s="224"/>
      <c r="N312" s="225"/>
      <c r="O312" s="225"/>
      <c r="P312" s="225"/>
      <c r="Q312" s="225"/>
      <c r="R312" s="225"/>
      <c r="S312" s="225"/>
      <c r="T312" s="226"/>
      <c r="AT312" s="227" t="s">
        <v>205</v>
      </c>
      <c r="AU312" s="227" t="s">
        <v>211</v>
      </c>
      <c r="AV312" s="12" t="s">
        <v>83</v>
      </c>
      <c r="AW312" s="12" t="s">
        <v>37</v>
      </c>
      <c r="AX312" s="12" t="s">
        <v>74</v>
      </c>
      <c r="AY312" s="227" t="s">
        <v>196</v>
      </c>
    </row>
    <row r="313" spans="2:65" s="12" customFormat="1">
      <c r="B313" s="216"/>
      <c r="C313" s="217"/>
      <c r="D313" s="218" t="s">
        <v>205</v>
      </c>
      <c r="E313" s="219" t="s">
        <v>24</v>
      </c>
      <c r="F313" s="220" t="s">
        <v>4983</v>
      </c>
      <c r="G313" s="217"/>
      <c r="H313" s="221">
        <v>14.472</v>
      </c>
      <c r="I313" s="222"/>
      <c r="J313" s="217"/>
      <c r="K313" s="217"/>
      <c r="L313" s="223"/>
      <c r="M313" s="224"/>
      <c r="N313" s="225"/>
      <c r="O313" s="225"/>
      <c r="P313" s="225"/>
      <c r="Q313" s="225"/>
      <c r="R313" s="225"/>
      <c r="S313" s="225"/>
      <c r="T313" s="226"/>
      <c r="AT313" s="227" t="s">
        <v>205</v>
      </c>
      <c r="AU313" s="227" t="s">
        <v>211</v>
      </c>
      <c r="AV313" s="12" t="s">
        <v>83</v>
      </c>
      <c r="AW313" s="12" t="s">
        <v>37</v>
      </c>
      <c r="AX313" s="12" t="s">
        <v>74</v>
      </c>
      <c r="AY313" s="227" t="s">
        <v>196</v>
      </c>
    </row>
    <row r="314" spans="2:65" s="12" customFormat="1">
      <c r="B314" s="216"/>
      <c r="C314" s="217"/>
      <c r="D314" s="218" t="s">
        <v>205</v>
      </c>
      <c r="E314" s="219" t="s">
        <v>24</v>
      </c>
      <c r="F314" s="220" t="s">
        <v>4984</v>
      </c>
      <c r="G314" s="217"/>
      <c r="H314" s="221">
        <v>-15.077999999999999</v>
      </c>
      <c r="I314" s="222"/>
      <c r="J314" s="217"/>
      <c r="K314" s="217"/>
      <c r="L314" s="223"/>
      <c r="M314" s="224"/>
      <c r="N314" s="225"/>
      <c r="O314" s="225"/>
      <c r="P314" s="225"/>
      <c r="Q314" s="225"/>
      <c r="R314" s="225"/>
      <c r="S314" s="225"/>
      <c r="T314" s="226"/>
      <c r="AT314" s="227" t="s">
        <v>205</v>
      </c>
      <c r="AU314" s="227" t="s">
        <v>211</v>
      </c>
      <c r="AV314" s="12" t="s">
        <v>83</v>
      </c>
      <c r="AW314" s="12" t="s">
        <v>37</v>
      </c>
      <c r="AX314" s="12" t="s">
        <v>74</v>
      </c>
      <c r="AY314" s="227" t="s">
        <v>196</v>
      </c>
    </row>
    <row r="315" spans="2:65" s="12" customFormat="1">
      <c r="B315" s="216"/>
      <c r="C315" s="217"/>
      <c r="D315" s="218" t="s">
        <v>205</v>
      </c>
      <c r="E315" s="219" t="s">
        <v>24</v>
      </c>
      <c r="F315" s="220" t="s">
        <v>4985</v>
      </c>
      <c r="G315" s="217"/>
      <c r="H315" s="221">
        <v>-3.0129999999999999</v>
      </c>
      <c r="I315" s="222"/>
      <c r="J315" s="217"/>
      <c r="K315" s="217"/>
      <c r="L315" s="223"/>
      <c r="M315" s="224"/>
      <c r="N315" s="225"/>
      <c r="O315" s="225"/>
      <c r="P315" s="225"/>
      <c r="Q315" s="225"/>
      <c r="R315" s="225"/>
      <c r="S315" s="225"/>
      <c r="T315" s="226"/>
      <c r="AT315" s="227" t="s">
        <v>205</v>
      </c>
      <c r="AU315" s="227" t="s">
        <v>211</v>
      </c>
      <c r="AV315" s="12" t="s">
        <v>83</v>
      </c>
      <c r="AW315" s="12" t="s">
        <v>37</v>
      </c>
      <c r="AX315" s="12" t="s">
        <v>74</v>
      </c>
      <c r="AY315" s="227" t="s">
        <v>196</v>
      </c>
    </row>
    <row r="316" spans="2:65" s="12" customFormat="1">
      <c r="B316" s="216"/>
      <c r="C316" s="217"/>
      <c r="D316" s="218" t="s">
        <v>205</v>
      </c>
      <c r="E316" s="219" t="s">
        <v>24</v>
      </c>
      <c r="F316" s="220" t="s">
        <v>4986</v>
      </c>
      <c r="G316" s="217"/>
      <c r="H316" s="221">
        <v>-2.25</v>
      </c>
      <c r="I316" s="222"/>
      <c r="J316" s="217"/>
      <c r="K316" s="217"/>
      <c r="L316" s="223"/>
      <c r="M316" s="224"/>
      <c r="N316" s="225"/>
      <c r="O316" s="225"/>
      <c r="P316" s="225"/>
      <c r="Q316" s="225"/>
      <c r="R316" s="225"/>
      <c r="S316" s="225"/>
      <c r="T316" s="226"/>
      <c r="AT316" s="227" t="s">
        <v>205</v>
      </c>
      <c r="AU316" s="227" t="s">
        <v>211</v>
      </c>
      <c r="AV316" s="12" t="s">
        <v>83</v>
      </c>
      <c r="AW316" s="12" t="s">
        <v>37</v>
      </c>
      <c r="AX316" s="12" t="s">
        <v>74</v>
      </c>
      <c r="AY316" s="227" t="s">
        <v>196</v>
      </c>
    </row>
    <row r="317" spans="2:65" s="12" customFormat="1">
      <c r="B317" s="216"/>
      <c r="C317" s="217"/>
      <c r="D317" s="218" t="s">
        <v>205</v>
      </c>
      <c r="E317" s="219" t="s">
        <v>24</v>
      </c>
      <c r="F317" s="220" t="s">
        <v>4987</v>
      </c>
      <c r="G317" s="217"/>
      <c r="H317" s="221">
        <v>2.16</v>
      </c>
      <c r="I317" s="222"/>
      <c r="J317" s="217"/>
      <c r="K317" s="217"/>
      <c r="L317" s="223"/>
      <c r="M317" s="224"/>
      <c r="N317" s="225"/>
      <c r="O317" s="225"/>
      <c r="P317" s="225"/>
      <c r="Q317" s="225"/>
      <c r="R317" s="225"/>
      <c r="S317" s="225"/>
      <c r="T317" s="226"/>
      <c r="AT317" s="227" t="s">
        <v>205</v>
      </c>
      <c r="AU317" s="227" t="s">
        <v>211</v>
      </c>
      <c r="AV317" s="12" t="s">
        <v>83</v>
      </c>
      <c r="AW317" s="12" t="s">
        <v>37</v>
      </c>
      <c r="AX317" s="12" t="s">
        <v>74</v>
      </c>
      <c r="AY317" s="227" t="s">
        <v>196</v>
      </c>
    </row>
    <row r="318" spans="2:65" s="12" customFormat="1">
      <c r="B318" s="216"/>
      <c r="C318" s="217"/>
      <c r="D318" s="218" t="s">
        <v>205</v>
      </c>
      <c r="E318" s="219" t="s">
        <v>24</v>
      </c>
      <c r="F318" s="220" t="s">
        <v>4988</v>
      </c>
      <c r="G318" s="217"/>
      <c r="H318" s="221">
        <v>0.36</v>
      </c>
      <c r="I318" s="222"/>
      <c r="J318" s="217"/>
      <c r="K318" s="217"/>
      <c r="L318" s="223"/>
      <c r="M318" s="224"/>
      <c r="N318" s="225"/>
      <c r="O318" s="225"/>
      <c r="P318" s="225"/>
      <c r="Q318" s="225"/>
      <c r="R318" s="225"/>
      <c r="S318" s="225"/>
      <c r="T318" s="226"/>
      <c r="AT318" s="227" t="s">
        <v>205</v>
      </c>
      <c r="AU318" s="227" t="s">
        <v>211</v>
      </c>
      <c r="AV318" s="12" t="s">
        <v>83</v>
      </c>
      <c r="AW318" s="12" t="s">
        <v>37</v>
      </c>
      <c r="AX318" s="12" t="s">
        <v>74</v>
      </c>
      <c r="AY318" s="227" t="s">
        <v>196</v>
      </c>
    </row>
    <row r="319" spans="2:65" s="12" customFormat="1">
      <c r="B319" s="216"/>
      <c r="C319" s="217"/>
      <c r="D319" s="218" t="s">
        <v>205</v>
      </c>
      <c r="E319" s="219" t="s">
        <v>24</v>
      </c>
      <c r="F319" s="220" t="s">
        <v>4989</v>
      </c>
      <c r="G319" s="217"/>
      <c r="H319" s="221">
        <v>0.23300000000000001</v>
      </c>
      <c r="I319" s="222"/>
      <c r="J319" s="217"/>
      <c r="K319" s="217"/>
      <c r="L319" s="223"/>
      <c r="M319" s="224"/>
      <c r="N319" s="225"/>
      <c r="O319" s="225"/>
      <c r="P319" s="225"/>
      <c r="Q319" s="225"/>
      <c r="R319" s="225"/>
      <c r="S319" s="225"/>
      <c r="T319" s="226"/>
      <c r="AT319" s="227" t="s">
        <v>205</v>
      </c>
      <c r="AU319" s="227" t="s">
        <v>211</v>
      </c>
      <c r="AV319" s="12" t="s">
        <v>83</v>
      </c>
      <c r="AW319" s="12" t="s">
        <v>37</v>
      </c>
      <c r="AX319" s="12" t="s">
        <v>74</v>
      </c>
      <c r="AY319" s="227" t="s">
        <v>196</v>
      </c>
    </row>
    <row r="320" spans="2:65" s="14" customFormat="1">
      <c r="B320" s="239"/>
      <c r="C320" s="240"/>
      <c r="D320" s="218" t="s">
        <v>205</v>
      </c>
      <c r="E320" s="241" t="s">
        <v>24</v>
      </c>
      <c r="F320" s="242" t="s">
        <v>238</v>
      </c>
      <c r="G320" s="240"/>
      <c r="H320" s="243">
        <v>186.48400000000001</v>
      </c>
      <c r="I320" s="244"/>
      <c r="J320" s="240"/>
      <c r="K320" s="240"/>
      <c r="L320" s="245"/>
      <c r="M320" s="246"/>
      <c r="N320" s="247"/>
      <c r="O320" s="247"/>
      <c r="P320" s="247"/>
      <c r="Q320" s="247"/>
      <c r="R320" s="247"/>
      <c r="S320" s="247"/>
      <c r="T320" s="248"/>
      <c r="AT320" s="249" t="s">
        <v>205</v>
      </c>
      <c r="AU320" s="249" t="s">
        <v>211</v>
      </c>
      <c r="AV320" s="14" t="s">
        <v>203</v>
      </c>
      <c r="AW320" s="14" t="s">
        <v>37</v>
      </c>
      <c r="AX320" s="14" t="s">
        <v>81</v>
      </c>
      <c r="AY320" s="249" t="s">
        <v>196</v>
      </c>
    </row>
    <row r="321" spans="2:65" s="1" customFormat="1" ht="46" customHeight="1">
      <c r="B321" s="42"/>
      <c r="C321" s="204" t="s">
        <v>527</v>
      </c>
      <c r="D321" s="204" t="s">
        <v>198</v>
      </c>
      <c r="E321" s="205" t="s">
        <v>5128</v>
      </c>
      <c r="F321" s="206" t="s">
        <v>5129</v>
      </c>
      <c r="G321" s="207" t="s">
        <v>267</v>
      </c>
      <c r="H321" s="208">
        <v>16.613</v>
      </c>
      <c r="I321" s="209"/>
      <c r="J321" s="210">
        <f>ROUND(I321*H321,2)</f>
        <v>0</v>
      </c>
      <c r="K321" s="206" t="s">
        <v>202</v>
      </c>
      <c r="L321" s="62"/>
      <c r="M321" s="211" t="s">
        <v>24</v>
      </c>
      <c r="N321" s="212" t="s">
        <v>45</v>
      </c>
      <c r="O321" s="43"/>
      <c r="P321" s="213">
        <f>O321*H321</f>
        <v>0</v>
      </c>
      <c r="Q321" s="213">
        <v>0</v>
      </c>
      <c r="R321" s="213">
        <f>Q321*H321</f>
        <v>0</v>
      </c>
      <c r="S321" s="213">
        <v>4.5999999999999999E-2</v>
      </c>
      <c r="T321" s="214">
        <f>S321*H321</f>
        <v>0.76419799999999993</v>
      </c>
      <c r="AR321" s="25" t="s">
        <v>203</v>
      </c>
      <c r="AT321" s="25" t="s">
        <v>198</v>
      </c>
      <c r="AU321" s="25" t="s">
        <v>211</v>
      </c>
      <c r="AY321" s="25" t="s">
        <v>196</v>
      </c>
      <c r="BE321" s="215">
        <f>IF(N321="základní",J321,0)</f>
        <v>0</v>
      </c>
      <c r="BF321" s="215">
        <f>IF(N321="snížená",J321,0)</f>
        <v>0</v>
      </c>
      <c r="BG321" s="215">
        <f>IF(N321="zákl. přenesená",J321,0)</f>
        <v>0</v>
      </c>
      <c r="BH321" s="215">
        <f>IF(N321="sníž. přenesená",J321,0)</f>
        <v>0</v>
      </c>
      <c r="BI321" s="215">
        <f>IF(N321="nulová",J321,0)</f>
        <v>0</v>
      </c>
      <c r="BJ321" s="25" t="s">
        <v>81</v>
      </c>
      <c r="BK321" s="215">
        <f>ROUND(I321*H321,2)</f>
        <v>0</v>
      </c>
      <c r="BL321" s="25" t="s">
        <v>203</v>
      </c>
      <c r="BM321" s="25" t="s">
        <v>5130</v>
      </c>
    </row>
    <row r="322" spans="2:65" s="12" customFormat="1">
      <c r="B322" s="216"/>
      <c r="C322" s="217"/>
      <c r="D322" s="218" t="s">
        <v>205</v>
      </c>
      <c r="E322" s="219" t="s">
        <v>24</v>
      </c>
      <c r="F322" s="220" t="s">
        <v>5061</v>
      </c>
      <c r="G322" s="217"/>
      <c r="H322" s="221">
        <v>3.69</v>
      </c>
      <c r="I322" s="222"/>
      <c r="J322" s="217"/>
      <c r="K322" s="217"/>
      <c r="L322" s="223"/>
      <c r="M322" s="224"/>
      <c r="N322" s="225"/>
      <c r="O322" s="225"/>
      <c r="P322" s="225"/>
      <c r="Q322" s="225"/>
      <c r="R322" s="225"/>
      <c r="S322" s="225"/>
      <c r="T322" s="226"/>
      <c r="AT322" s="227" t="s">
        <v>205</v>
      </c>
      <c r="AU322" s="227" t="s">
        <v>211</v>
      </c>
      <c r="AV322" s="12" t="s">
        <v>83</v>
      </c>
      <c r="AW322" s="12" t="s">
        <v>37</v>
      </c>
      <c r="AX322" s="12" t="s">
        <v>74</v>
      </c>
      <c r="AY322" s="227" t="s">
        <v>196</v>
      </c>
    </row>
    <row r="323" spans="2:65" s="13" customFormat="1">
      <c r="B323" s="228"/>
      <c r="C323" s="229"/>
      <c r="D323" s="218" t="s">
        <v>205</v>
      </c>
      <c r="E323" s="230" t="s">
        <v>24</v>
      </c>
      <c r="F323" s="231" t="s">
        <v>5062</v>
      </c>
      <c r="G323" s="229"/>
      <c r="H323" s="232">
        <v>3.69</v>
      </c>
      <c r="I323" s="233"/>
      <c r="J323" s="229"/>
      <c r="K323" s="229"/>
      <c r="L323" s="234"/>
      <c r="M323" s="235"/>
      <c r="N323" s="236"/>
      <c r="O323" s="236"/>
      <c r="P323" s="236"/>
      <c r="Q323" s="236"/>
      <c r="R323" s="236"/>
      <c r="S323" s="236"/>
      <c r="T323" s="237"/>
      <c r="AT323" s="238" t="s">
        <v>205</v>
      </c>
      <c r="AU323" s="238" t="s">
        <v>211</v>
      </c>
      <c r="AV323" s="13" t="s">
        <v>211</v>
      </c>
      <c r="AW323" s="13" t="s">
        <v>37</v>
      </c>
      <c r="AX323" s="13" t="s">
        <v>74</v>
      </c>
      <c r="AY323" s="238" t="s">
        <v>196</v>
      </c>
    </row>
    <row r="324" spans="2:65" s="12" customFormat="1">
      <c r="B324" s="216"/>
      <c r="C324" s="217"/>
      <c r="D324" s="218" t="s">
        <v>205</v>
      </c>
      <c r="E324" s="219" t="s">
        <v>24</v>
      </c>
      <c r="F324" s="220" t="s">
        <v>5063</v>
      </c>
      <c r="G324" s="217"/>
      <c r="H324" s="221">
        <v>8.49</v>
      </c>
      <c r="I324" s="222"/>
      <c r="J324" s="217"/>
      <c r="K324" s="217"/>
      <c r="L324" s="223"/>
      <c r="M324" s="224"/>
      <c r="N324" s="225"/>
      <c r="O324" s="225"/>
      <c r="P324" s="225"/>
      <c r="Q324" s="225"/>
      <c r="R324" s="225"/>
      <c r="S324" s="225"/>
      <c r="T324" s="226"/>
      <c r="AT324" s="227" t="s">
        <v>205</v>
      </c>
      <c r="AU324" s="227" t="s">
        <v>211</v>
      </c>
      <c r="AV324" s="12" t="s">
        <v>83</v>
      </c>
      <c r="AW324" s="12" t="s">
        <v>37</v>
      </c>
      <c r="AX324" s="12" t="s">
        <v>74</v>
      </c>
      <c r="AY324" s="227" t="s">
        <v>196</v>
      </c>
    </row>
    <row r="325" spans="2:65" s="12" customFormat="1">
      <c r="B325" s="216"/>
      <c r="C325" s="217"/>
      <c r="D325" s="218" t="s">
        <v>205</v>
      </c>
      <c r="E325" s="219" t="s">
        <v>24</v>
      </c>
      <c r="F325" s="220" t="s">
        <v>5064</v>
      </c>
      <c r="G325" s="217"/>
      <c r="H325" s="221">
        <v>-0.18</v>
      </c>
      <c r="I325" s="222"/>
      <c r="J325" s="217"/>
      <c r="K325" s="217"/>
      <c r="L325" s="223"/>
      <c r="M325" s="224"/>
      <c r="N325" s="225"/>
      <c r="O325" s="225"/>
      <c r="P325" s="225"/>
      <c r="Q325" s="225"/>
      <c r="R325" s="225"/>
      <c r="S325" s="225"/>
      <c r="T325" s="226"/>
      <c r="AT325" s="227" t="s">
        <v>205</v>
      </c>
      <c r="AU325" s="227" t="s">
        <v>211</v>
      </c>
      <c r="AV325" s="12" t="s">
        <v>83</v>
      </c>
      <c r="AW325" s="12" t="s">
        <v>37</v>
      </c>
      <c r="AX325" s="12" t="s">
        <v>74</v>
      </c>
      <c r="AY325" s="227" t="s">
        <v>196</v>
      </c>
    </row>
    <row r="326" spans="2:65" s="13" customFormat="1">
      <c r="B326" s="228"/>
      <c r="C326" s="229"/>
      <c r="D326" s="218" t="s">
        <v>205</v>
      </c>
      <c r="E326" s="230" t="s">
        <v>24</v>
      </c>
      <c r="F326" s="231" t="s">
        <v>5065</v>
      </c>
      <c r="G326" s="229"/>
      <c r="H326" s="232">
        <v>8.31</v>
      </c>
      <c r="I326" s="233"/>
      <c r="J326" s="229"/>
      <c r="K326" s="229"/>
      <c r="L326" s="234"/>
      <c r="M326" s="235"/>
      <c r="N326" s="236"/>
      <c r="O326" s="236"/>
      <c r="P326" s="236"/>
      <c r="Q326" s="236"/>
      <c r="R326" s="236"/>
      <c r="S326" s="236"/>
      <c r="T326" s="237"/>
      <c r="AT326" s="238" t="s">
        <v>205</v>
      </c>
      <c r="AU326" s="238" t="s">
        <v>211</v>
      </c>
      <c r="AV326" s="13" t="s">
        <v>211</v>
      </c>
      <c r="AW326" s="13" t="s">
        <v>37</v>
      </c>
      <c r="AX326" s="13" t="s">
        <v>74</v>
      </c>
      <c r="AY326" s="238" t="s">
        <v>196</v>
      </c>
    </row>
    <row r="327" spans="2:65" s="12" customFormat="1">
      <c r="B327" s="216"/>
      <c r="C327" s="217"/>
      <c r="D327" s="218" t="s">
        <v>205</v>
      </c>
      <c r="E327" s="219" t="s">
        <v>24</v>
      </c>
      <c r="F327" s="220" t="s">
        <v>5066</v>
      </c>
      <c r="G327" s="217"/>
      <c r="H327" s="221">
        <v>4.6130000000000004</v>
      </c>
      <c r="I327" s="222"/>
      <c r="J327" s="217"/>
      <c r="K327" s="217"/>
      <c r="L327" s="223"/>
      <c r="M327" s="224"/>
      <c r="N327" s="225"/>
      <c r="O327" s="225"/>
      <c r="P327" s="225"/>
      <c r="Q327" s="225"/>
      <c r="R327" s="225"/>
      <c r="S327" s="225"/>
      <c r="T327" s="226"/>
      <c r="AT327" s="227" t="s">
        <v>205</v>
      </c>
      <c r="AU327" s="227" t="s">
        <v>211</v>
      </c>
      <c r="AV327" s="12" t="s">
        <v>83</v>
      </c>
      <c r="AW327" s="12" t="s">
        <v>37</v>
      </c>
      <c r="AX327" s="12" t="s">
        <v>74</v>
      </c>
      <c r="AY327" s="227" t="s">
        <v>196</v>
      </c>
    </row>
    <row r="328" spans="2:65" s="13" customFormat="1">
      <c r="B328" s="228"/>
      <c r="C328" s="229"/>
      <c r="D328" s="218" t="s">
        <v>205</v>
      </c>
      <c r="E328" s="230" t="s">
        <v>24</v>
      </c>
      <c r="F328" s="231" t="s">
        <v>5067</v>
      </c>
      <c r="G328" s="229"/>
      <c r="H328" s="232">
        <v>4.6130000000000004</v>
      </c>
      <c r="I328" s="233"/>
      <c r="J328" s="229"/>
      <c r="K328" s="229"/>
      <c r="L328" s="234"/>
      <c r="M328" s="235"/>
      <c r="N328" s="236"/>
      <c r="O328" s="236"/>
      <c r="P328" s="236"/>
      <c r="Q328" s="236"/>
      <c r="R328" s="236"/>
      <c r="S328" s="236"/>
      <c r="T328" s="237"/>
      <c r="AT328" s="238" t="s">
        <v>205</v>
      </c>
      <c r="AU328" s="238" t="s">
        <v>211</v>
      </c>
      <c r="AV328" s="13" t="s">
        <v>211</v>
      </c>
      <c r="AW328" s="13" t="s">
        <v>37</v>
      </c>
      <c r="AX328" s="13" t="s">
        <v>74</v>
      </c>
      <c r="AY328" s="238" t="s">
        <v>196</v>
      </c>
    </row>
    <row r="329" spans="2:65" s="14" customFormat="1">
      <c r="B329" s="239"/>
      <c r="C329" s="240"/>
      <c r="D329" s="218" t="s">
        <v>205</v>
      </c>
      <c r="E329" s="241" t="s">
        <v>24</v>
      </c>
      <c r="F329" s="242" t="s">
        <v>5068</v>
      </c>
      <c r="G329" s="240"/>
      <c r="H329" s="243">
        <v>16.613</v>
      </c>
      <c r="I329" s="244"/>
      <c r="J329" s="240"/>
      <c r="K329" s="240"/>
      <c r="L329" s="245"/>
      <c r="M329" s="246"/>
      <c r="N329" s="247"/>
      <c r="O329" s="247"/>
      <c r="P329" s="247"/>
      <c r="Q329" s="247"/>
      <c r="R329" s="247"/>
      <c r="S329" s="247"/>
      <c r="T329" s="248"/>
      <c r="AT329" s="249" t="s">
        <v>205</v>
      </c>
      <c r="AU329" s="249" t="s">
        <v>211</v>
      </c>
      <c r="AV329" s="14" t="s">
        <v>203</v>
      </c>
      <c r="AW329" s="14" t="s">
        <v>37</v>
      </c>
      <c r="AX329" s="14" t="s">
        <v>81</v>
      </c>
      <c r="AY329" s="249" t="s">
        <v>196</v>
      </c>
    </row>
    <row r="330" spans="2:65" s="1" customFormat="1" ht="34.5" customHeight="1">
      <c r="B330" s="42"/>
      <c r="C330" s="204" t="s">
        <v>531</v>
      </c>
      <c r="D330" s="204" t="s">
        <v>198</v>
      </c>
      <c r="E330" s="205" t="s">
        <v>5131</v>
      </c>
      <c r="F330" s="206" t="s">
        <v>5132</v>
      </c>
      <c r="G330" s="207" t="s">
        <v>267</v>
      </c>
      <c r="H330" s="208">
        <v>13.343</v>
      </c>
      <c r="I330" s="209"/>
      <c r="J330" s="210">
        <f>ROUND(I330*H330,2)</f>
        <v>0</v>
      </c>
      <c r="K330" s="206" t="s">
        <v>202</v>
      </c>
      <c r="L330" s="62"/>
      <c r="M330" s="211" t="s">
        <v>24</v>
      </c>
      <c r="N330" s="212" t="s">
        <v>45</v>
      </c>
      <c r="O330" s="43"/>
      <c r="P330" s="213">
        <f>O330*H330</f>
        <v>0</v>
      </c>
      <c r="Q330" s="213">
        <v>0</v>
      </c>
      <c r="R330" s="213">
        <f>Q330*H330</f>
        <v>0</v>
      </c>
      <c r="S330" s="213">
        <v>0.05</v>
      </c>
      <c r="T330" s="214">
        <f>S330*H330</f>
        <v>0.66715000000000002</v>
      </c>
      <c r="AR330" s="25" t="s">
        <v>203</v>
      </c>
      <c r="AT330" s="25" t="s">
        <v>198</v>
      </c>
      <c r="AU330" s="25" t="s">
        <v>211</v>
      </c>
      <c r="AY330" s="25" t="s">
        <v>196</v>
      </c>
      <c r="BE330" s="215">
        <f>IF(N330="základní",J330,0)</f>
        <v>0</v>
      </c>
      <c r="BF330" s="215">
        <f>IF(N330="snížená",J330,0)</f>
        <v>0</v>
      </c>
      <c r="BG330" s="215">
        <f>IF(N330="zákl. přenesená",J330,0)</f>
        <v>0</v>
      </c>
      <c r="BH330" s="215">
        <f>IF(N330="sníž. přenesená",J330,0)</f>
        <v>0</v>
      </c>
      <c r="BI330" s="215">
        <f>IF(N330="nulová",J330,0)</f>
        <v>0</v>
      </c>
      <c r="BJ330" s="25" t="s">
        <v>81</v>
      </c>
      <c r="BK330" s="215">
        <f>ROUND(I330*H330,2)</f>
        <v>0</v>
      </c>
      <c r="BL330" s="25" t="s">
        <v>203</v>
      </c>
      <c r="BM330" s="25" t="s">
        <v>5133</v>
      </c>
    </row>
    <row r="331" spans="2:65" s="12" customFormat="1">
      <c r="B331" s="216"/>
      <c r="C331" s="217"/>
      <c r="D331" s="218" t="s">
        <v>205</v>
      </c>
      <c r="E331" s="219" t="s">
        <v>24</v>
      </c>
      <c r="F331" s="220" t="s">
        <v>5081</v>
      </c>
      <c r="G331" s="217"/>
      <c r="H331" s="221">
        <v>8.8130000000000006</v>
      </c>
      <c r="I331" s="222"/>
      <c r="J331" s="217"/>
      <c r="K331" s="217"/>
      <c r="L331" s="223"/>
      <c r="M331" s="224"/>
      <c r="N331" s="225"/>
      <c r="O331" s="225"/>
      <c r="P331" s="225"/>
      <c r="Q331" s="225"/>
      <c r="R331" s="225"/>
      <c r="S331" s="225"/>
      <c r="T331" s="226"/>
      <c r="AT331" s="227" t="s">
        <v>205</v>
      </c>
      <c r="AU331" s="227" t="s">
        <v>211</v>
      </c>
      <c r="AV331" s="12" t="s">
        <v>83</v>
      </c>
      <c r="AW331" s="12" t="s">
        <v>37</v>
      </c>
      <c r="AX331" s="12" t="s">
        <v>74</v>
      </c>
      <c r="AY331" s="227" t="s">
        <v>196</v>
      </c>
    </row>
    <row r="332" spans="2:65" s="12" customFormat="1">
      <c r="B332" s="216"/>
      <c r="C332" s="217"/>
      <c r="D332" s="218" t="s">
        <v>205</v>
      </c>
      <c r="E332" s="219" t="s">
        <v>24</v>
      </c>
      <c r="F332" s="220" t="s">
        <v>5082</v>
      </c>
      <c r="G332" s="217"/>
      <c r="H332" s="221">
        <v>4.53</v>
      </c>
      <c r="I332" s="222"/>
      <c r="J332" s="217"/>
      <c r="K332" s="217"/>
      <c r="L332" s="223"/>
      <c r="M332" s="224"/>
      <c r="N332" s="225"/>
      <c r="O332" s="225"/>
      <c r="P332" s="225"/>
      <c r="Q332" s="225"/>
      <c r="R332" s="225"/>
      <c r="S332" s="225"/>
      <c r="T332" s="226"/>
      <c r="AT332" s="227" t="s">
        <v>205</v>
      </c>
      <c r="AU332" s="227" t="s">
        <v>211</v>
      </c>
      <c r="AV332" s="12" t="s">
        <v>83</v>
      </c>
      <c r="AW332" s="12" t="s">
        <v>37</v>
      </c>
      <c r="AX332" s="12" t="s">
        <v>74</v>
      </c>
      <c r="AY332" s="227" t="s">
        <v>196</v>
      </c>
    </row>
    <row r="333" spans="2:65" s="13" customFormat="1">
      <c r="B333" s="228"/>
      <c r="C333" s="229"/>
      <c r="D333" s="218" t="s">
        <v>205</v>
      </c>
      <c r="E333" s="230" t="s">
        <v>24</v>
      </c>
      <c r="F333" s="231" t="s">
        <v>5134</v>
      </c>
      <c r="G333" s="229"/>
      <c r="H333" s="232">
        <v>13.343</v>
      </c>
      <c r="I333" s="233"/>
      <c r="J333" s="229"/>
      <c r="K333" s="229"/>
      <c r="L333" s="234"/>
      <c r="M333" s="235"/>
      <c r="N333" s="236"/>
      <c r="O333" s="236"/>
      <c r="P333" s="236"/>
      <c r="Q333" s="236"/>
      <c r="R333" s="236"/>
      <c r="S333" s="236"/>
      <c r="T333" s="237"/>
      <c r="AT333" s="238" t="s">
        <v>205</v>
      </c>
      <c r="AU333" s="238" t="s">
        <v>211</v>
      </c>
      <c r="AV333" s="13" t="s">
        <v>211</v>
      </c>
      <c r="AW333" s="13" t="s">
        <v>37</v>
      </c>
      <c r="AX333" s="13" t="s">
        <v>74</v>
      </c>
      <c r="AY333" s="238" t="s">
        <v>196</v>
      </c>
    </row>
    <row r="334" spans="2:65" s="14" customFormat="1">
      <c r="B334" s="239"/>
      <c r="C334" s="240"/>
      <c r="D334" s="218" t="s">
        <v>205</v>
      </c>
      <c r="E334" s="241" t="s">
        <v>24</v>
      </c>
      <c r="F334" s="242" t="s">
        <v>238</v>
      </c>
      <c r="G334" s="240"/>
      <c r="H334" s="243">
        <v>13.343</v>
      </c>
      <c r="I334" s="244"/>
      <c r="J334" s="240"/>
      <c r="K334" s="240"/>
      <c r="L334" s="245"/>
      <c r="M334" s="246"/>
      <c r="N334" s="247"/>
      <c r="O334" s="247"/>
      <c r="P334" s="247"/>
      <c r="Q334" s="247"/>
      <c r="R334" s="247"/>
      <c r="S334" s="247"/>
      <c r="T334" s="248"/>
      <c r="AT334" s="249" t="s">
        <v>205</v>
      </c>
      <c r="AU334" s="249" t="s">
        <v>211</v>
      </c>
      <c r="AV334" s="14" t="s">
        <v>203</v>
      </c>
      <c r="AW334" s="14" t="s">
        <v>37</v>
      </c>
      <c r="AX334" s="14" t="s">
        <v>81</v>
      </c>
      <c r="AY334" s="249" t="s">
        <v>196</v>
      </c>
    </row>
    <row r="335" spans="2:65" s="1" customFormat="1" ht="23" customHeight="1">
      <c r="B335" s="42"/>
      <c r="C335" s="204" t="s">
        <v>535</v>
      </c>
      <c r="D335" s="204" t="s">
        <v>198</v>
      </c>
      <c r="E335" s="205" t="s">
        <v>5135</v>
      </c>
      <c r="F335" s="206" t="s">
        <v>5136</v>
      </c>
      <c r="G335" s="207" t="s">
        <v>320</v>
      </c>
      <c r="H335" s="208">
        <v>7.5</v>
      </c>
      <c r="I335" s="209"/>
      <c r="J335" s="210">
        <f>ROUND(I335*H335,2)</f>
        <v>0</v>
      </c>
      <c r="K335" s="206" t="s">
        <v>202</v>
      </c>
      <c r="L335" s="62"/>
      <c r="M335" s="211" t="s">
        <v>24</v>
      </c>
      <c r="N335" s="212" t="s">
        <v>45</v>
      </c>
      <c r="O335" s="43"/>
      <c r="P335" s="213">
        <f>O335*H335</f>
        <v>0</v>
      </c>
      <c r="Q335" s="213">
        <v>7.7760000000000001E-5</v>
      </c>
      <c r="R335" s="213">
        <f>Q335*H335</f>
        <v>5.8319999999999997E-4</v>
      </c>
      <c r="S335" s="213">
        <v>0</v>
      </c>
      <c r="T335" s="214">
        <f>S335*H335</f>
        <v>0</v>
      </c>
      <c r="AR335" s="25" t="s">
        <v>203</v>
      </c>
      <c r="AT335" s="25" t="s">
        <v>198</v>
      </c>
      <c r="AU335" s="25" t="s">
        <v>211</v>
      </c>
      <c r="AY335" s="25" t="s">
        <v>196</v>
      </c>
      <c r="BE335" s="215">
        <f>IF(N335="základní",J335,0)</f>
        <v>0</v>
      </c>
      <c r="BF335" s="215">
        <f>IF(N335="snížená",J335,0)</f>
        <v>0</v>
      </c>
      <c r="BG335" s="215">
        <f>IF(N335="zákl. přenesená",J335,0)</f>
        <v>0</v>
      </c>
      <c r="BH335" s="215">
        <f>IF(N335="sníž. přenesená",J335,0)</f>
        <v>0</v>
      </c>
      <c r="BI335" s="215">
        <f>IF(N335="nulová",J335,0)</f>
        <v>0</v>
      </c>
      <c r="BJ335" s="25" t="s">
        <v>81</v>
      </c>
      <c r="BK335" s="215">
        <f>ROUND(I335*H335,2)</f>
        <v>0</v>
      </c>
      <c r="BL335" s="25" t="s">
        <v>203</v>
      </c>
      <c r="BM335" s="25" t="s">
        <v>5137</v>
      </c>
    </row>
    <row r="336" spans="2:65" s="12" customFormat="1">
      <c r="B336" s="216"/>
      <c r="C336" s="217"/>
      <c r="D336" s="218" t="s">
        <v>205</v>
      </c>
      <c r="E336" s="219" t="s">
        <v>24</v>
      </c>
      <c r="F336" s="220" t="s">
        <v>5138</v>
      </c>
      <c r="G336" s="217"/>
      <c r="H336" s="221">
        <v>7.5</v>
      </c>
      <c r="I336" s="222"/>
      <c r="J336" s="217"/>
      <c r="K336" s="217"/>
      <c r="L336" s="223"/>
      <c r="M336" s="224"/>
      <c r="N336" s="225"/>
      <c r="O336" s="225"/>
      <c r="P336" s="225"/>
      <c r="Q336" s="225"/>
      <c r="R336" s="225"/>
      <c r="S336" s="225"/>
      <c r="T336" s="226"/>
      <c r="AT336" s="227" t="s">
        <v>205</v>
      </c>
      <c r="AU336" s="227" t="s">
        <v>211</v>
      </c>
      <c r="AV336" s="12" t="s">
        <v>83</v>
      </c>
      <c r="AW336" s="12" t="s">
        <v>37</v>
      </c>
      <c r="AX336" s="12" t="s">
        <v>81</v>
      </c>
      <c r="AY336" s="227" t="s">
        <v>196</v>
      </c>
    </row>
    <row r="337" spans="2:65" s="1" customFormat="1" ht="46" customHeight="1">
      <c r="B337" s="42"/>
      <c r="C337" s="204" t="s">
        <v>539</v>
      </c>
      <c r="D337" s="204" t="s">
        <v>198</v>
      </c>
      <c r="E337" s="205" t="s">
        <v>4279</v>
      </c>
      <c r="F337" s="206" t="s">
        <v>4280</v>
      </c>
      <c r="G337" s="207" t="s">
        <v>267</v>
      </c>
      <c r="H337" s="208">
        <v>3.45</v>
      </c>
      <c r="I337" s="209"/>
      <c r="J337" s="210">
        <f>ROUND(I337*H337,2)</f>
        <v>0</v>
      </c>
      <c r="K337" s="206" t="s">
        <v>202</v>
      </c>
      <c r="L337" s="62"/>
      <c r="M337" s="211" t="s">
        <v>24</v>
      </c>
      <c r="N337" s="212" t="s">
        <v>45</v>
      </c>
      <c r="O337" s="43"/>
      <c r="P337" s="213">
        <f>O337*H337</f>
        <v>0</v>
      </c>
      <c r="Q337" s="213">
        <v>0</v>
      </c>
      <c r="R337" s="213">
        <f>Q337*H337</f>
        <v>0</v>
      </c>
      <c r="S337" s="213">
        <v>0.24</v>
      </c>
      <c r="T337" s="214">
        <f>S337*H337</f>
        <v>0.82799999999999996</v>
      </c>
      <c r="AR337" s="25" t="s">
        <v>203</v>
      </c>
      <c r="AT337" s="25" t="s">
        <v>198</v>
      </c>
      <c r="AU337" s="25" t="s">
        <v>211</v>
      </c>
      <c r="AY337" s="25" t="s">
        <v>196</v>
      </c>
      <c r="BE337" s="215">
        <f>IF(N337="základní",J337,0)</f>
        <v>0</v>
      </c>
      <c r="BF337" s="215">
        <f>IF(N337="snížená",J337,0)</f>
        <v>0</v>
      </c>
      <c r="BG337" s="215">
        <f>IF(N337="zákl. přenesená",J337,0)</f>
        <v>0</v>
      </c>
      <c r="BH337" s="215">
        <f>IF(N337="sníž. přenesená",J337,0)</f>
        <v>0</v>
      </c>
      <c r="BI337" s="215">
        <f>IF(N337="nulová",J337,0)</f>
        <v>0</v>
      </c>
      <c r="BJ337" s="25" t="s">
        <v>81</v>
      </c>
      <c r="BK337" s="215">
        <f>ROUND(I337*H337,2)</f>
        <v>0</v>
      </c>
      <c r="BL337" s="25" t="s">
        <v>203</v>
      </c>
      <c r="BM337" s="25" t="s">
        <v>5139</v>
      </c>
    </row>
    <row r="338" spans="2:65" s="12" customFormat="1">
      <c r="B338" s="216"/>
      <c r="C338" s="217"/>
      <c r="D338" s="218" t="s">
        <v>205</v>
      </c>
      <c r="E338" s="219" t="s">
        <v>24</v>
      </c>
      <c r="F338" s="220" t="s">
        <v>5140</v>
      </c>
      <c r="G338" s="217"/>
      <c r="H338" s="221">
        <v>3.45</v>
      </c>
      <c r="I338" s="222"/>
      <c r="J338" s="217"/>
      <c r="K338" s="217"/>
      <c r="L338" s="223"/>
      <c r="M338" s="224"/>
      <c r="N338" s="225"/>
      <c r="O338" s="225"/>
      <c r="P338" s="225"/>
      <c r="Q338" s="225"/>
      <c r="R338" s="225"/>
      <c r="S338" s="225"/>
      <c r="T338" s="226"/>
      <c r="AT338" s="227" t="s">
        <v>205</v>
      </c>
      <c r="AU338" s="227" t="s">
        <v>211</v>
      </c>
      <c r="AV338" s="12" t="s">
        <v>83</v>
      </c>
      <c r="AW338" s="12" t="s">
        <v>37</v>
      </c>
      <c r="AX338" s="12" t="s">
        <v>81</v>
      </c>
      <c r="AY338" s="227" t="s">
        <v>196</v>
      </c>
    </row>
    <row r="339" spans="2:65" s="1" customFormat="1" ht="46" customHeight="1">
      <c r="B339" s="42"/>
      <c r="C339" s="204" t="s">
        <v>543</v>
      </c>
      <c r="D339" s="204" t="s">
        <v>198</v>
      </c>
      <c r="E339" s="205" t="s">
        <v>5141</v>
      </c>
      <c r="F339" s="206" t="s">
        <v>5142</v>
      </c>
      <c r="G339" s="207" t="s">
        <v>267</v>
      </c>
      <c r="H339" s="208">
        <v>15.45</v>
      </c>
      <c r="I339" s="209"/>
      <c r="J339" s="210">
        <f>ROUND(I339*H339,2)</f>
        <v>0</v>
      </c>
      <c r="K339" s="206" t="s">
        <v>202</v>
      </c>
      <c r="L339" s="62"/>
      <c r="M339" s="211" t="s">
        <v>24</v>
      </c>
      <c r="N339" s="212" t="s">
        <v>45</v>
      </c>
      <c r="O339" s="43"/>
      <c r="P339" s="213">
        <f>O339*H339</f>
        <v>0</v>
      </c>
      <c r="Q339" s="213">
        <v>0</v>
      </c>
      <c r="R339" s="213">
        <f>Q339*H339</f>
        <v>0</v>
      </c>
      <c r="S339" s="213">
        <v>0.625</v>
      </c>
      <c r="T339" s="214">
        <f>S339*H339</f>
        <v>9.65625</v>
      </c>
      <c r="AR339" s="25" t="s">
        <v>203</v>
      </c>
      <c r="AT339" s="25" t="s">
        <v>198</v>
      </c>
      <c r="AU339" s="25" t="s">
        <v>211</v>
      </c>
      <c r="AY339" s="25" t="s">
        <v>196</v>
      </c>
      <c r="BE339" s="215">
        <f>IF(N339="základní",J339,0)</f>
        <v>0</v>
      </c>
      <c r="BF339" s="215">
        <f>IF(N339="snížená",J339,0)</f>
        <v>0</v>
      </c>
      <c r="BG339" s="215">
        <f>IF(N339="zákl. přenesená",J339,0)</f>
        <v>0</v>
      </c>
      <c r="BH339" s="215">
        <f>IF(N339="sníž. přenesená",J339,0)</f>
        <v>0</v>
      </c>
      <c r="BI339" s="215">
        <f>IF(N339="nulová",J339,0)</f>
        <v>0</v>
      </c>
      <c r="BJ339" s="25" t="s">
        <v>81</v>
      </c>
      <c r="BK339" s="215">
        <f>ROUND(I339*H339,2)</f>
        <v>0</v>
      </c>
      <c r="BL339" s="25" t="s">
        <v>203</v>
      </c>
      <c r="BM339" s="25" t="s">
        <v>5143</v>
      </c>
    </row>
    <row r="340" spans="2:65" s="12" customFormat="1">
      <c r="B340" s="216"/>
      <c r="C340" s="217"/>
      <c r="D340" s="218" t="s">
        <v>205</v>
      </c>
      <c r="E340" s="219" t="s">
        <v>24</v>
      </c>
      <c r="F340" s="220" t="s">
        <v>5144</v>
      </c>
      <c r="G340" s="217"/>
      <c r="H340" s="221">
        <v>8.6999999999999993</v>
      </c>
      <c r="I340" s="222"/>
      <c r="J340" s="217"/>
      <c r="K340" s="217"/>
      <c r="L340" s="223"/>
      <c r="M340" s="224"/>
      <c r="N340" s="225"/>
      <c r="O340" s="225"/>
      <c r="P340" s="225"/>
      <c r="Q340" s="225"/>
      <c r="R340" s="225"/>
      <c r="S340" s="225"/>
      <c r="T340" s="226"/>
      <c r="AT340" s="227" t="s">
        <v>205</v>
      </c>
      <c r="AU340" s="227" t="s">
        <v>211</v>
      </c>
      <c r="AV340" s="12" t="s">
        <v>83</v>
      </c>
      <c r="AW340" s="12" t="s">
        <v>37</v>
      </c>
      <c r="AX340" s="12" t="s">
        <v>74</v>
      </c>
      <c r="AY340" s="227" t="s">
        <v>196</v>
      </c>
    </row>
    <row r="341" spans="2:65" s="13" customFormat="1">
      <c r="B341" s="228"/>
      <c r="C341" s="229"/>
      <c r="D341" s="218" t="s">
        <v>205</v>
      </c>
      <c r="E341" s="230" t="s">
        <v>24</v>
      </c>
      <c r="F341" s="231" t="s">
        <v>5145</v>
      </c>
      <c r="G341" s="229"/>
      <c r="H341" s="232">
        <v>8.6999999999999993</v>
      </c>
      <c r="I341" s="233"/>
      <c r="J341" s="229"/>
      <c r="K341" s="229"/>
      <c r="L341" s="234"/>
      <c r="M341" s="235"/>
      <c r="N341" s="236"/>
      <c r="O341" s="236"/>
      <c r="P341" s="236"/>
      <c r="Q341" s="236"/>
      <c r="R341" s="236"/>
      <c r="S341" s="236"/>
      <c r="T341" s="237"/>
      <c r="AT341" s="238" t="s">
        <v>205</v>
      </c>
      <c r="AU341" s="238" t="s">
        <v>211</v>
      </c>
      <c r="AV341" s="13" t="s">
        <v>211</v>
      </c>
      <c r="AW341" s="13" t="s">
        <v>37</v>
      </c>
      <c r="AX341" s="13" t="s">
        <v>74</v>
      </c>
      <c r="AY341" s="238" t="s">
        <v>196</v>
      </c>
    </row>
    <row r="342" spans="2:65" s="12" customFormat="1">
      <c r="B342" s="216"/>
      <c r="C342" s="217"/>
      <c r="D342" s="218" t="s">
        <v>205</v>
      </c>
      <c r="E342" s="219" t="s">
        <v>24</v>
      </c>
      <c r="F342" s="220" t="s">
        <v>5146</v>
      </c>
      <c r="G342" s="217"/>
      <c r="H342" s="221">
        <v>11.25</v>
      </c>
      <c r="I342" s="222"/>
      <c r="J342" s="217"/>
      <c r="K342" s="217"/>
      <c r="L342" s="223"/>
      <c r="M342" s="224"/>
      <c r="N342" s="225"/>
      <c r="O342" s="225"/>
      <c r="P342" s="225"/>
      <c r="Q342" s="225"/>
      <c r="R342" s="225"/>
      <c r="S342" s="225"/>
      <c r="T342" s="226"/>
      <c r="AT342" s="227" t="s">
        <v>205</v>
      </c>
      <c r="AU342" s="227" t="s">
        <v>211</v>
      </c>
      <c r="AV342" s="12" t="s">
        <v>83</v>
      </c>
      <c r="AW342" s="12" t="s">
        <v>37</v>
      </c>
      <c r="AX342" s="12" t="s">
        <v>74</v>
      </c>
      <c r="AY342" s="227" t="s">
        <v>196</v>
      </c>
    </row>
    <row r="343" spans="2:65" s="12" customFormat="1">
      <c r="B343" s="216"/>
      <c r="C343" s="217"/>
      <c r="D343" s="218" t="s">
        <v>205</v>
      </c>
      <c r="E343" s="219" t="s">
        <v>24</v>
      </c>
      <c r="F343" s="220" t="s">
        <v>5147</v>
      </c>
      <c r="G343" s="217"/>
      <c r="H343" s="221">
        <v>-4.5</v>
      </c>
      <c r="I343" s="222"/>
      <c r="J343" s="217"/>
      <c r="K343" s="217"/>
      <c r="L343" s="223"/>
      <c r="M343" s="224"/>
      <c r="N343" s="225"/>
      <c r="O343" s="225"/>
      <c r="P343" s="225"/>
      <c r="Q343" s="225"/>
      <c r="R343" s="225"/>
      <c r="S343" s="225"/>
      <c r="T343" s="226"/>
      <c r="AT343" s="227" t="s">
        <v>205</v>
      </c>
      <c r="AU343" s="227" t="s">
        <v>211</v>
      </c>
      <c r="AV343" s="12" t="s">
        <v>83</v>
      </c>
      <c r="AW343" s="12" t="s">
        <v>37</v>
      </c>
      <c r="AX343" s="12" t="s">
        <v>74</v>
      </c>
      <c r="AY343" s="227" t="s">
        <v>196</v>
      </c>
    </row>
    <row r="344" spans="2:65" s="13" customFormat="1">
      <c r="B344" s="228"/>
      <c r="C344" s="229"/>
      <c r="D344" s="218" t="s">
        <v>205</v>
      </c>
      <c r="E344" s="230" t="s">
        <v>24</v>
      </c>
      <c r="F344" s="231" t="s">
        <v>3482</v>
      </c>
      <c r="G344" s="229"/>
      <c r="H344" s="232">
        <v>6.75</v>
      </c>
      <c r="I344" s="233"/>
      <c r="J344" s="229"/>
      <c r="K344" s="229"/>
      <c r="L344" s="234"/>
      <c r="M344" s="235"/>
      <c r="N344" s="236"/>
      <c r="O344" s="236"/>
      <c r="P344" s="236"/>
      <c r="Q344" s="236"/>
      <c r="R344" s="236"/>
      <c r="S344" s="236"/>
      <c r="T344" s="237"/>
      <c r="AT344" s="238" t="s">
        <v>205</v>
      </c>
      <c r="AU344" s="238" t="s">
        <v>211</v>
      </c>
      <c r="AV344" s="13" t="s">
        <v>211</v>
      </c>
      <c r="AW344" s="13" t="s">
        <v>37</v>
      </c>
      <c r="AX344" s="13" t="s">
        <v>74</v>
      </c>
      <c r="AY344" s="238" t="s">
        <v>196</v>
      </c>
    </row>
    <row r="345" spans="2:65" s="14" customFormat="1">
      <c r="B345" s="239"/>
      <c r="C345" s="240"/>
      <c r="D345" s="218" t="s">
        <v>205</v>
      </c>
      <c r="E345" s="241" t="s">
        <v>24</v>
      </c>
      <c r="F345" s="242" t="s">
        <v>238</v>
      </c>
      <c r="G345" s="240"/>
      <c r="H345" s="243">
        <v>15.45</v>
      </c>
      <c r="I345" s="244"/>
      <c r="J345" s="240"/>
      <c r="K345" s="240"/>
      <c r="L345" s="245"/>
      <c r="M345" s="246"/>
      <c r="N345" s="247"/>
      <c r="O345" s="247"/>
      <c r="P345" s="247"/>
      <c r="Q345" s="247"/>
      <c r="R345" s="247"/>
      <c r="S345" s="247"/>
      <c r="T345" s="248"/>
      <c r="AT345" s="249" t="s">
        <v>205</v>
      </c>
      <c r="AU345" s="249" t="s">
        <v>211</v>
      </c>
      <c r="AV345" s="14" t="s">
        <v>203</v>
      </c>
      <c r="AW345" s="14" t="s">
        <v>37</v>
      </c>
      <c r="AX345" s="14" t="s">
        <v>81</v>
      </c>
      <c r="AY345" s="249" t="s">
        <v>196</v>
      </c>
    </row>
    <row r="346" spans="2:65" s="1" customFormat="1" ht="46" customHeight="1">
      <c r="B346" s="42"/>
      <c r="C346" s="204" t="s">
        <v>547</v>
      </c>
      <c r="D346" s="204" t="s">
        <v>198</v>
      </c>
      <c r="E346" s="205" t="s">
        <v>5148</v>
      </c>
      <c r="F346" s="206" t="s">
        <v>5149</v>
      </c>
      <c r="G346" s="207" t="s">
        <v>267</v>
      </c>
      <c r="H346" s="208">
        <v>18.899999999999999</v>
      </c>
      <c r="I346" s="209"/>
      <c r="J346" s="210">
        <f>ROUND(I346*H346,2)</f>
        <v>0</v>
      </c>
      <c r="K346" s="206" t="s">
        <v>202</v>
      </c>
      <c r="L346" s="62"/>
      <c r="M346" s="211" t="s">
        <v>24</v>
      </c>
      <c r="N346" s="212" t="s">
        <v>45</v>
      </c>
      <c r="O346" s="43"/>
      <c r="P346" s="213">
        <f>O346*H346</f>
        <v>0</v>
      </c>
      <c r="Q346" s="213">
        <v>0</v>
      </c>
      <c r="R346" s="213">
        <f>Q346*H346</f>
        <v>0</v>
      </c>
      <c r="S346" s="213">
        <v>0.17</v>
      </c>
      <c r="T346" s="214">
        <f>S346*H346</f>
        <v>3.2130000000000001</v>
      </c>
      <c r="AR346" s="25" t="s">
        <v>203</v>
      </c>
      <c r="AT346" s="25" t="s">
        <v>198</v>
      </c>
      <c r="AU346" s="25" t="s">
        <v>211</v>
      </c>
      <c r="AY346" s="25" t="s">
        <v>196</v>
      </c>
      <c r="BE346" s="215">
        <f>IF(N346="základní",J346,0)</f>
        <v>0</v>
      </c>
      <c r="BF346" s="215">
        <f>IF(N346="snížená",J346,0)</f>
        <v>0</v>
      </c>
      <c r="BG346" s="215">
        <f>IF(N346="zákl. přenesená",J346,0)</f>
        <v>0</v>
      </c>
      <c r="BH346" s="215">
        <f>IF(N346="sníž. přenesená",J346,0)</f>
        <v>0</v>
      </c>
      <c r="BI346" s="215">
        <f>IF(N346="nulová",J346,0)</f>
        <v>0</v>
      </c>
      <c r="BJ346" s="25" t="s">
        <v>81</v>
      </c>
      <c r="BK346" s="215">
        <f>ROUND(I346*H346,2)</f>
        <v>0</v>
      </c>
      <c r="BL346" s="25" t="s">
        <v>203</v>
      </c>
      <c r="BM346" s="25" t="s">
        <v>5150</v>
      </c>
    </row>
    <row r="347" spans="2:65" s="12" customFormat="1">
      <c r="B347" s="216"/>
      <c r="C347" s="217"/>
      <c r="D347" s="218" t="s">
        <v>205</v>
      </c>
      <c r="E347" s="219" t="s">
        <v>24</v>
      </c>
      <c r="F347" s="220" t="s">
        <v>5144</v>
      </c>
      <c r="G347" s="217"/>
      <c r="H347" s="221">
        <v>8.6999999999999993</v>
      </c>
      <c r="I347" s="222"/>
      <c r="J347" s="217"/>
      <c r="K347" s="217"/>
      <c r="L347" s="223"/>
      <c r="M347" s="224"/>
      <c r="N347" s="225"/>
      <c r="O347" s="225"/>
      <c r="P347" s="225"/>
      <c r="Q347" s="225"/>
      <c r="R347" s="225"/>
      <c r="S347" s="225"/>
      <c r="T347" s="226"/>
      <c r="AT347" s="227" t="s">
        <v>205</v>
      </c>
      <c r="AU347" s="227" t="s">
        <v>211</v>
      </c>
      <c r="AV347" s="12" t="s">
        <v>83</v>
      </c>
      <c r="AW347" s="12" t="s">
        <v>37</v>
      </c>
      <c r="AX347" s="12" t="s">
        <v>74</v>
      </c>
      <c r="AY347" s="227" t="s">
        <v>196</v>
      </c>
    </row>
    <row r="348" spans="2:65" s="13" customFormat="1">
      <c r="B348" s="228"/>
      <c r="C348" s="229"/>
      <c r="D348" s="218" t="s">
        <v>205</v>
      </c>
      <c r="E348" s="230" t="s">
        <v>24</v>
      </c>
      <c r="F348" s="231" t="s">
        <v>5145</v>
      </c>
      <c r="G348" s="229"/>
      <c r="H348" s="232">
        <v>8.6999999999999993</v>
      </c>
      <c r="I348" s="233"/>
      <c r="J348" s="229"/>
      <c r="K348" s="229"/>
      <c r="L348" s="234"/>
      <c r="M348" s="235"/>
      <c r="N348" s="236"/>
      <c r="O348" s="236"/>
      <c r="P348" s="236"/>
      <c r="Q348" s="236"/>
      <c r="R348" s="236"/>
      <c r="S348" s="236"/>
      <c r="T348" s="237"/>
      <c r="AT348" s="238" t="s">
        <v>205</v>
      </c>
      <c r="AU348" s="238" t="s">
        <v>211</v>
      </c>
      <c r="AV348" s="13" t="s">
        <v>211</v>
      </c>
      <c r="AW348" s="13" t="s">
        <v>37</v>
      </c>
      <c r="AX348" s="13" t="s">
        <v>74</v>
      </c>
      <c r="AY348" s="238" t="s">
        <v>196</v>
      </c>
    </row>
    <row r="349" spans="2:65" s="12" customFormat="1">
      <c r="B349" s="216"/>
      <c r="C349" s="217"/>
      <c r="D349" s="218" t="s">
        <v>205</v>
      </c>
      <c r="E349" s="219" t="s">
        <v>24</v>
      </c>
      <c r="F349" s="220" t="s">
        <v>5151</v>
      </c>
      <c r="G349" s="217"/>
      <c r="H349" s="221">
        <v>3.45</v>
      </c>
      <c r="I349" s="222"/>
      <c r="J349" s="217"/>
      <c r="K349" s="217"/>
      <c r="L349" s="223"/>
      <c r="M349" s="224"/>
      <c r="N349" s="225"/>
      <c r="O349" s="225"/>
      <c r="P349" s="225"/>
      <c r="Q349" s="225"/>
      <c r="R349" s="225"/>
      <c r="S349" s="225"/>
      <c r="T349" s="226"/>
      <c r="AT349" s="227" t="s">
        <v>205</v>
      </c>
      <c r="AU349" s="227" t="s">
        <v>211</v>
      </c>
      <c r="AV349" s="12" t="s">
        <v>83</v>
      </c>
      <c r="AW349" s="12" t="s">
        <v>37</v>
      </c>
      <c r="AX349" s="12" t="s">
        <v>74</v>
      </c>
      <c r="AY349" s="227" t="s">
        <v>196</v>
      </c>
    </row>
    <row r="350" spans="2:65" s="13" customFormat="1">
      <c r="B350" s="228"/>
      <c r="C350" s="229"/>
      <c r="D350" s="218" t="s">
        <v>205</v>
      </c>
      <c r="E350" s="230" t="s">
        <v>24</v>
      </c>
      <c r="F350" s="231" t="s">
        <v>5152</v>
      </c>
      <c r="G350" s="229"/>
      <c r="H350" s="232">
        <v>3.45</v>
      </c>
      <c r="I350" s="233"/>
      <c r="J350" s="229"/>
      <c r="K350" s="229"/>
      <c r="L350" s="234"/>
      <c r="M350" s="235"/>
      <c r="N350" s="236"/>
      <c r="O350" s="236"/>
      <c r="P350" s="236"/>
      <c r="Q350" s="236"/>
      <c r="R350" s="236"/>
      <c r="S350" s="236"/>
      <c r="T350" s="237"/>
      <c r="AT350" s="238" t="s">
        <v>205</v>
      </c>
      <c r="AU350" s="238" t="s">
        <v>211</v>
      </c>
      <c r="AV350" s="13" t="s">
        <v>211</v>
      </c>
      <c r="AW350" s="13" t="s">
        <v>37</v>
      </c>
      <c r="AX350" s="13" t="s">
        <v>74</v>
      </c>
      <c r="AY350" s="238" t="s">
        <v>196</v>
      </c>
    </row>
    <row r="351" spans="2:65" s="12" customFormat="1">
      <c r="B351" s="216"/>
      <c r="C351" s="217"/>
      <c r="D351" s="218" t="s">
        <v>205</v>
      </c>
      <c r="E351" s="219" t="s">
        <v>24</v>
      </c>
      <c r="F351" s="220" t="s">
        <v>5146</v>
      </c>
      <c r="G351" s="217"/>
      <c r="H351" s="221">
        <v>11.25</v>
      </c>
      <c r="I351" s="222"/>
      <c r="J351" s="217"/>
      <c r="K351" s="217"/>
      <c r="L351" s="223"/>
      <c r="M351" s="224"/>
      <c r="N351" s="225"/>
      <c r="O351" s="225"/>
      <c r="P351" s="225"/>
      <c r="Q351" s="225"/>
      <c r="R351" s="225"/>
      <c r="S351" s="225"/>
      <c r="T351" s="226"/>
      <c r="AT351" s="227" t="s">
        <v>205</v>
      </c>
      <c r="AU351" s="227" t="s">
        <v>211</v>
      </c>
      <c r="AV351" s="12" t="s">
        <v>83</v>
      </c>
      <c r="AW351" s="12" t="s">
        <v>37</v>
      </c>
      <c r="AX351" s="12" t="s">
        <v>74</v>
      </c>
      <c r="AY351" s="227" t="s">
        <v>196</v>
      </c>
    </row>
    <row r="352" spans="2:65" s="12" customFormat="1">
      <c r="B352" s="216"/>
      <c r="C352" s="217"/>
      <c r="D352" s="218" t="s">
        <v>205</v>
      </c>
      <c r="E352" s="219" t="s">
        <v>24</v>
      </c>
      <c r="F352" s="220" t="s">
        <v>5147</v>
      </c>
      <c r="G352" s="217"/>
      <c r="H352" s="221">
        <v>-4.5</v>
      </c>
      <c r="I352" s="222"/>
      <c r="J352" s="217"/>
      <c r="K352" s="217"/>
      <c r="L352" s="223"/>
      <c r="M352" s="224"/>
      <c r="N352" s="225"/>
      <c r="O352" s="225"/>
      <c r="P352" s="225"/>
      <c r="Q352" s="225"/>
      <c r="R352" s="225"/>
      <c r="S352" s="225"/>
      <c r="T352" s="226"/>
      <c r="AT352" s="227" t="s">
        <v>205</v>
      </c>
      <c r="AU352" s="227" t="s">
        <v>211</v>
      </c>
      <c r="AV352" s="12" t="s">
        <v>83</v>
      </c>
      <c r="AW352" s="12" t="s">
        <v>37</v>
      </c>
      <c r="AX352" s="12" t="s">
        <v>74</v>
      </c>
      <c r="AY352" s="227" t="s">
        <v>196</v>
      </c>
    </row>
    <row r="353" spans="2:65" s="13" customFormat="1">
      <c r="B353" s="228"/>
      <c r="C353" s="229"/>
      <c r="D353" s="218" t="s">
        <v>205</v>
      </c>
      <c r="E353" s="230" t="s">
        <v>24</v>
      </c>
      <c r="F353" s="231" t="s">
        <v>3482</v>
      </c>
      <c r="G353" s="229"/>
      <c r="H353" s="232">
        <v>6.75</v>
      </c>
      <c r="I353" s="233"/>
      <c r="J353" s="229"/>
      <c r="K353" s="229"/>
      <c r="L353" s="234"/>
      <c r="M353" s="235"/>
      <c r="N353" s="236"/>
      <c r="O353" s="236"/>
      <c r="P353" s="236"/>
      <c r="Q353" s="236"/>
      <c r="R353" s="236"/>
      <c r="S353" s="236"/>
      <c r="T353" s="237"/>
      <c r="AT353" s="238" t="s">
        <v>205</v>
      </c>
      <c r="AU353" s="238" t="s">
        <v>211</v>
      </c>
      <c r="AV353" s="13" t="s">
        <v>211</v>
      </c>
      <c r="AW353" s="13" t="s">
        <v>37</v>
      </c>
      <c r="AX353" s="13" t="s">
        <v>74</v>
      </c>
      <c r="AY353" s="238" t="s">
        <v>196</v>
      </c>
    </row>
    <row r="354" spans="2:65" s="14" customFormat="1">
      <c r="B354" s="239"/>
      <c r="C354" s="240"/>
      <c r="D354" s="218" t="s">
        <v>205</v>
      </c>
      <c r="E354" s="241" t="s">
        <v>24</v>
      </c>
      <c r="F354" s="242" t="s">
        <v>238</v>
      </c>
      <c r="G354" s="240"/>
      <c r="H354" s="243">
        <v>18.899999999999999</v>
      </c>
      <c r="I354" s="244"/>
      <c r="J354" s="240"/>
      <c r="K354" s="240"/>
      <c r="L354" s="245"/>
      <c r="M354" s="246"/>
      <c r="N354" s="247"/>
      <c r="O354" s="247"/>
      <c r="P354" s="247"/>
      <c r="Q354" s="247"/>
      <c r="R354" s="247"/>
      <c r="S354" s="247"/>
      <c r="T354" s="248"/>
      <c r="AT354" s="249" t="s">
        <v>205</v>
      </c>
      <c r="AU354" s="249" t="s">
        <v>211</v>
      </c>
      <c r="AV354" s="14" t="s">
        <v>203</v>
      </c>
      <c r="AW354" s="14" t="s">
        <v>37</v>
      </c>
      <c r="AX354" s="14" t="s">
        <v>81</v>
      </c>
      <c r="AY354" s="249" t="s">
        <v>196</v>
      </c>
    </row>
    <row r="355" spans="2:65" s="1" customFormat="1" ht="34.5" customHeight="1">
      <c r="B355" s="42"/>
      <c r="C355" s="204" t="s">
        <v>552</v>
      </c>
      <c r="D355" s="204" t="s">
        <v>198</v>
      </c>
      <c r="E355" s="205" t="s">
        <v>2470</v>
      </c>
      <c r="F355" s="206" t="s">
        <v>2471</v>
      </c>
      <c r="G355" s="207" t="s">
        <v>267</v>
      </c>
      <c r="H355" s="208">
        <v>26.535</v>
      </c>
      <c r="I355" s="209"/>
      <c r="J355" s="210">
        <f>ROUND(I355*H355,2)</f>
        <v>0</v>
      </c>
      <c r="K355" s="206" t="s">
        <v>202</v>
      </c>
      <c r="L355" s="62"/>
      <c r="M355" s="211" t="s">
        <v>24</v>
      </c>
      <c r="N355" s="212" t="s">
        <v>45</v>
      </c>
      <c r="O355" s="43"/>
      <c r="P355" s="213">
        <f>O355*H355</f>
        <v>0</v>
      </c>
      <c r="Q355" s="213">
        <v>0</v>
      </c>
      <c r="R355" s="213">
        <f>Q355*H355</f>
        <v>0</v>
      </c>
      <c r="S355" s="213">
        <v>0.26100000000000001</v>
      </c>
      <c r="T355" s="214">
        <f>S355*H355</f>
        <v>6.9256350000000007</v>
      </c>
      <c r="AR355" s="25" t="s">
        <v>203</v>
      </c>
      <c r="AT355" s="25" t="s">
        <v>198</v>
      </c>
      <c r="AU355" s="25" t="s">
        <v>211</v>
      </c>
      <c r="AY355" s="25" t="s">
        <v>196</v>
      </c>
      <c r="BE355" s="215">
        <f>IF(N355="základní",J355,0)</f>
        <v>0</v>
      </c>
      <c r="BF355" s="215">
        <f>IF(N355="snížená",J355,0)</f>
        <v>0</v>
      </c>
      <c r="BG355" s="215">
        <f>IF(N355="zákl. přenesená",J355,0)</f>
        <v>0</v>
      </c>
      <c r="BH355" s="215">
        <f>IF(N355="sníž. přenesená",J355,0)</f>
        <v>0</v>
      </c>
      <c r="BI355" s="215">
        <f>IF(N355="nulová",J355,0)</f>
        <v>0</v>
      </c>
      <c r="BJ355" s="25" t="s">
        <v>81</v>
      </c>
      <c r="BK355" s="215">
        <f>ROUND(I355*H355,2)</f>
        <v>0</v>
      </c>
      <c r="BL355" s="25" t="s">
        <v>203</v>
      </c>
      <c r="BM355" s="25" t="s">
        <v>5153</v>
      </c>
    </row>
    <row r="356" spans="2:65" s="12" customFormat="1">
      <c r="B356" s="216"/>
      <c r="C356" s="217"/>
      <c r="D356" s="218" t="s">
        <v>205</v>
      </c>
      <c r="E356" s="219" t="s">
        <v>24</v>
      </c>
      <c r="F356" s="220" t="s">
        <v>5154</v>
      </c>
      <c r="G356" s="217"/>
      <c r="H356" s="221">
        <v>26.535</v>
      </c>
      <c r="I356" s="222"/>
      <c r="J356" s="217"/>
      <c r="K356" s="217"/>
      <c r="L356" s="223"/>
      <c r="M356" s="224"/>
      <c r="N356" s="225"/>
      <c r="O356" s="225"/>
      <c r="P356" s="225"/>
      <c r="Q356" s="225"/>
      <c r="R356" s="225"/>
      <c r="S356" s="225"/>
      <c r="T356" s="226"/>
      <c r="AT356" s="227" t="s">
        <v>205</v>
      </c>
      <c r="AU356" s="227" t="s">
        <v>211</v>
      </c>
      <c r="AV356" s="12" t="s">
        <v>83</v>
      </c>
      <c r="AW356" s="12" t="s">
        <v>37</v>
      </c>
      <c r="AX356" s="12" t="s">
        <v>81</v>
      </c>
      <c r="AY356" s="227" t="s">
        <v>196</v>
      </c>
    </row>
    <row r="357" spans="2:65" s="11" customFormat="1" ht="29.9" customHeight="1">
      <c r="B357" s="188"/>
      <c r="C357" s="189"/>
      <c r="D357" s="190" t="s">
        <v>73</v>
      </c>
      <c r="E357" s="202" t="s">
        <v>1100</v>
      </c>
      <c r="F357" s="202" t="s">
        <v>1101</v>
      </c>
      <c r="G357" s="189"/>
      <c r="H357" s="189"/>
      <c r="I357" s="192"/>
      <c r="J357" s="203">
        <f>BK357</f>
        <v>0</v>
      </c>
      <c r="K357" s="189"/>
      <c r="L357" s="194"/>
      <c r="M357" s="195"/>
      <c r="N357" s="196"/>
      <c r="O357" s="196"/>
      <c r="P357" s="197">
        <f>SUM(P358:P365)</f>
        <v>0</v>
      </c>
      <c r="Q357" s="196"/>
      <c r="R357" s="197">
        <f>SUM(R358:R365)</f>
        <v>0</v>
      </c>
      <c r="S357" s="196"/>
      <c r="T357" s="198">
        <f>SUM(T358:T365)</f>
        <v>0</v>
      </c>
      <c r="AR357" s="199" t="s">
        <v>81</v>
      </c>
      <c r="AT357" s="200" t="s">
        <v>73</v>
      </c>
      <c r="AU357" s="200" t="s">
        <v>81</v>
      </c>
      <c r="AY357" s="199" t="s">
        <v>196</v>
      </c>
      <c r="BK357" s="201">
        <f>SUM(BK358:BK365)</f>
        <v>0</v>
      </c>
    </row>
    <row r="358" spans="2:65" s="1" customFormat="1" ht="23" customHeight="1">
      <c r="B358" s="42"/>
      <c r="C358" s="204" t="s">
        <v>555</v>
      </c>
      <c r="D358" s="204" t="s">
        <v>198</v>
      </c>
      <c r="E358" s="205" t="s">
        <v>1103</v>
      </c>
      <c r="F358" s="206" t="s">
        <v>1104</v>
      </c>
      <c r="G358" s="207" t="s">
        <v>214</v>
      </c>
      <c r="H358" s="208">
        <v>27.911000000000001</v>
      </c>
      <c r="I358" s="209"/>
      <c r="J358" s="210">
        <f>ROUND(I358*H358,2)</f>
        <v>0</v>
      </c>
      <c r="K358" s="206" t="s">
        <v>202</v>
      </c>
      <c r="L358" s="62"/>
      <c r="M358" s="211" t="s">
        <v>24</v>
      </c>
      <c r="N358" s="212" t="s">
        <v>45</v>
      </c>
      <c r="O358" s="43"/>
      <c r="P358" s="213">
        <f>O358*H358</f>
        <v>0</v>
      </c>
      <c r="Q358" s="213">
        <v>0</v>
      </c>
      <c r="R358" s="213">
        <f>Q358*H358</f>
        <v>0</v>
      </c>
      <c r="S358" s="213">
        <v>0</v>
      </c>
      <c r="T358" s="214">
        <f>S358*H358</f>
        <v>0</v>
      </c>
      <c r="AR358" s="25" t="s">
        <v>203</v>
      </c>
      <c r="AT358" s="25" t="s">
        <v>198</v>
      </c>
      <c r="AU358" s="25" t="s">
        <v>83</v>
      </c>
      <c r="AY358" s="25" t="s">
        <v>196</v>
      </c>
      <c r="BE358" s="215">
        <f>IF(N358="základní",J358,0)</f>
        <v>0</v>
      </c>
      <c r="BF358" s="215">
        <f>IF(N358="snížená",J358,0)</f>
        <v>0</v>
      </c>
      <c r="BG358" s="215">
        <f>IF(N358="zákl. přenesená",J358,0)</f>
        <v>0</v>
      </c>
      <c r="BH358" s="215">
        <f>IF(N358="sníž. přenesená",J358,0)</f>
        <v>0</v>
      </c>
      <c r="BI358" s="215">
        <f>IF(N358="nulová",J358,0)</f>
        <v>0</v>
      </c>
      <c r="BJ358" s="25" t="s">
        <v>81</v>
      </c>
      <c r="BK358" s="215">
        <f>ROUND(I358*H358,2)</f>
        <v>0</v>
      </c>
      <c r="BL358" s="25" t="s">
        <v>203</v>
      </c>
      <c r="BM358" s="25" t="s">
        <v>5155</v>
      </c>
    </row>
    <row r="359" spans="2:65" s="1" customFormat="1" ht="34.5" customHeight="1">
      <c r="B359" s="42"/>
      <c r="C359" s="204" t="s">
        <v>558</v>
      </c>
      <c r="D359" s="204" t="s">
        <v>198</v>
      </c>
      <c r="E359" s="205" t="s">
        <v>1107</v>
      </c>
      <c r="F359" s="206" t="s">
        <v>1108</v>
      </c>
      <c r="G359" s="207" t="s">
        <v>214</v>
      </c>
      <c r="H359" s="208">
        <v>83.733000000000004</v>
      </c>
      <c r="I359" s="209"/>
      <c r="J359" s="210">
        <f>ROUND(I359*H359,2)</f>
        <v>0</v>
      </c>
      <c r="K359" s="206" t="s">
        <v>202</v>
      </c>
      <c r="L359" s="62"/>
      <c r="M359" s="211" t="s">
        <v>24</v>
      </c>
      <c r="N359" s="212" t="s">
        <v>45</v>
      </c>
      <c r="O359" s="43"/>
      <c r="P359" s="213">
        <f>O359*H359</f>
        <v>0</v>
      </c>
      <c r="Q359" s="213">
        <v>0</v>
      </c>
      <c r="R359" s="213">
        <f>Q359*H359</f>
        <v>0</v>
      </c>
      <c r="S359" s="213">
        <v>0</v>
      </c>
      <c r="T359" s="214">
        <f>S359*H359</f>
        <v>0</v>
      </c>
      <c r="AR359" s="25" t="s">
        <v>203</v>
      </c>
      <c r="AT359" s="25" t="s">
        <v>198</v>
      </c>
      <c r="AU359" s="25" t="s">
        <v>83</v>
      </c>
      <c r="AY359" s="25" t="s">
        <v>196</v>
      </c>
      <c r="BE359" s="215">
        <f>IF(N359="základní",J359,0)</f>
        <v>0</v>
      </c>
      <c r="BF359" s="215">
        <f>IF(N359="snížená",J359,0)</f>
        <v>0</v>
      </c>
      <c r="BG359" s="215">
        <f>IF(N359="zákl. přenesená",J359,0)</f>
        <v>0</v>
      </c>
      <c r="BH359" s="215">
        <f>IF(N359="sníž. přenesená",J359,0)</f>
        <v>0</v>
      </c>
      <c r="BI359" s="215">
        <f>IF(N359="nulová",J359,0)</f>
        <v>0</v>
      </c>
      <c r="BJ359" s="25" t="s">
        <v>81</v>
      </c>
      <c r="BK359" s="215">
        <f>ROUND(I359*H359,2)</f>
        <v>0</v>
      </c>
      <c r="BL359" s="25" t="s">
        <v>203</v>
      </c>
      <c r="BM359" s="25" t="s">
        <v>5156</v>
      </c>
    </row>
    <row r="360" spans="2:65" s="12" customFormat="1">
      <c r="B360" s="216"/>
      <c r="C360" s="217"/>
      <c r="D360" s="218" t="s">
        <v>205</v>
      </c>
      <c r="E360" s="219" t="s">
        <v>24</v>
      </c>
      <c r="F360" s="220" t="s">
        <v>5157</v>
      </c>
      <c r="G360" s="217"/>
      <c r="H360" s="221">
        <v>83.733000000000004</v>
      </c>
      <c r="I360" s="222"/>
      <c r="J360" s="217"/>
      <c r="K360" s="217"/>
      <c r="L360" s="223"/>
      <c r="M360" s="224"/>
      <c r="N360" s="225"/>
      <c r="O360" s="225"/>
      <c r="P360" s="225"/>
      <c r="Q360" s="225"/>
      <c r="R360" s="225"/>
      <c r="S360" s="225"/>
      <c r="T360" s="226"/>
      <c r="AT360" s="227" t="s">
        <v>205</v>
      </c>
      <c r="AU360" s="227" t="s">
        <v>83</v>
      </c>
      <c r="AV360" s="12" t="s">
        <v>83</v>
      </c>
      <c r="AW360" s="12" t="s">
        <v>37</v>
      </c>
      <c r="AX360" s="12" t="s">
        <v>81</v>
      </c>
      <c r="AY360" s="227" t="s">
        <v>196</v>
      </c>
    </row>
    <row r="361" spans="2:65" s="1" customFormat="1" ht="23" customHeight="1">
      <c r="B361" s="42"/>
      <c r="C361" s="204" t="s">
        <v>561</v>
      </c>
      <c r="D361" s="204" t="s">
        <v>198</v>
      </c>
      <c r="E361" s="205" t="s">
        <v>1116</v>
      </c>
      <c r="F361" s="206" t="s">
        <v>5158</v>
      </c>
      <c r="G361" s="207" t="s">
        <v>214</v>
      </c>
      <c r="H361" s="208">
        <v>0.252</v>
      </c>
      <c r="I361" s="209"/>
      <c r="J361" s="210">
        <f>ROUND(I361*H361,2)</f>
        <v>0</v>
      </c>
      <c r="K361" s="206" t="s">
        <v>5159</v>
      </c>
      <c r="L361" s="62"/>
      <c r="M361" s="211" t="s">
        <v>24</v>
      </c>
      <c r="N361" s="212" t="s">
        <v>45</v>
      </c>
      <c r="O361" s="43"/>
      <c r="P361" s="213">
        <f>O361*H361</f>
        <v>0</v>
      </c>
      <c r="Q361" s="213">
        <v>0</v>
      </c>
      <c r="R361" s="213">
        <f>Q361*H361</f>
        <v>0</v>
      </c>
      <c r="S361" s="213">
        <v>0</v>
      </c>
      <c r="T361" s="214">
        <f>S361*H361</f>
        <v>0</v>
      </c>
      <c r="AR361" s="25" t="s">
        <v>203</v>
      </c>
      <c r="AT361" s="25" t="s">
        <v>198</v>
      </c>
      <c r="AU361" s="25" t="s">
        <v>83</v>
      </c>
      <c r="AY361" s="25" t="s">
        <v>196</v>
      </c>
      <c r="BE361" s="215">
        <f>IF(N361="základní",J361,0)</f>
        <v>0</v>
      </c>
      <c r="BF361" s="215">
        <f>IF(N361="snížená",J361,0)</f>
        <v>0</v>
      </c>
      <c r="BG361" s="215">
        <f>IF(N361="zákl. přenesená",J361,0)</f>
        <v>0</v>
      </c>
      <c r="BH361" s="215">
        <f>IF(N361="sníž. přenesená",J361,0)</f>
        <v>0</v>
      </c>
      <c r="BI361" s="215">
        <f>IF(N361="nulová",J361,0)</f>
        <v>0</v>
      </c>
      <c r="BJ361" s="25" t="s">
        <v>81</v>
      </c>
      <c r="BK361" s="215">
        <f>ROUND(I361*H361,2)</f>
        <v>0</v>
      </c>
      <c r="BL361" s="25" t="s">
        <v>203</v>
      </c>
      <c r="BM361" s="25" t="s">
        <v>5160</v>
      </c>
    </row>
    <row r="362" spans="2:65" s="1" customFormat="1" ht="46" customHeight="1">
      <c r="B362" s="42"/>
      <c r="C362" s="204" t="s">
        <v>563</v>
      </c>
      <c r="D362" s="204" t="s">
        <v>198</v>
      </c>
      <c r="E362" s="205" t="s">
        <v>1124</v>
      </c>
      <c r="F362" s="206" t="s">
        <v>1125</v>
      </c>
      <c r="G362" s="207" t="s">
        <v>214</v>
      </c>
      <c r="H362" s="208">
        <v>27.658999999999999</v>
      </c>
      <c r="I362" s="209"/>
      <c r="J362" s="210">
        <f>ROUND(I362*H362,2)</f>
        <v>0</v>
      </c>
      <c r="K362" s="206" t="s">
        <v>202</v>
      </c>
      <c r="L362" s="62"/>
      <c r="M362" s="211" t="s">
        <v>24</v>
      </c>
      <c r="N362" s="212" t="s">
        <v>45</v>
      </c>
      <c r="O362" s="43"/>
      <c r="P362" s="213">
        <f>O362*H362</f>
        <v>0</v>
      </c>
      <c r="Q362" s="213">
        <v>0</v>
      </c>
      <c r="R362" s="213">
        <f>Q362*H362</f>
        <v>0</v>
      </c>
      <c r="S362" s="213">
        <v>0</v>
      </c>
      <c r="T362" s="214">
        <f>S362*H362</f>
        <v>0</v>
      </c>
      <c r="AR362" s="25" t="s">
        <v>203</v>
      </c>
      <c r="AT362" s="25" t="s">
        <v>198</v>
      </c>
      <c r="AU362" s="25" t="s">
        <v>83</v>
      </c>
      <c r="AY362" s="25" t="s">
        <v>196</v>
      </c>
      <c r="BE362" s="215">
        <f>IF(N362="základní",J362,0)</f>
        <v>0</v>
      </c>
      <c r="BF362" s="215">
        <f>IF(N362="snížená",J362,0)</f>
        <v>0</v>
      </c>
      <c r="BG362" s="215">
        <f>IF(N362="zákl. přenesená",J362,0)</f>
        <v>0</v>
      </c>
      <c r="BH362" s="215">
        <f>IF(N362="sníž. přenesená",J362,0)</f>
        <v>0</v>
      </c>
      <c r="BI362" s="215">
        <f>IF(N362="nulová",J362,0)</f>
        <v>0</v>
      </c>
      <c r="BJ362" s="25" t="s">
        <v>81</v>
      </c>
      <c r="BK362" s="215">
        <f>ROUND(I362*H362,2)</f>
        <v>0</v>
      </c>
      <c r="BL362" s="25" t="s">
        <v>203</v>
      </c>
      <c r="BM362" s="25" t="s">
        <v>5161</v>
      </c>
    </row>
    <row r="363" spans="2:65" s="12" customFormat="1">
      <c r="B363" s="216"/>
      <c r="C363" s="217"/>
      <c r="D363" s="218" t="s">
        <v>205</v>
      </c>
      <c r="E363" s="219" t="s">
        <v>24</v>
      </c>
      <c r="F363" s="220" t="s">
        <v>5162</v>
      </c>
      <c r="G363" s="217"/>
      <c r="H363" s="221">
        <v>27.911000000000001</v>
      </c>
      <c r="I363" s="222"/>
      <c r="J363" s="217"/>
      <c r="K363" s="217"/>
      <c r="L363" s="223"/>
      <c r="M363" s="224"/>
      <c r="N363" s="225"/>
      <c r="O363" s="225"/>
      <c r="P363" s="225"/>
      <c r="Q363" s="225"/>
      <c r="R363" s="225"/>
      <c r="S363" s="225"/>
      <c r="T363" s="226"/>
      <c r="AT363" s="227" t="s">
        <v>205</v>
      </c>
      <c r="AU363" s="227" t="s">
        <v>83</v>
      </c>
      <c r="AV363" s="12" t="s">
        <v>83</v>
      </c>
      <c r="AW363" s="12" t="s">
        <v>37</v>
      </c>
      <c r="AX363" s="12" t="s">
        <v>74</v>
      </c>
      <c r="AY363" s="227" t="s">
        <v>196</v>
      </c>
    </row>
    <row r="364" spans="2:65" s="12" customFormat="1">
      <c r="B364" s="216"/>
      <c r="C364" s="217"/>
      <c r="D364" s="218" t="s">
        <v>205</v>
      </c>
      <c r="E364" s="219" t="s">
        <v>24</v>
      </c>
      <c r="F364" s="220" t="s">
        <v>5163</v>
      </c>
      <c r="G364" s="217"/>
      <c r="H364" s="221">
        <v>-0.252</v>
      </c>
      <c r="I364" s="222"/>
      <c r="J364" s="217"/>
      <c r="K364" s="217"/>
      <c r="L364" s="223"/>
      <c r="M364" s="224"/>
      <c r="N364" s="225"/>
      <c r="O364" s="225"/>
      <c r="P364" s="225"/>
      <c r="Q364" s="225"/>
      <c r="R364" s="225"/>
      <c r="S364" s="225"/>
      <c r="T364" s="226"/>
      <c r="AT364" s="227" t="s">
        <v>205</v>
      </c>
      <c r="AU364" s="227" t="s">
        <v>83</v>
      </c>
      <c r="AV364" s="12" t="s">
        <v>83</v>
      </c>
      <c r="AW364" s="12" t="s">
        <v>37</v>
      </c>
      <c r="AX364" s="12" t="s">
        <v>74</v>
      </c>
      <c r="AY364" s="227" t="s">
        <v>196</v>
      </c>
    </row>
    <row r="365" spans="2:65" s="14" customFormat="1">
      <c r="B365" s="239"/>
      <c r="C365" s="240"/>
      <c r="D365" s="218" t="s">
        <v>205</v>
      </c>
      <c r="E365" s="241" t="s">
        <v>24</v>
      </c>
      <c r="F365" s="242" t="s">
        <v>238</v>
      </c>
      <c r="G365" s="240"/>
      <c r="H365" s="243">
        <v>27.658999999999999</v>
      </c>
      <c r="I365" s="244"/>
      <c r="J365" s="240"/>
      <c r="K365" s="240"/>
      <c r="L365" s="245"/>
      <c r="M365" s="246"/>
      <c r="N365" s="247"/>
      <c r="O365" s="247"/>
      <c r="P365" s="247"/>
      <c r="Q365" s="247"/>
      <c r="R365" s="247"/>
      <c r="S365" s="247"/>
      <c r="T365" s="248"/>
      <c r="AT365" s="249" t="s">
        <v>205</v>
      </c>
      <c r="AU365" s="249" t="s">
        <v>83</v>
      </c>
      <c r="AV365" s="14" t="s">
        <v>203</v>
      </c>
      <c r="AW365" s="14" t="s">
        <v>37</v>
      </c>
      <c r="AX365" s="14" t="s">
        <v>81</v>
      </c>
      <c r="AY365" s="249" t="s">
        <v>196</v>
      </c>
    </row>
    <row r="366" spans="2:65" s="11" customFormat="1" ht="29.9" customHeight="1">
      <c r="B366" s="188"/>
      <c r="C366" s="189"/>
      <c r="D366" s="190" t="s">
        <v>73</v>
      </c>
      <c r="E366" s="202" t="s">
        <v>1139</v>
      </c>
      <c r="F366" s="202" t="s">
        <v>1140</v>
      </c>
      <c r="G366" s="189"/>
      <c r="H366" s="189"/>
      <c r="I366" s="192"/>
      <c r="J366" s="203">
        <f>BK366</f>
        <v>0</v>
      </c>
      <c r="K366" s="189"/>
      <c r="L366" s="194"/>
      <c r="M366" s="195"/>
      <c r="N366" s="196"/>
      <c r="O366" s="196"/>
      <c r="P366" s="197">
        <f>P367</f>
        <v>0</v>
      </c>
      <c r="Q366" s="196"/>
      <c r="R366" s="197">
        <f>R367</f>
        <v>0</v>
      </c>
      <c r="S366" s="196"/>
      <c r="T366" s="198">
        <f>T367</f>
        <v>0</v>
      </c>
      <c r="AR366" s="199" t="s">
        <v>81</v>
      </c>
      <c r="AT366" s="200" t="s">
        <v>73</v>
      </c>
      <c r="AU366" s="200" t="s">
        <v>81</v>
      </c>
      <c r="AY366" s="199" t="s">
        <v>196</v>
      </c>
      <c r="BK366" s="201">
        <f>BK367</f>
        <v>0</v>
      </c>
    </row>
    <row r="367" spans="2:65" s="1" customFormat="1" ht="57.5" customHeight="1">
      <c r="B367" s="42"/>
      <c r="C367" s="204" t="s">
        <v>568</v>
      </c>
      <c r="D367" s="204" t="s">
        <v>198</v>
      </c>
      <c r="E367" s="205" t="s">
        <v>1142</v>
      </c>
      <c r="F367" s="206" t="s">
        <v>1143</v>
      </c>
      <c r="G367" s="207" t="s">
        <v>214</v>
      </c>
      <c r="H367" s="208">
        <v>48.972999999999999</v>
      </c>
      <c r="I367" s="209"/>
      <c r="J367" s="210">
        <f>ROUND(I367*H367,2)</f>
        <v>0</v>
      </c>
      <c r="K367" s="206" t="s">
        <v>202</v>
      </c>
      <c r="L367" s="62"/>
      <c r="M367" s="211" t="s">
        <v>24</v>
      </c>
      <c r="N367" s="212" t="s">
        <v>45</v>
      </c>
      <c r="O367" s="43"/>
      <c r="P367" s="213">
        <f>O367*H367</f>
        <v>0</v>
      </c>
      <c r="Q367" s="213">
        <v>0</v>
      </c>
      <c r="R367" s="213">
        <f>Q367*H367</f>
        <v>0</v>
      </c>
      <c r="S367" s="213">
        <v>0</v>
      </c>
      <c r="T367" s="214">
        <f>S367*H367</f>
        <v>0</v>
      </c>
      <c r="AR367" s="25" t="s">
        <v>203</v>
      </c>
      <c r="AT367" s="25" t="s">
        <v>198</v>
      </c>
      <c r="AU367" s="25" t="s">
        <v>83</v>
      </c>
      <c r="AY367" s="25" t="s">
        <v>196</v>
      </c>
      <c r="BE367" s="215">
        <f>IF(N367="základní",J367,0)</f>
        <v>0</v>
      </c>
      <c r="BF367" s="215">
        <f>IF(N367="snížená",J367,0)</f>
        <v>0</v>
      </c>
      <c r="BG367" s="215">
        <f>IF(N367="zákl. přenesená",J367,0)</f>
        <v>0</v>
      </c>
      <c r="BH367" s="215">
        <f>IF(N367="sníž. přenesená",J367,0)</f>
        <v>0</v>
      </c>
      <c r="BI367" s="215">
        <f>IF(N367="nulová",J367,0)</f>
        <v>0</v>
      </c>
      <c r="BJ367" s="25" t="s">
        <v>81</v>
      </c>
      <c r="BK367" s="215">
        <f>ROUND(I367*H367,2)</f>
        <v>0</v>
      </c>
      <c r="BL367" s="25" t="s">
        <v>203</v>
      </c>
      <c r="BM367" s="25" t="s">
        <v>5164</v>
      </c>
    </row>
    <row r="368" spans="2:65" s="11" customFormat="1" ht="37.4" customHeight="1">
      <c r="B368" s="188"/>
      <c r="C368" s="189"/>
      <c r="D368" s="190" t="s">
        <v>73</v>
      </c>
      <c r="E368" s="191" t="s">
        <v>1146</v>
      </c>
      <c r="F368" s="191" t="s">
        <v>1147</v>
      </c>
      <c r="G368" s="189"/>
      <c r="H368" s="189"/>
      <c r="I368" s="192"/>
      <c r="J368" s="193">
        <f>BK368</f>
        <v>0</v>
      </c>
      <c r="K368" s="189"/>
      <c r="L368" s="194"/>
      <c r="M368" s="195"/>
      <c r="N368" s="196"/>
      <c r="O368" s="196"/>
      <c r="P368" s="197">
        <f>P369+P374+P383+P389+P405</f>
        <v>0</v>
      </c>
      <c r="Q368" s="196"/>
      <c r="R368" s="197">
        <f>R369+R374+R383+R389+R405</f>
        <v>2.6505733845240007</v>
      </c>
      <c r="S368" s="196"/>
      <c r="T368" s="198">
        <f>T369+T374+T383+T389+T405</f>
        <v>0</v>
      </c>
      <c r="AR368" s="199" t="s">
        <v>83</v>
      </c>
      <c r="AT368" s="200" t="s">
        <v>73</v>
      </c>
      <c r="AU368" s="200" t="s">
        <v>74</v>
      </c>
      <c r="AY368" s="199" t="s">
        <v>196</v>
      </c>
      <c r="BK368" s="201">
        <f>BK369+BK374+BK383+BK389+BK405</f>
        <v>0</v>
      </c>
    </row>
    <row r="369" spans="2:65" s="11" customFormat="1" ht="19.899999999999999" customHeight="1">
      <c r="B369" s="188"/>
      <c r="C369" s="189"/>
      <c r="D369" s="190" t="s">
        <v>73</v>
      </c>
      <c r="E369" s="202" t="s">
        <v>3801</v>
      </c>
      <c r="F369" s="202" t="s">
        <v>3802</v>
      </c>
      <c r="G369" s="189"/>
      <c r="H369" s="189"/>
      <c r="I369" s="192"/>
      <c r="J369" s="203">
        <f>BK369</f>
        <v>0</v>
      </c>
      <c r="K369" s="189"/>
      <c r="L369" s="194"/>
      <c r="M369" s="195"/>
      <c r="N369" s="196"/>
      <c r="O369" s="196"/>
      <c r="P369" s="197">
        <f>SUM(P370:P373)</f>
        <v>0</v>
      </c>
      <c r="Q369" s="196"/>
      <c r="R369" s="197">
        <f>SUM(R370:R373)</f>
        <v>0</v>
      </c>
      <c r="S369" s="196"/>
      <c r="T369" s="198">
        <f>SUM(T370:T373)</f>
        <v>0</v>
      </c>
      <c r="AR369" s="199" t="s">
        <v>83</v>
      </c>
      <c r="AT369" s="200" t="s">
        <v>73</v>
      </c>
      <c r="AU369" s="200" t="s">
        <v>81</v>
      </c>
      <c r="AY369" s="199" t="s">
        <v>196</v>
      </c>
      <c r="BK369" s="201">
        <f>SUM(BK370:BK373)</f>
        <v>0</v>
      </c>
    </row>
    <row r="370" spans="2:65" s="1" customFormat="1" ht="23" customHeight="1">
      <c r="B370" s="42"/>
      <c r="C370" s="204" t="s">
        <v>572</v>
      </c>
      <c r="D370" s="204" t="s">
        <v>198</v>
      </c>
      <c r="E370" s="205" t="s">
        <v>3803</v>
      </c>
      <c r="F370" s="206" t="s">
        <v>3804</v>
      </c>
      <c r="G370" s="207" t="s">
        <v>320</v>
      </c>
      <c r="H370" s="208">
        <v>15</v>
      </c>
      <c r="I370" s="209"/>
      <c r="J370" s="210">
        <f>ROUND(I370*H370,2)</f>
        <v>0</v>
      </c>
      <c r="K370" s="206" t="s">
        <v>24</v>
      </c>
      <c r="L370" s="62"/>
      <c r="M370" s="211" t="s">
        <v>24</v>
      </c>
      <c r="N370" s="212" t="s">
        <v>45</v>
      </c>
      <c r="O370" s="43"/>
      <c r="P370" s="213">
        <f>O370*H370</f>
        <v>0</v>
      </c>
      <c r="Q370" s="213">
        <v>0</v>
      </c>
      <c r="R370" s="213">
        <f>Q370*H370</f>
        <v>0</v>
      </c>
      <c r="S370" s="213">
        <v>0</v>
      </c>
      <c r="T370" s="214">
        <f>S370*H370</f>
        <v>0</v>
      </c>
      <c r="AR370" s="25" t="s">
        <v>290</v>
      </c>
      <c r="AT370" s="25" t="s">
        <v>198</v>
      </c>
      <c r="AU370" s="25" t="s">
        <v>83</v>
      </c>
      <c r="AY370" s="25" t="s">
        <v>196</v>
      </c>
      <c r="BE370" s="215">
        <f>IF(N370="základní",J370,0)</f>
        <v>0</v>
      </c>
      <c r="BF370" s="215">
        <f>IF(N370="snížená",J370,0)</f>
        <v>0</v>
      </c>
      <c r="BG370" s="215">
        <f>IF(N370="zákl. přenesená",J370,0)</f>
        <v>0</v>
      </c>
      <c r="BH370" s="215">
        <f>IF(N370="sníž. přenesená",J370,0)</f>
        <v>0</v>
      </c>
      <c r="BI370" s="215">
        <f>IF(N370="nulová",J370,0)</f>
        <v>0</v>
      </c>
      <c r="BJ370" s="25" t="s">
        <v>81</v>
      </c>
      <c r="BK370" s="215">
        <f>ROUND(I370*H370,2)</f>
        <v>0</v>
      </c>
      <c r="BL370" s="25" t="s">
        <v>290</v>
      </c>
      <c r="BM370" s="25" t="s">
        <v>5165</v>
      </c>
    </row>
    <row r="371" spans="2:65" s="12" customFormat="1">
      <c r="B371" s="216"/>
      <c r="C371" s="217"/>
      <c r="D371" s="218" t="s">
        <v>205</v>
      </c>
      <c r="E371" s="219" t="s">
        <v>24</v>
      </c>
      <c r="F371" s="220" t="s">
        <v>5166</v>
      </c>
      <c r="G371" s="217"/>
      <c r="H371" s="221">
        <v>15</v>
      </c>
      <c r="I371" s="222"/>
      <c r="J371" s="217"/>
      <c r="K371" s="217"/>
      <c r="L371" s="223"/>
      <c r="M371" s="224"/>
      <c r="N371" s="225"/>
      <c r="O371" s="225"/>
      <c r="P371" s="225"/>
      <c r="Q371" s="225"/>
      <c r="R371" s="225"/>
      <c r="S371" s="225"/>
      <c r="T371" s="226"/>
      <c r="AT371" s="227" t="s">
        <v>205</v>
      </c>
      <c r="AU371" s="227" t="s">
        <v>83</v>
      </c>
      <c r="AV371" s="12" t="s">
        <v>83</v>
      </c>
      <c r="AW371" s="12" t="s">
        <v>37</v>
      </c>
      <c r="AX371" s="12" t="s">
        <v>81</v>
      </c>
      <c r="AY371" s="227" t="s">
        <v>196</v>
      </c>
    </row>
    <row r="372" spans="2:65" s="1" customFormat="1" ht="14.5" customHeight="1">
      <c r="B372" s="42"/>
      <c r="C372" s="204" t="s">
        <v>576</v>
      </c>
      <c r="D372" s="204" t="s">
        <v>198</v>
      </c>
      <c r="E372" s="205" t="s">
        <v>3807</v>
      </c>
      <c r="F372" s="206" t="s">
        <v>3808</v>
      </c>
      <c r="G372" s="207" t="s">
        <v>320</v>
      </c>
      <c r="H372" s="208">
        <v>15</v>
      </c>
      <c r="I372" s="209"/>
      <c r="J372" s="210">
        <f>ROUND(I372*H372,2)</f>
        <v>0</v>
      </c>
      <c r="K372" s="206" t="s">
        <v>24</v>
      </c>
      <c r="L372" s="62"/>
      <c r="M372" s="211" t="s">
        <v>24</v>
      </c>
      <c r="N372" s="212" t="s">
        <v>45</v>
      </c>
      <c r="O372" s="43"/>
      <c r="P372" s="213">
        <f>O372*H372</f>
        <v>0</v>
      </c>
      <c r="Q372" s="213">
        <v>0</v>
      </c>
      <c r="R372" s="213">
        <f>Q372*H372</f>
        <v>0</v>
      </c>
      <c r="S372" s="213">
        <v>0</v>
      </c>
      <c r="T372" s="214">
        <f>S372*H372</f>
        <v>0</v>
      </c>
      <c r="AR372" s="25" t="s">
        <v>290</v>
      </c>
      <c r="AT372" s="25" t="s">
        <v>198</v>
      </c>
      <c r="AU372" s="25" t="s">
        <v>83</v>
      </c>
      <c r="AY372" s="25" t="s">
        <v>196</v>
      </c>
      <c r="BE372" s="215">
        <f>IF(N372="základní",J372,0)</f>
        <v>0</v>
      </c>
      <c r="BF372" s="215">
        <f>IF(N372="snížená",J372,0)</f>
        <v>0</v>
      </c>
      <c r="BG372" s="215">
        <f>IF(N372="zákl. přenesená",J372,0)</f>
        <v>0</v>
      </c>
      <c r="BH372" s="215">
        <f>IF(N372="sníž. přenesená",J372,0)</f>
        <v>0</v>
      </c>
      <c r="BI372" s="215">
        <f>IF(N372="nulová",J372,0)</f>
        <v>0</v>
      </c>
      <c r="BJ372" s="25" t="s">
        <v>81</v>
      </c>
      <c r="BK372" s="215">
        <f>ROUND(I372*H372,2)</f>
        <v>0</v>
      </c>
      <c r="BL372" s="25" t="s">
        <v>290</v>
      </c>
      <c r="BM372" s="25" t="s">
        <v>5167</v>
      </c>
    </row>
    <row r="373" spans="2:65" s="1" customFormat="1" ht="14.5" customHeight="1">
      <c r="B373" s="42"/>
      <c r="C373" s="204" t="s">
        <v>580</v>
      </c>
      <c r="D373" s="204" t="s">
        <v>198</v>
      </c>
      <c r="E373" s="205" t="s">
        <v>3810</v>
      </c>
      <c r="F373" s="206" t="s">
        <v>3811</v>
      </c>
      <c r="G373" s="207" t="s">
        <v>248</v>
      </c>
      <c r="H373" s="208">
        <v>1</v>
      </c>
      <c r="I373" s="209"/>
      <c r="J373" s="210">
        <f>ROUND(I373*H373,2)</f>
        <v>0</v>
      </c>
      <c r="K373" s="206" t="s">
        <v>24</v>
      </c>
      <c r="L373" s="62"/>
      <c r="M373" s="211" t="s">
        <v>24</v>
      </c>
      <c r="N373" s="212" t="s">
        <v>45</v>
      </c>
      <c r="O373" s="43"/>
      <c r="P373" s="213">
        <f>O373*H373</f>
        <v>0</v>
      </c>
      <c r="Q373" s="213">
        <v>0</v>
      </c>
      <c r="R373" s="213">
        <f>Q373*H373</f>
        <v>0</v>
      </c>
      <c r="S373" s="213">
        <v>0</v>
      </c>
      <c r="T373" s="214">
        <f>S373*H373</f>
        <v>0</v>
      </c>
      <c r="AR373" s="25" t="s">
        <v>290</v>
      </c>
      <c r="AT373" s="25" t="s">
        <v>198</v>
      </c>
      <c r="AU373" s="25" t="s">
        <v>83</v>
      </c>
      <c r="AY373" s="25" t="s">
        <v>196</v>
      </c>
      <c r="BE373" s="215">
        <f>IF(N373="základní",J373,0)</f>
        <v>0</v>
      </c>
      <c r="BF373" s="215">
        <f>IF(N373="snížená",J373,0)</f>
        <v>0</v>
      </c>
      <c r="BG373" s="215">
        <f>IF(N373="zákl. přenesená",J373,0)</f>
        <v>0</v>
      </c>
      <c r="BH373" s="215">
        <f>IF(N373="sníž. přenesená",J373,0)</f>
        <v>0</v>
      </c>
      <c r="BI373" s="215">
        <f>IF(N373="nulová",J373,0)</f>
        <v>0</v>
      </c>
      <c r="BJ373" s="25" t="s">
        <v>81</v>
      </c>
      <c r="BK373" s="215">
        <f>ROUND(I373*H373,2)</f>
        <v>0</v>
      </c>
      <c r="BL373" s="25" t="s">
        <v>290</v>
      </c>
      <c r="BM373" s="25" t="s">
        <v>5168</v>
      </c>
    </row>
    <row r="374" spans="2:65" s="11" customFormat="1" ht="29.9" customHeight="1">
      <c r="B374" s="188"/>
      <c r="C374" s="189"/>
      <c r="D374" s="190" t="s">
        <v>73</v>
      </c>
      <c r="E374" s="202" t="s">
        <v>3821</v>
      </c>
      <c r="F374" s="202" t="s">
        <v>3822</v>
      </c>
      <c r="G374" s="189"/>
      <c r="H374" s="189"/>
      <c r="I374" s="192"/>
      <c r="J374" s="203">
        <f>BK374</f>
        <v>0</v>
      </c>
      <c r="K374" s="189"/>
      <c r="L374" s="194"/>
      <c r="M374" s="195"/>
      <c r="N374" s="196"/>
      <c r="O374" s="196"/>
      <c r="P374" s="197">
        <f>SUM(P375:P382)</f>
        <v>0</v>
      </c>
      <c r="Q374" s="196"/>
      <c r="R374" s="197">
        <f>SUM(R375:R382)</f>
        <v>2.3920518720000002E-2</v>
      </c>
      <c r="S374" s="196"/>
      <c r="T374" s="198">
        <f>SUM(T375:T382)</f>
        <v>0</v>
      </c>
      <c r="AR374" s="199" t="s">
        <v>83</v>
      </c>
      <c r="AT374" s="200" t="s">
        <v>73</v>
      </c>
      <c r="AU374" s="200" t="s">
        <v>81</v>
      </c>
      <c r="AY374" s="199" t="s">
        <v>196</v>
      </c>
      <c r="BK374" s="201">
        <f>SUM(BK375:BK382)</f>
        <v>0</v>
      </c>
    </row>
    <row r="375" spans="2:65" s="1" customFormat="1" ht="34.5" customHeight="1">
      <c r="B375" s="42"/>
      <c r="C375" s="204" t="s">
        <v>584</v>
      </c>
      <c r="D375" s="204" t="s">
        <v>198</v>
      </c>
      <c r="E375" s="205" t="s">
        <v>5169</v>
      </c>
      <c r="F375" s="206" t="s">
        <v>5170</v>
      </c>
      <c r="G375" s="207" t="s">
        <v>320</v>
      </c>
      <c r="H375" s="208">
        <v>10.77</v>
      </c>
      <c r="I375" s="209"/>
      <c r="J375" s="210">
        <f>ROUND(I375*H375,2)</f>
        <v>0</v>
      </c>
      <c r="K375" s="206" t="s">
        <v>202</v>
      </c>
      <c r="L375" s="62"/>
      <c r="M375" s="211" t="s">
        <v>24</v>
      </c>
      <c r="N375" s="212" t="s">
        <v>45</v>
      </c>
      <c r="O375" s="43"/>
      <c r="P375" s="213">
        <f>O375*H375</f>
        <v>0</v>
      </c>
      <c r="Q375" s="213">
        <v>1.970336E-3</v>
      </c>
      <c r="R375" s="213">
        <f>Q375*H375</f>
        <v>2.1220518720000001E-2</v>
      </c>
      <c r="S375" s="213">
        <v>0</v>
      </c>
      <c r="T375" s="214">
        <f>S375*H375</f>
        <v>0</v>
      </c>
      <c r="AR375" s="25" t="s">
        <v>290</v>
      </c>
      <c r="AT375" s="25" t="s">
        <v>198</v>
      </c>
      <c r="AU375" s="25" t="s">
        <v>83</v>
      </c>
      <c r="AY375" s="25" t="s">
        <v>196</v>
      </c>
      <c r="BE375" s="215">
        <f>IF(N375="základní",J375,0)</f>
        <v>0</v>
      </c>
      <c r="BF375" s="215">
        <f>IF(N375="snížená",J375,0)</f>
        <v>0</v>
      </c>
      <c r="BG375" s="215">
        <f>IF(N375="zákl. přenesená",J375,0)</f>
        <v>0</v>
      </c>
      <c r="BH375" s="215">
        <f>IF(N375="sníž. přenesená",J375,0)</f>
        <v>0</v>
      </c>
      <c r="BI375" s="215">
        <f>IF(N375="nulová",J375,0)</f>
        <v>0</v>
      </c>
      <c r="BJ375" s="25" t="s">
        <v>81</v>
      </c>
      <c r="BK375" s="215">
        <f>ROUND(I375*H375,2)</f>
        <v>0</v>
      </c>
      <c r="BL375" s="25" t="s">
        <v>290</v>
      </c>
      <c r="BM375" s="25" t="s">
        <v>5171</v>
      </c>
    </row>
    <row r="376" spans="2:65" s="12" customFormat="1">
      <c r="B376" s="216"/>
      <c r="C376" s="217"/>
      <c r="D376" s="218" t="s">
        <v>205</v>
      </c>
      <c r="E376" s="219" t="s">
        <v>24</v>
      </c>
      <c r="F376" s="220" t="s">
        <v>5172</v>
      </c>
      <c r="G376" s="217"/>
      <c r="H376" s="221">
        <v>10.77</v>
      </c>
      <c r="I376" s="222"/>
      <c r="J376" s="217"/>
      <c r="K376" s="217"/>
      <c r="L376" s="223"/>
      <c r="M376" s="224"/>
      <c r="N376" s="225"/>
      <c r="O376" s="225"/>
      <c r="P376" s="225"/>
      <c r="Q376" s="225"/>
      <c r="R376" s="225"/>
      <c r="S376" s="225"/>
      <c r="T376" s="226"/>
      <c r="AT376" s="227" t="s">
        <v>205</v>
      </c>
      <c r="AU376" s="227" t="s">
        <v>83</v>
      </c>
      <c r="AV376" s="12" t="s">
        <v>83</v>
      </c>
      <c r="AW376" s="12" t="s">
        <v>37</v>
      </c>
      <c r="AX376" s="12" t="s">
        <v>81</v>
      </c>
      <c r="AY376" s="227" t="s">
        <v>196</v>
      </c>
    </row>
    <row r="377" spans="2:65" s="1" customFormat="1" ht="23" customHeight="1">
      <c r="B377" s="42"/>
      <c r="C377" s="204" t="s">
        <v>588</v>
      </c>
      <c r="D377" s="204" t="s">
        <v>198</v>
      </c>
      <c r="E377" s="205" t="s">
        <v>3826</v>
      </c>
      <c r="F377" s="206" t="s">
        <v>3827</v>
      </c>
      <c r="G377" s="207" t="s">
        <v>320</v>
      </c>
      <c r="H377" s="208">
        <v>13</v>
      </c>
      <c r="I377" s="209"/>
      <c r="J377" s="210">
        <f>ROUND(I377*H377,2)</f>
        <v>0</v>
      </c>
      <c r="K377" s="206" t="s">
        <v>202</v>
      </c>
      <c r="L377" s="62"/>
      <c r="M377" s="211" t="s">
        <v>24</v>
      </c>
      <c r="N377" s="212" t="s">
        <v>45</v>
      </c>
      <c r="O377" s="43"/>
      <c r="P377" s="213">
        <f>O377*H377</f>
        <v>0</v>
      </c>
      <c r="Q377" s="213">
        <v>0</v>
      </c>
      <c r="R377" s="213">
        <f>Q377*H377</f>
        <v>0</v>
      </c>
      <c r="S377" s="213">
        <v>0</v>
      </c>
      <c r="T377" s="214">
        <f>S377*H377</f>
        <v>0</v>
      </c>
      <c r="AR377" s="25" t="s">
        <v>290</v>
      </c>
      <c r="AT377" s="25" t="s">
        <v>198</v>
      </c>
      <c r="AU377" s="25" t="s">
        <v>83</v>
      </c>
      <c r="AY377" s="25" t="s">
        <v>196</v>
      </c>
      <c r="BE377" s="215">
        <f>IF(N377="základní",J377,0)</f>
        <v>0</v>
      </c>
      <c r="BF377" s="215">
        <f>IF(N377="snížená",J377,0)</f>
        <v>0</v>
      </c>
      <c r="BG377" s="215">
        <f>IF(N377="zákl. přenesená",J377,0)</f>
        <v>0</v>
      </c>
      <c r="BH377" s="215">
        <f>IF(N377="sníž. přenesená",J377,0)</f>
        <v>0</v>
      </c>
      <c r="BI377" s="215">
        <f>IF(N377="nulová",J377,0)</f>
        <v>0</v>
      </c>
      <c r="BJ377" s="25" t="s">
        <v>81</v>
      </c>
      <c r="BK377" s="215">
        <f>ROUND(I377*H377,2)</f>
        <v>0</v>
      </c>
      <c r="BL377" s="25" t="s">
        <v>290</v>
      </c>
      <c r="BM377" s="25" t="s">
        <v>5173</v>
      </c>
    </row>
    <row r="378" spans="2:65" s="12" customFormat="1">
      <c r="B378" s="216"/>
      <c r="C378" s="217"/>
      <c r="D378" s="218" t="s">
        <v>205</v>
      </c>
      <c r="E378" s="219" t="s">
        <v>24</v>
      </c>
      <c r="F378" s="220" t="s">
        <v>5174</v>
      </c>
      <c r="G378" s="217"/>
      <c r="H378" s="221">
        <v>13</v>
      </c>
      <c r="I378" s="222"/>
      <c r="J378" s="217"/>
      <c r="K378" s="217"/>
      <c r="L378" s="223"/>
      <c r="M378" s="224"/>
      <c r="N378" s="225"/>
      <c r="O378" s="225"/>
      <c r="P378" s="225"/>
      <c r="Q378" s="225"/>
      <c r="R378" s="225"/>
      <c r="S378" s="225"/>
      <c r="T378" s="226"/>
      <c r="AT378" s="227" t="s">
        <v>205</v>
      </c>
      <c r="AU378" s="227" t="s">
        <v>83</v>
      </c>
      <c r="AV378" s="12" t="s">
        <v>83</v>
      </c>
      <c r="AW378" s="12" t="s">
        <v>37</v>
      </c>
      <c r="AX378" s="12" t="s">
        <v>81</v>
      </c>
      <c r="AY378" s="227" t="s">
        <v>196</v>
      </c>
    </row>
    <row r="379" spans="2:65" s="1" customFormat="1" ht="14.5" customHeight="1">
      <c r="B379" s="42"/>
      <c r="C379" s="204" t="s">
        <v>593</v>
      </c>
      <c r="D379" s="204" t="s">
        <v>198</v>
      </c>
      <c r="E379" s="205" t="s">
        <v>3830</v>
      </c>
      <c r="F379" s="206" t="s">
        <v>3831</v>
      </c>
      <c r="G379" s="207" t="s">
        <v>320</v>
      </c>
      <c r="H379" s="208">
        <v>13</v>
      </c>
      <c r="I379" s="209"/>
      <c r="J379" s="210">
        <f>ROUND(I379*H379,2)</f>
        <v>0</v>
      </c>
      <c r="K379" s="206" t="s">
        <v>202</v>
      </c>
      <c r="L379" s="62"/>
      <c r="M379" s="211" t="s">
        <v>24</v>
      </c>
      <c r="N379" s="212" t="s">
        <v>45</v>
      </c>
      <c r="O379" s="43"/>
      <c r="P379" s="213">
        <f>O379*H379</f>
        <v>0</v>
      </c>
      <c r="Q379" s="213">
        <v>0</v>
      </c>
      <c r="R379" s="213">
        <f>Q379*H379</f>
        <v>0</v>
      </c>
      <c r="S379" s="213">
        <v>0</v>
      </c>
      <c r="T379" s="214">
        <f>S379*H379</f>
        <v>0</v>
      </c>
      <c r="AR379" s="25" t="s">
        <v>290</v>
      </c>
      <c r="AT379" s="25" t="s">
        <v>198</v>
      </c>
      <c r="AU379" s="25" t="s">
        <v>83</v>
      </c>
      <c r="AY379" s="25" t="s">
        <v>196</v>
      </c>
      <c r="BE379" s="215">
        <f>IF(N379="základní",J379,0)</f>
        <v>0</v>
      </c>
      <c r="BF379" s="215">
        <f>IF(N379="snížená",J379,0)</f>
        <v>0</v>
      </c>
      <c r="BG379" s="215">
        <f>IF(N379="zákl. přenesená",J379,0)</f>
        <v>0</v>
      </c>
      <c r="BH379" s="215">
        <f>IF(N379="sníž. přenesená",J379,0)</f>
        <v>0</v>
      </c>
      <c r="BI379" s="215">
        <f>IF(N379="nulová",J379,0)</f>
        <v>0</v>
      </c>
      <c r="BJ379" s="25" t="s">
        <v>81</v>
      </c>
      <c r="BK379" s="215">
        <f>ROUND(I379*H379,2)</f>
        <v>0</v>
      </c>
      <c r="BL379" s="25" t="s">
        <v>290</v>
      </c>
      <c r="BM379" s="25" t="s">
        <v>5175</v>
      </c>
    </row>
    <row r="380" spans="2:65" s="1" customFormat="1" ht="14.5" customHeight="1">
      <c r="B380" s="42"/>
      <c r="C380" s="204" t="s">
        <v>597</v>
      </c>
      <c r="D380" s="204" t="s">
        <v>198</v>
      </c>
      <c r="E380" s="205" t="s">
        <v>3833</v>
      </c>
      <c r="F380" s="206" t="s">
        <v>3834</v>
      </c>
      <c r="G380" s="207" t="s">
        <v>248</v>
      </c>
      <c r="H380" s="208">
        <v>9</v>
      </c>
      <c r="I380" s="209"/>
      <c r="J380" s="210">
        <f>ROUND(I380*H380,2)</f>
        <v>0</v>
      </c>
      <c r="K380" s="206" t="s">
        <v>202</v>
      </c>
      <c r="L380" s="62"/>
      <c r="M380" s="211" t="s">
        <v>24</v>
      </c>
      <c r="N380" s="212" t="s">
        <v>45</v>
      </c>
      <c r="O380" s="43"/>
      <c r="P380" s="213">
        <f>O380*H380</f>
        <v>0</v>
      </c>
      <c r="Q380" s="213">
        <v>0</v>
      </c>
      <c r="R380" s="213">
        <f>Q380*H380</f>
        <v>0</v>
      </c>
      <c r="S380" s="213">
        <v>0</v>
      </c>
      <c r="T380" s="214">
        <f>S380*H380</f>
        <v>0</v>
      </c>
      <c r="AR380" s="25" t="s">
        <v>290</v>
      </c>
      <c r="AT380" s="25" t="s">
        <v>198</v>
      </c>
      <c r="AU380" s="25" t="s">
        <v>83</v>
      </c>
      <c r="AY380" s="25" t="s">
        <v>196</v>
      </c>
      <c r="BE380" s="215">
        <f>IF(N380="základní",J380,0)</f>
        <v>0</v>
      </c>
      <c r="BF380" s="215">
        <f>IF(N380="snížená",J380,0)</f>
        <v>0</v>
      </c>
      <c r="BG380" s="215">
        <f>IF(N380="zákl. přenesená",J380,0)</f>
        <v>0</v>
      </c>
      <c r="BH380" s="215">
        <f>IF(N380="sníž. přenesená",J380,0)</f>
        <v>0</v>
      </c>
      <c r="BI380" s="215">
        <f>IF(N380="nulová",J380,0)</f>
        <v>0</v>
      </c>
      <c r="BJ380" s="25" t="s">
        <v>81</v>
      </c>
      <c r="BK380" s="215">
        <f>ROUND(I380*H380,2)</f>
        <v>0</v>
      </c>
      <c r="BL380" s="25" t="s">
        <v>290</v>
      </c>
      <c r="BM380" s="25" t="s">
        <v>5176</v>
      </c>
    </row>
    <row r="381" spans="2:65" s="1" customFormat="1" ht="14.5" customHeight="1">
      <c r="B381" s="42"/>
      <c r="C381" s="250" t="s">
        <v>604</v>
      </c>
      <c r="D381" s="250" t="s">
        <v>252</v>
      </c>
      <c r="E381" s="251" t="s">
        <v>3836</v>
      </c>
      <c r="F381" s="252" t="s">
        <v>3837</v>
      </c>
      <c r="G381" s="253" t="s">
        <v>248</v>
      </c>
      <c r="H381" s="254">
        <v>9</v>
      </c>
      <c r="I381" s="255"/>
      <c r="J381" s="256">
        <f>ROUND(I381*H381,2)</f>
        <v>0</v>
      </c>
      <c r="K381" s="252" t="s">
        <v>24</v>
      </c>
      <c r="L381" s="257"/>
      <c r="M381" s="258" t="s">
        <v>24</v>
      </c>
      <c r="N381" s="259" t="s">
        <v>45</v>
      </c>
      <c r="O381" s="43"/>
      <c r="P381" s="213">
        <f>O381*H381</f>
        <v>0</v>
      </c>
      <c r="Q381" s="213">
        <v>2.9999999999999997E-4</v>
      </c>
      <c r="R381" s="213">
        <f>Q381*H381</f>
        <v>2.6999999999999997E-3</v>
      </c>
      <c r="S381" s="213">
        <v>0</v>
      </c>
      <c r="T381" s="214">
        <f>S381*H381</f>
        <v>0</v>
      </c>
      <c r="AR381" s="25" t="s">
        <v>376</v>
      </c>
      <c r="AT381" s="25" t="s">
        <v>252</v>
      </c>
      <c r="AU381" s="25" t="s">
        <v>83</v>
      </c>
      <c r="AY381" s="25" t="s">
        <v>196</v>
      </c>
      <c r="BE381" s="215">
        <f>IF(N381="základní",J381,0)</f>
        <v>0</v>
      </c>
      <c r="BF381" s="215">
        <f>IF(N381="snížená",J381,0)</f>
        <v>0</v>
      </c>
      <c r="BG381" s="215">
        <f>IF(N381="zákl. přenesená",J381,0)</f>
        <v>0</v>
      </c>
      <c r="BH381" s="215">
        <f>IF(N381="sníž. přenesená",J381,0)</f>
        <v>0</v>
      </c>
      <c r="BI381" s="215">
        <f>IF(N381="nulová",J381,0)</f>
        <v>0</v>
      </c>
      <c r="BJ381" s="25" t="s">
        <v>81</v>
      </c>
      <c r="BK381" s="215">
        <f>ROUND(I381*H381,2)</f>
        <v>0</v>
      </c>
      <c r="BL381" s="25" t="s">
        <v>290</v>
      </c>
      <c r="BM381" s="25" t="s">
        <v>5177</v>
      </c>
    </row>
    <row r="382" spans="2:65" s="1" customFormat="1" ht="46" customHeight="1">
      <c r="B382" s="42"/>
      <c r="C382" s="204" t="s">
        <v>612</v>
      </c>
      <c r="D382" s="204" t="s">
        <v>198</v>
      </c>
      <c r="E382" s="205" t="s">
        <v>3839</v>
      </c>
      <c r="F382" s="206" t="s">
        <v>3840</v>
      </c>
      <c r="G382" s="207" t="s">
        <v>1189</v>
      </c>
      <c r="H382" s="270"/>
      <c r="I382" s="209"/>
      <c r="J382" s="210">
        <f>ROUND(I382*H382,2)</f>
        <v>0</v>
      </c>
      <c r="K382" s="206" t="s">
        <v>202</v>
      </c>
      <c r="L382" s="62"/>
      <c r="M382" s="211" t="s">
        <v>24</v>
      </c>
      <c r="N382" s="212" t="s">
        <v>45</v>
      </c>
      <c r="O382" s="43"/>
      <c r="P382" s="213">
        <f>O382*H382</f>
        <v>0</v>
      </c>
      <c r="Q382" s="213">
        <v>0</v>
      </c>
      <c r="R382" s="213">
        <f>Q382*H382</f>
        <v>0</v>
      </c>
      <c r="S382" s="213">
        <v>0</v>
      </c>
      <c r="T382" s="214">
        <f>S382*H382</f>
        <v>0</v>
      </c>
      <c r="AR382" s="25" t="s">
        <v>290</v>
      </c>
      <c r="AT382" s="25" t="s">
        <v>198</v>
      </c>
      <c r="AU382" s="25" t="s">
        <v>83</v>
      </c>
      <c r="AY382" s="25" t="s">
        <v>196</v>
      </c>
      <c r="BE382" s="215">
        <f>IF(N382="základní",J382,0)</f>
        <v>0</v>
      </c>
      <c r="BF382" s="215">
        <f>IF(N382="snížená",J382,0)</f>
        <v>0</v>
      </c>
      <c r="BG382" s="215">
        <f>IF(N382="zákl. přenesená",J382,0)</f>
        <v>0</v>
      </c>
      <c r="BH382" s="215">
        <f>IF(N382="sníž. přenesená",J382,0)</f>
        <v>0</v>
      </c>
      <c r="BI382" s="215">
        <f>IF(N382="nulová",J382,0)</f>
        <v>0</v>
      </c>
      <c r="BJ382" s="25" t="s">
        <v>81</v>
      </c>
      <c r="BK382" s="215">
        <f>ROUND(I382*H382,2)</f>
        <v>0</v>
      </c>
      <c r="BL382" s="25" t="s">
        <v>290</v>
      </c>
      <c r="BM382" s="25" t="s">
        <v>5178</v>
      </c>
    </row>
    <row r="383" spans="2:65" s="11" customFormat="1" ht="29.9" customHeight="1">
      <c r="B383" s="188"/>
      <c r="C383" s="189"/>
      <c r="D383" s="190" t="s">
        <v>73</v>
      </c>
      <c r="E383" s="202" t="s">
        <v>1611</v>
      </c>
      <c r="F383" s="202" t="s">
        <v>1612</v>
      </c>
      <c r="G383" s="189"/>
      <c r="H383" s="189"/>
      <c r="I383" s="192"/>
      <c r="J383" s="203">
        <f>BK383</f>
        <v>0</v>
      </c>
      <c r="K383" s="189"/>
      <c r="L383" s="194"/>
      <c r="M383" s="195"/>
      <c r="N383" s="196"/>
      <c r="O383" s="196"/>
      <c r="P383" s="197">
        <f>SUM(P384:P388)</f>
        <v>0</v>
      </c>
      <c r="Q383" s="196"/>
      <c r="R383" s="197">
        <f>SUM(R384:R388)</f>
        <v>7.0100938000000002E-2</v>
      </c>
      <c r="S383" s="196"/>
      <c r="T383" s="198">
        <f>SUM(T384:T388)</f>
        <v>0</v>
      </c>
      <c r="AR383" s="199" t="s">
        <v>83</v>
      </c>
      <c r="AT383" s="200" t="s">
        <v>73</v>
      </c>
      <c r="AU383" s="200" t="s">
        <v>81</v>
      </c>
      <c r="AY383" s="199" t="s">
        <v>196</v>
      </c>
      <c r="BK383" s="201">
        <f>SUM(BK384:BK388)</f>
        <v>0</v>
      </c>
    </row>
    <row r="384" spans="2:65" s="1" customFormat="1" ht="14.5" customHeight="1">
      <c r="B384" s="42"/>
      <c r="C384" s="204" t="s">
        <v>616</v>
      </c>
      <c r="D384" s="204" t="s">
        <v>198</v>
      </c>
      <c r="E384" s="205" t="s">
        <v>3857</v>
      </c>
      <c r="F384" s="206" t="s">
        <v>3858</v>
      </c>
      <c r="G384" s="207" t="s">
        <v>248</v>
      </c>
      <c r="H384" s="208">
        <v>1</v>
      </c>
      <c r="I384" s="209"/>
      <c r="J384" s="210">
        <f>ROUND(I384*H384,2)</f>
        <v>0</v>
      </c>
      <c r="K384" s="206" t="s">
        <v>202</v>
      </c>
      <c r="L384" s="62"/>
      <c r="M384" s="211" t="s">
        <v>24</v>
      </c>
      <c r="N384" s="212" t="s">
        <v>45</v>
      </c>
      <c r="O384" s="43"/>
      <c r="P384" s="213">
        <f>O384*H384</f>
        <v>0</v>
      </c>
      <c r="Q384" s="213">
        <v>1.00938E-4</v>
      </c>
      <c r="R384" s="213">
        <f>Q384*H384</f>
        <v>1.00938E-4</v>
      </c>
      <c r="S384" s="213">
        <v>0</v>
      </c>
      <c r="T384" s="214">
        <f>S384*H384</f>
        <v>0</v>
      </c>
      <c r="AR384" s="25" t="s">
        <v>290</v>
      </c>
      <c r="AT384" s="25" t="s">
        <v>198</v>
      </c>
      <c r="AU384" s="25" t="s">
        <v>83</v>
      </c>
      <c r="AY384" s="25" t="s">
        <v>196</v>
      </c>
      <c r="BE384" s="215">
        <f>IF(N384="základní",J384,0)</f>
        <v>0</v>
      </c>
      <c r="BF384" s="215">
        <f>IF(N384="snížená",J384,0)</f>
        <v>0</v>
      </c>
      <c r="BG384" s="215">
        <f>IF(N384="zákl. přenesená",J384,0)</f>
        <v>0</v>
      </c>
      <c r="BH384" s="215">
        <f>IF(N384="sníž. přenesená",J384,0)</f>
        <v>0</v>
      </c>
      <c r="BI384" s="215">
        <f>IF(N384="nulová",J384,0)</f>
        <v>0</v>
      </c>
      <c r="BJ384" s="25" t="s">
        <v>81</v>
      </c>
      <c r="BK384" s="215">
        <f>ROUND(I384*H384,2)</f>
        <v>0</v>
      </c>
      <c r="BL384" s="25" t="s">
        <v>290</v>
      </c>
      <c r="BM384" s="25" t="s">
        <v>5179</v>
      </c>
    </row>
    <row r="385" spans="2:65" s="1" customFormat="1" ht="23" customHeight="1">
      <c r="B385" s="42"/>
      <c r="C385" s="250" t="s">
        <v>622</v>
      </c>
      <c r="D385" s="250" t="s">
        <v>252</v>
      </c>
      <c r="E385" s="251" t="s">
        <v>3860</v>
      </c>
      <c r="F385" s="252" t="s">
        <v>3861</v>
      </c>
      <c r="G385" s="253" t="s">
        <v>267</v>
      </c>
      <c r="H385" s="254">
        <v>1</v>
      </c>
      <c r="I385" s="255"/>
      <c r="J385" s="256">
        <f>ROUND(I385*H385,2)</f>
        <v>0</v>
      </c>
      <c r="K385" s="252" t="s">
        <v>24</v>
      </c>
      <c r="L385" s="257"/>
      <c r="M385" s="258" t="s">
        <v>24</v>
      </c>
      <c r="N385" s="259" t="s">
        <v>45</v>
      </c>
      <c r="O385" s="43"/>
      <c r="P385" s="213">
        <f>O385*H385</f>
        <v>0</v>
      </c>
      <c r="Q385" s="213">
        <v>0.02</v>
      </c>
      <c r="R385" s="213">
        <f>Q385*H385</f>
        <v>0.02</v>
      </c>
      <c r="S385" s="213">
        <v>0</v>
      </c>
      <c r="T385" s="214">
        <f>S385*H385</f>
        <v>0</v>
      </c>
      <c r="AR385" s="25" t="s">
        <v>376</v>
      </c>
      <c r="AT385" s="25" t="s">
        <v>252</v>
      </c>
      <c r="AU385" s="25" t="s">
        <v>83</v>
      </c>
      <c r="AY385" s="25" t="s">
        <v>196</v>
      </c>
      <c r="BE385" s="215">
        <f>IF(N385="základní",J385,0)</f>
        <v>0</v>
      </c>
      <c r="BF385" s="215">
        <f>IF(N385="snížená",J385,0)</f>
        <v>0</v>
      </c>
      <c r="BG385" s="215">
        <f>IF(N385="zákl. přenesená",J385,0)</f>
        <v>0</v>
      </c>
      <c r="BH385" s="215">
        <f>IF(N385="sníž. přenesená",J385,0)</f>
        <v>0</v>
      </c>
      <c r="BI385" s="215">
        <f>IF(N385="nulová",J385,0)</f>
        <v>0</v>
      </c>
      <c r="BJ385" s="25" t="s">
        <v>81</v>
      </c>
      <c r="BK385" s="215">
        <f>ROUND(I385*H385,2)</f>
        <v>0</v>
      </c>
      <c r="BL385" s="25" t="s">
        <v>290</v>
      </c>
      <c r="BM385" s="25" t="s">
        <v>5180</v>
      </c>
    </row>
    <row r="386" spans="2:65" s="1" customFormat="1" ht="23" customHeight="1">
      <c r="B386" s="42"/>
      <c r="C386" s="204" t="s">
        <v>628</v>
      </c>
      <c r="D386" s="204" t="s">
        <v>198</v>
      </c>
      <c r="E386" s="205" t="s">
        <v>5181</v>
      </c>
      <c r="F386" s="206" t="s">
        <v>5182</v>
      </c>
      <c r="G386" s="207" t="s">
        <v>320</v>
      </c>
      <c r="H386" s="208">
        <v>3</v>
      </c>
      <c r="I386" s="209"/>
      <c r="J386" s="210">
        <f>ROUND(I386*H386,2)</f>
        <v>0</v>
      </c>
      <c r="K386" s="206" t="s">
        <v>202</v>
      </c>
      <c r="L386" s="62"/>
      <c r="M386" s="211" t="s">
        <v>24</v>
      </c>
      <c r="N386" s="212" t="s">
        <v>45</v>
      </c>
      <c r="O386" s="43"/>
      <c r="P386" s="213">
        <f>O386*H386</f>
        <v>0</v>
      </c>
      <c r="Q386" s="213">
        <v>0</v>
      </c>
      <c r="R386" s="213">
        <f>Q386*H386</f>
        <v>0</v>
      </c>
      <c r="S386" s="213">
        <v>0</v>
      </c>
      <c r="T386" s="214">
        <f>S386*H386</f>
        <v>0</v>
      </c>
      <c r="AR386" s="25" t="s">
        <v>290</v>
      </c>
      <c r="AT386" s="25" t="s">
        <v>198</v>
      </c>
      <c r="AU386" s="25" t="s">
        <v>83</v>
      </c>
      <c r="AY386" s="25" t="s">
        <v>196</v>
      </c>
      <c r="BE386" s="215">
        <f>IF(N386="základní",J386,0)</f>
        <v>0</v>
      </c>
      <c r="BF386" s="215">
        <f>IF(N386="snížená",J386,0)</f>
        <v>0</v>
      </c>
      <c r="BG386" s="215">
        <f>IF(N386="zákl. přenesená",J386,0)</f>
        <v>0</v>
      </c>
      <c r="BH386" s="215">
        <f>IF(N386="sníž. přenesená",J386,0)</f>
        <v>0</v>
      </c>
      <c r="BI386" s="215">
        <f>IF(N386="nulová",J386,0)</f>
        <v>0</v>
      </c>
      <c r="BJ386" s="25" t="s">
        <v>81</v>
      </c>
      <c r="BK386" s="215">
        <f>ROUND(I386*H386,2)</f>
        <v>0</v>
      </c>
      <c r="BL386" s="25" t="s">
        <v>290</v>
      </c>
      <c r="BM386" s="25" t="s">
        <v>5183</v>
      </c>
    </row>
    <row r="387" spans="2:65" s="1" customFormat="1" ht="34.5" customHeight="1">
      <c r="B387" s="42"/>
      <c r="C387" s="250" t="s">
        <v>644</v>
      </c>
      <c r="D387" s="250" t="s">
        <v>252</v>
      </c>
      <c r="E387" s="251" t="s">
        <v>5184</v>
      </c>
      <c r="F387" s="252" t="s">
        <v>5185</v>
      </c>
      <c r="G387" s="253" t="s">
        <v>248</v>
      </c>
      <c r="H387" s="254">
        <v>1</v>
      </c>
      <c r="I387" s="255"/>
      <c r="J387" s="256">
        <f>ROUND(I387*H387,2)</f>
        <v>0</v>
      </c>
      <c r="K387" s="252" t="s">
        <v>24</v>
      </c>
      <c r="L387" s="257"/>
      <c r="M387" s="258" t="s">
        <v>24</v>
      </c>
      <c r="N387" s="259" t="s">
        <v>45</v>
      </c>
      <c r="O387" s="43"/>
      <c r="P387" s="213">
        <f>O387*H387</f>
        <v>0</v>
      </c>
      <c r="Q387" s="213">
        <v>0.05</v>
      </c>
      <c r="R387" s="213">
        <f>Q387*H387</f>
        <v>0.05</v>
      </c>
      <c r="S387" s="213">
        <v>0</v>
      </c>
      <c r="T387" s="214">
        <f>S387*H387</f>
        <v>0</v>
      </c>
      <c r="AR387" s="25" t="s">
        <v>376</v>
      </c>
      <c r="AT387" s="25" t="s">
        <v>252</v>
      </c>
      <c r="AU387" s="25" t="s">
        <v>83</v>
      </c>
      <c r="AY387" s="25" t="s">
        <v>196</v>
      </c>
      <c r="BE387" s="215">
        <f>IF(N387="základní",J387,0)</f>
        <v>0</v>
      </c>
      <c r="BF387" s="215">
        <f>IF(N387="snížená",J387,0)</f>
        <v>0</v>
      </c>
      <c r="BG387" s="215">
        <f>IF(N387="zákl. přenesená",J387,0)</f>
        <v>0</v>
      </c>
      <c r="BH387" s="215">
        <f>IF(N387="sníž. přenesená",J387,0)</f>
        <v>0</v>
      </c>
      <c r="BI387" s="215">
        <f>IF(N387="nulová",J387,0)</f>
        <v>0</v>
      </c>
      <c r="BJ387" s="25" t="s">
        <v>81</v>
      </c>
      <c r="BK387" s="215">
        <f>ROUND(I387*H387,2)</f>
        <v>0</v>
      </c>
      <c r="BL387" s="25" t="s">
        <v>290</v>
      </c>
      <c r="BM387" s="25" t="s">
        <v>5186</v>
      </c>
    </row>
    <row r="388" spans="2:65" s="1" customFormat="1" ht="46" customHeight="1">
      <c r="B388" s="42"/>
      <c r="C388" s="204" t="s">
        <v>650</v>
      </c>
      <c r="D388" s="204" t="s">
        <v>198</v>
      </c>
      <c r="E388" s="205" t="s">
        <v>1619</v>
      </c>
      <c r="F388" s="206" t="s">
        <v>1620</v>
      </c>
      <c r="G388" s="207" t="s">
        <v>1189</v>
      </c>
      <c r="H388" s="270"/>
      <c r="I388" s="209"/>
      <c r="J388" s="210">
        <f>ROUND(I388*H388,2)</f>
        <v>0</v>
      </c>
      <c r="K388" s="206" t="s">
        <v>202</v>
      </c>
      <c r="L388" s="62"/>
      <c r="M388" s="211" t="s">
        <v>24</v>
      </c>
      <c r="N388" s="212" t="s">
        <v>45</v>
      </c>
      <c r="O388" s="43"/>
      <c r="P388" s="213">
        <f>O388*H388</f>
        <v>0</v>
      </c>
      <c r="Q388" s="213">
        <v>0</v>
      </c>
      <c r="R388" s="213">
        <f>Q388*H388</f>
        <v>0</v>
      </c>
      <c r="S388" s="213">
        <v>0</v>
      </c>
      <c r="T388" s="214">
        <f>S388*H388</f>
        <v>0</v>
      </c>
      <c r="AR388" s="25" t="s">
        <v>290</v>
      </c>
      <c r="AT388" s="25" t="s">
        <v>198</v>
      </c>
      <c r="AU388" s="25" t="s">
        <v>83</v>
      </c>
      <c r="AY388" s="25" t="s">
        <v>196</v>
      </c>
      <c r="BE388" s="215">
        <f>IF(N388="základní",J388,0)</f>
        <v>0</v>
      </c>
      <c r="BF388" s="215">
        <f>IF(N388="snížená",J388,0)</f>
        <v>0</v>
      </c>
      <c r="BG388" s="215">
        <f>IF(N388="zákl. přenesená",J388,0)</f>
        <v>0</v>
      </c>
      <c r="BH388" s="215">
        <f>IF(N388="sníž. přenesená",J388,0)</f>
        <v>0</v>
      </c>
      <c r="BI388" s="215">
        <f>IF(N388="nulová",J388,0)</f>
        <v>0</v>
      </c>
      <c r="BJ388" s="25" t="s">
        <v>81</v>
      </c>
      <c r="BK388" s="215">
        <f>ROUND(I388*H388,2)</f>
        <v>0</v>
      </c>
      <c r="BL388" s="25" t="s">
        <v>290</v>
      </c>
      <c r="BM388" s="25" t="s">
        <v>5187</v>
      </c>
    </row>
    <row r="389" spans="2:65" s="11" customFormat="1" ht="29.9" customHeight="1">
      <c r="B389" s="188"/>
      <c r="C389" s="189"/>
      <c r="D389" s="190" t="s">
        <v>73</v>
      </c>
      <c r="E389" s="202" t="s">
        <v>5188</v>
      </c>
      <c r="F389" s="202" t="s">
        <v>5189</v>
      </c>
      <c r="G389" s="189"/>
      <c r="H389" s="189"/>
      <c r="I389" s="192"/>
      <c r="J389" s="203">
        <f>BK389</f>
        <v>0</v>
      </c>
      <c r="K389" s="189"/>
      <c r="L389" s="194"/>
      <c r="M389" s="195"/>
      <c r="N389" s="196"/>
      <c r="O389" s="196"/>
      <c r="P389" s="197">
        <f>SUM(P390:P404)</f>
        <v>0</v>
      </c>
      <c r="Q389" s="196"/>
      <c r="R389" s="197">
        <f>SUM(R390:R404)</f>
        <v>2.5553035278040004</v>
      </c>
      <c r="S389" s="196"/>
      <c r="T389" s="198">
        <f>SUM(T390:T404)</f>
        <v>0</v>
      </c>
      <c r="AR389" s="199" t="s">
        <v>83</v>
      </c>
      <c r="AT389" s="200" t="s">
        <v>73</v>
      </c>
      <c r="AU389" s="200" t="s">
        <v>81</v>
      </c>
      <c r="AY389" s="199" t="s">
        <v>196</v>
      </c>
      <c r="BK389" s="201">
        <f>SUM(BK390:BK404)</f>
        <v>0</v>
      </c>
    </row>
    <row r="390" spans="2:65" s="1" customFormat="1" ht="46" customHeight="1">
      <c r="B390" s="42"/>
      <c r="C390" s="204" t="s">
        <v>654</v>
      </c>
      <c r="D390" s="204" t="s">
        <v>198</v>
      </c>
      <c r="E390" s="205" t="s">
        <v>5190</v>
      </c>
      <c r="F390" s="206" t="s">
        <v>5191</v>
      </c>
      <c r="G390" s="207" t="s">
        <v>267</v>
      </c>
      <c r="H390" s="208">
        <v>29.956</v>
      </c>
      <c r="I390" s="209"/>
      <c r="J390" s="210">
        <f>ROUND(I390*H390,2)</f>
        <v>0</v>
      </c>
      <c r="K390" s="206" t="s">
        <v>202</v>
      </c>
      <c r="L390" s="62"/>
      <c r="M390" s="211" t="s">
        <v>24</v>
      </c>
      <c r="N390" s="212" t="s">
        <v>45</v>
      </c>
      <c r="O390" s="43"/>
      <c r="P390" s="213">
        <f>O390*H390</f>
        <v>0</v>
      </c>
      <c r="Q390" s="213">
        <v>8.3009590000000001E-3</v>
      </c>
      <c r="R390" s="213">
        <f>Q390*H390</f>
        <v>0.248663527804</v>
      </c>
      <c r="S390" s="213">
        <v>0</v>
      </c>
      <c r="T390" s="214">
        <f>S390*H390</f>
        <v>0</v>
      </c>
      <c r="AR390" s="25" t="s">
        <v>290</v>
      </c>
      <c r="AT390" s="25" t="s">
        <v>198</v>
      </c>
      <c r="AU390" s="25" t="s">
        <v>83</v>
      </c>
      <c r="AY390" s="25" t="s">
        <v>196</v>
      </c>
      <c r="BE390" s="215">
        <f>IF(N390="základní",J390,0)</f>
        <v>0</v>
      </c>
      <c r="BF390" s="215">
        <f>IF(N390="snížená",J390,0)</f>
        <v>0</v>
      </c>
      <c r="BG390" s="215">
        <f>IF(N390="zákl. přenesená",J390,0)</f>
        <v>0</v>
      </c>
      <c r="BH390" s="215">
        <f>IF(N390="sníž. přenesená",J390,0)</f>
        <v>0</v>
      </c>
      <c r="BI390" s="215">
        <f>IF(N390="nulová",J390,0)</f>
        <v>0</v>
      </c>
      <c r="BJ390" s="25" t="s">
        <v>81</v>
      </c>
      <c r="BK390" s="215">
        <f>ROUND(I390*H390,2)</f>
        <v>0</v>
      </c>
      <c r="BL390" s="25" t="s">
        <v>290</v>
      </c>
      <c r="BM390" s="25" t="s">
        <v>5192</v>
      </c>
    </row>
    <row r="391" spans="2:65" s="12" customFormat="1">
      <c r="B391" s="216"/>
      <c r="C391" s="217"/>
      <c r="D391" s="218" t="s">
        <v>205</v>
      </c>
      <c r="E391" s="219" t="s">
        <v>24</v>
      </c>
      <c r="F391" s="220" t="s">
        <v>5061</v>
      </c>
      <c r="G391" s="217"/>
      <c r="H391" s="221">
        <v>3.69</v>
      </c>
      <c r="I391" s="222"/>
      <c r="J391" s="217"/>
      <c r="K391" s="217"/>
      <c r="L391" s="223"/>
      <c r="M391" s="224"/>
      <c r="N391" s="225"/>
      <c r="O391" s="225"/>
      <c r="P391" s="225"/>
      <c r="Q391" s="225"/>
      <c r="R391" s="225"/>
      <c r="S391" s="225"/>
      <c r="T391" s="226"/>
      <c r="AT391" s="227" t="s">
        <v>205</v>
      </c>
      <c r="AU391" s="227" t="s">
        <v>83</v>
      </c>
      <c r="AV391" s="12" t="s">
        <v>83</v>
      </c>
      <c r="AW391" s="12" t="s">
        <v>37</v>
      </c>
      <c r="AX391" s="12" t="s">
        <v>74</v>
      </c>
      <c r="AY391" s="227" t="s">
        <v>196</v>
      </c>
    </row>
    <row r="392" spans="2:65" s="13" customFormat="1">
      <c r="B392" s="228"/>
      <c r="C392" s="229"/>
      <c r="D392" s="218" t="s">
        <v>205</v>
      </c>
      <c r="E392" s="230" t="s">
        <v>24</v>
      </c>
      <c r="F392" s="231" t="s">
        <v>5062</v>
      </c>
      <c r="G392" s="229"/>
      <c r="H392" s="232">
        <v>3.69</v>
      </c>
      <c r="I392" s="233"/>
      <c r="J392" s="229"/>
      <c r="K392" s="229"/>
      <c r="L392" s="234"/>
      <c r="M392" s="235"/>
      <c r="N392" s="236"/>
      <c r="O392" s="236"/>
      <c r="P392" s="236"/>
      <c r="Q392" s="236"/>
      <c r="R392" s="236"/>
      <c r="S392" s="236"/>
      <c r="T392" s="237"/>
      <c r="AT392" s="238" t="s">
        <v>205</v>
      </c>
      <c r="AU392" s="238" t="s">
        <v>83</v>
      </c>
      <c r="AV392" s="13" t="s">
        <v>211</v>
      </c>
      <c r="AW392" s="13" t="s">
        <v>37</v>
      </c>
      <c r="AX392" s="13" t="s">
        <v>74</v>
      </c>
      <c r="AY392" s="238" t="s">
        <v>196</v>
      </c>
    </row>
    <row r="393" spans="2:65" s="12" customFormat="1">
      <c r="B393" s="216"/>
      <c r="C393" s="217"/>
      <c r="D393" s="218" t="s">
        <v>205</v>
      </c>
      <c r="E393" s="219" t="s">
        <v>24</v>
      </c>
      <c r="F393" s="220" t="s">
        <v>5063</v>
      </c>
      <c r="G393" s="217"/>
      <c r="H393" s="221">
        <v>8.49</v>
      </c>
      <c r="I393" s="222"/>
      <c r="J393" s="217"/>
      <c r="K393" s="217"/>
      <c r="L393" s="223"/>
      <c r="M393" s="224"/>
      <c r="N393" s="225"/>
      <c r="O393" s="225"/>
      <c r="P393" s="225"/>
      <c r="Q393" s="225"/>
      <c r="R393" s="225"/>
      <c r="S393" s="225"/>
      <c r="T393" s="226"/>
      <c r="AT393" s="227" t="s">
        <v>205</v>
      </c>
      <c r="AU393" s="227" t="s">
        <v>83</v>
      </c>
      <c r="AV393" s="12" t="s">
        <v>83</v>
      </c>
      <c r="AW393" s="12" t="s">
        <v>37</v>
      </c>
      <c r="AX393" s="12" t="s">
        <v>74</v>
      </c>
      <c r="AY393" s="227" t="s">
        <v>196</v>
      </c>
    </row>
    <row r="394" spans="2:65" s="12" customFormat="1">
      <c r="B394" s="216"/>
      <c r="C394" s="217"/>
      <c r="D394" s="218" t="s">
        <v>205</v>
      </c>
      <c r="E394" s="219" t="s">
        <v>24</v>
      </c>
      <c r="F394" s="220" t="s">
        <v>5064</v>
      </c>
      <c r="G394" s="217"/>
      <c r="H394" s="221">
        <v>-0.18</v>
      </c>
      <c r="I394" s="222"/>
      <c r="J394" s="217"/>
      <c r="K394" s="217"/>
      <c r="L394" s="223"/>
      <c r="M394" s="224"/>
      <c r="N394" s="225"/>
      <c r="O394" s="225"/>
      <c r="P394" s="225"/>
      <c r="Q394" s="225"/>
      <c r="R394" s="225"/>
      <c r="S394" s="225"/>
      <c r="T394" s="226"/>
      <c r="AT394" s="227" t="s">
        <v>205</v>
      </c>
      <c r="AU394" s="227" t="s">
        <v>83</v>
      </c>
      <c r="AV394" s="12" t="s">
        <v>83</v>
      </c>
      <c r="AW394" s="12" t="s">
        <v>37</v>
      </c>
      <c r="AX394" s="12" t="s">
        <v>74</v>
      </c>
      <c r="AY394" s="227" t="s">
        <v>196</v>
      </c>
    </row>
    <row r="395" spans="2:65" s="13" customFormat="1">
      <c r="B395" s="228"/>
      <c r="C395" s="229"/>
      <c r="D395" s="218" t="s">
        <v>205</v>
      </c>
      <c r="E395" s="230" t="s">
        <v>24</v>
      </c>
      <c r="F395" s="231" t="s">
        <v>5065</v>
      </c>
      <c r="G395" s="229"/>
      <c r="H395" s="232">
        <v>8.31</v>
      </c>
      <c r="I395" s="233"/>
      <c r="J395" s="229"/>
      <c r="K395" s="229"/>
      <c r="L395" s="234"/>
      <c r="M395" s="235"/>
      <c r="N395" s="236"/>
      <c r="O395" s="236"/>
      <c r="P395" s="236"/>
      <c r="Q395" s="236"/>
      <c r="R395" s="236"/>
      <c r="S395" s="236"/>
      <c r="T395" s="237"/>
      <c r="AT395" s="238" t="s">
        <v>205</v>
      </c>
      <c r="AU395" s="238" t="s">
        <v>83</v>
      </c>
      <c r="AV395" s="13" t="s">
        <v>211</v>
      </c>
      <c r="AW395" s="13" t="s">
        <v>37</v>
      </c>
      <c r="AX395" s="13" t="s">
        <v>74</v>
      </c>
      <c r="AY395" s="238" t="s">
        <v>196</v>
      </c>
    </row>
    <row r="396" spans="2:65" s="12" customFormat="1">
      <c r="B396" s="216"/>
      <c r="C396" s="217"/>
      <c r="D396" s="218" t="s">
        <v>205</v>
      </c>
      <c r="E396" s="219" t="s">
        <v>24</v>
      </c>
      <c r="F396" s="220" t="s">
        <v>5066</v>
      </c>
      <c r="G396" s="217"/>
      <c r="H396" s="221">
        <v>4.6130000000000004</v>
      </c>
      <c r="I396" s="222"/>
      <c r="J396" s="217"/>
      <c r="K396" s="217"/>
      <c r="L396" s="223"/>
      <c r="M396" s="224"/>
      <c r="N396" s="225"/>
      <c r="O396" s="225"/>
      <c r="P396" s="225"/>
      <c r="Q396" s="225"/>
      <c r="R396" s="225"/>
      <c r="S396" s="225"/>
      <c r="T396" s="226"/>
      <c r="AT396" s="227" t="s">
        <v>205</v>
      </c>
      <c r="AU396" s="227" t="s">
        <v>83</v>
      </c>
      <c r="AV396" s="12" t="s">
        <v>83</v>
      </c>
      <c r="AW396" s="12" t="s">
        <v>37</v>
      </c>
      <c r="AX396" s="12" t="s">
        <v>74</v>
      </c>
      <c r="AY396" s="227" t="s">
        <v>196</v>
      </c>
    </row>
    <row r="397" spans="2:65" s="13" customFormat="1">
      <c r="B397" s="228"/>
      <c r="C397" s="229"/>
      <c r="D397" s="218" t="s">
        <v>205</v>
      </c>
      <c r="E397" s="230" t="s">
        <v>24</v>
      </c>
      <c r="F397" s="231" t="s">
        <v>5067</v>
      </c>
      <c r="G397" s="229"/>
      <c r="H397" s="232">
        <v>4.6130000000000004</v>
      </c>
      <c r="I397" s="233"/>
      <c r="J397" s="229"/>
      <c r="K397" s="229"/>
      <c r="L397" s="234"/>
      <c r="M397" s="235"/>
      <c r="N397" s="236"/>
      <c r="O397" s="236"/>
      <c r="P397" s="236"/>
      <c r="Q397" s="236"/>
      <c r="R397" s="236"/>
      <c r="S397" s="236"/>
      <c r="T397" s="237"/>
      <c r="AT397" s="238" t="s">
        <v>205</v>
      </c>
      <c r="AU397" s="238" t="s">
        <v>83</v>
      </c>
      <c r="AV397" s="13" t="s">
        <v>211</v>
      </c>
      <c r="AW397" s="13" t="s">
        <v>37</v>
      </c>
      <c r="AX397" s="13" t="s">
        <v>74</v>
      </c>
      <c r="AY397" s="238" t="s">
        <v>196</v>
      </c>
    </row>
    <row r="398" spans="2:65" s="12" customFormat="1">
      <c r="B398" s="216"/>
      <c r="C398" s="217"/>
      <c r="D398" s="218" t="s">
        <v>205</v>
      </c>
      <c r="E398" s="219" t="s">
        <v>24</v>
      </c>
      <c r="F398" s="220" t="s">
        <v>5081</v>
      </c>
      <c r="G398" s="217"/>
      <c r="H398" s="221">
        <v>8.8130000000000006</v>
      </c>
      <c r="I398" s="222"/>
      <c r="J398" s="217"/>
      <c r="K398" s="217"/>
      <c r="L398" s="223"/>
      <c r="M398" s="224"/>
      <c r="N398" s="225"/>
      <c r="O398" s="225"/>
      <c r="P398" s="225"/>
      <c r="Q398" s="225"/>
      <c r="R398" s="225"/>
      <c r="S398" s="225"/>
      <c r="T398" s="226"/>
      <c r="AT398" s="227" t="s">
        <v>205</v>
      </c>
      <c r="AU398" s="227" t="s">
        <v>83</v>
      </c>
      <c r="AV398" s="12" t="s">
        <v>83</v>
      </c>
      <c r="AW398" s="12" t="s">
        <v>37</v>
      </c>
      <c r="AX398" s="12" t="s">
        <v>74</v>
      </c>
      <c r="AY398" s="227" t="s">
        <v>196</v>
      </c>
    </row>
    <row r="399" spans="2:65" s="12" customFormat="1">
      <c r="B399" s="216"/>
      <c r="C399" s="217"/>
      <c r="D399" s="218" t="s">
        <v>205</v>
      </c>
      <c r="E399" s="219" t="s">
        <v>24</v>
      </c>
      <c r="F399" s="220" t="s">
        <v>5082</v>
      </c>
      <c r="G399" s="217"/>
      <c r="H399" s="221">
        <v>4.53</v>
      </c>
      <c r="I399" s="222"/>
      <c r="J399" s="217"/>
      <c r="K399" s="217"/>
      <c r="L399" s="223"/>
      <c r="M399" s="224"/>
      <c r="N399" s="225"/>
      <c r="O399" s="225"/>
      <c r="P399" s="225"/>
      <c r="Q399" s="225"/>
      <c r="R399" s="225"/>
      <c r="S399" s="225"/>
      <c r="T399" s="226"/>
      <c r="AT399" s="227" t="s">
        <v>205</v>
      </c>
      <c r="AU399" s="227" t="s">
        <v>83</v>
      </c>
      <c r="AV399" s="12" t="s">
        <v>83</v>
      </c>
      <c r="AW399" s="12" t="s">
        <v>37</v>
      </c>
      <c r="AX399" s="12" t="s">
        <v>74</v>
      </c>
      <c r="AY399" s="227" t="s">
        <v>196</v>
      </c>
    </row>
    <row r="400" spans="2:65" s="13" customFormat="1">
      <c r="B400" s="228"/>
      <c r="C400" s="229"/>
      <c r="D400" s="218" t="s">
        <v>205</v>
      </c>
      <c r="E400" s="230" t="s">
        <v>24</v>
      </c>
      <c r="F400" s="231" t="s">
        <v>5067</v>
      </c>
      <c r="G400" s="229"/>
      <c r="H400" s="232">
        <v>13.343</v>
      </c>
      <c r="I400" s="233"/>
      <c r="J400" s="229"/>
      <c r="K400" s="229"/>
      <c r="L400" s="234"/>
      <c r="M400" s="235"/>
      <c r="N400" s="236"/>
      <c r="O400" s="236"/>
      <c r="P400" s="236"/>
      <c r="Q400" s="236"/>
      <c r="R400" s="236"/>
      <c r="S400" s="236"/>
      <c r="T400" s="237"/>
      <c r="AT400" s="238" t="s">
        <v>205</v>
      </c>
      <c r="AU400" s="238" t="s">
        <v>83</v>
      </c>
      <c r="AV400" s="13" t="s">
        <v>211</v>
      </c>
      <c r="AW400" s="13" t="s">
        <v>37</v>
      </c>
      <c r="AX400" s="13" t="s">
        <v>74</v>
      </c>
      <c r="AY400" s="238" t="s">
        <v>196</v>
      </c>
    </row>
    <row r="401" spans="2:65" s="14" customFormat="1">
      <c r="B401" s="239"/>
      <c r="C401" s="240"/>
      <c r="D401" s="218" t="s">
        <v>205</v>
      </c>
      <c r="E401" s="241" t="s">
        <v>24</v>
      </c>
      <c r="F401" s="242" t="s">
        <v>5068</v>
      </c>
      <c r="G401" s="240"/>
      <c r="H401" s="243">
        <v>29.956</v>
      </c>
      <c r="I401" s="244"/>
      <c r="J401" s="240"/>
      <c r="K401" s="240"/>
      <c r="L401" s="245"/>
      <c r="M401" s="246"/>
      <c r="N401" s="247"/>
      <c r="O401" s="247"/>
      <c r="P401" s="247"/>
      <c r="Q401" s="247"/>
      <c r="R401" s="247"/>
      <c r="S401" s="247"/>
      <c r="T401" s="248"/>
      <c r="AT401" s="249" t="s">
        <v>205</v>
      </c>
      <c r="AU401" s="249" t="s">
        <v>83</v>
      </c>
      <c r="AV401" s="14" t="s">
        <v>203</v>
      </c>
      <c r="AW401" s="14" t="s">
        <v>37</v>
      </c>
      <c r="AX401" s="14" t="s">
        <v>81</v>
      </c>
      <c r="AY401" s="249" t="s">
        <v>196</v>
      </c>
    </row>
    <row r="402" spans="2:65" s="1" customFormat="1" ht="23" customHeight="1">
      <c r="B402" s="42"/>
      <c r="C402" s="250" t="s">
        <v>658</v>
      </c>
      <c r="D402" s="250" t="s">
        <v>252</v>
      </c>
      <c r="E402" s="251" t="s">
        <v>5193</v>
      </c>
      <c r="F402" s="252" t="s">
        <v>5194</v>
      </c>
      <c r="G402" s="253" t="s">
        <v>267</v>
      </c>
      <c r="H402" s="254">
        <v>32.951999999999998</v>
      </c>
      <c r="I402" s="255"/>
      <c r="J402" s="256">
        <f>ROUND(I402*H402,2)</f>
        <v>0</v>
      </c>
      <c r="K402" s="252" t="s">
        <v>202</v>
      </c>
      <c r="L402" s="257"/>
      <c r="M402" s="258" t="s">
        <v>24</v>
      </c>
      <c r="N402" s="259" t="s">
        <v>45</v>
      </c>
      <c r="O402" s="43"/>
      <c r="P402" s="213">
        <f>O402*H402</f>
        <v>0</v>
      </c>
      <c r="Q402" s="213">
        <v>7.0000000000000007E-2</v>
      </c>
      <c r="R402" s="213">
        <f>Q402*H402</f>
        <v>2.3066400000000002</v>
      </c>
      <c r="S402" s="213">
        <v>0</v>
      </c>
      <c r="T402" s="214">
        <f>S402*H402</f>
        <v>0</v>
      </c>
      <c r="AR402" s="25" t="s">
        <v>376</v>
      </c>
      <c r="AT402" s="25" t="s">
        <v>252</v>
      </c>
      <c r="AU402" s="25" t="s">
        <v>83</v>
      </c>
      <c r="AY402" s="25" t="s">
        <v>196</v>
      </c>
      <c r="BE402" s="215">
        <f>IF(N402="základní",J402,0)</f>
        <v>0</v>
      </c>
      <c r="BF402" s="215">
        <f>IF(N402="snížená",J402,0)</f>
        <v>0</v>
      </c>
      <c r="BG402" s="215">
        <f>IF(N402="zákl. přenesená",J402,0)</f>
        <v>0</v>
      </c>
      <c r="BH402" s="215">
        <f>IF(N402="sníž. přenesená",J402,0)</f>
        <v>0</v>
      </c>
      <c r="BI402" s="215">
        <f>IF(N402="nulová",J402,0)</f>
        <v>0</v>
      </c>
      <c r="BJ402" s="25" t="s">
        <v>81</v>
      </c>
      <c r="BK402" s="215">
        <f>ROUND(I402*H402,2)</f>
        <v>0</v>
      </c>
      <c r="BL402" s="25" t="s">
        <v>290</v>
      </c>
      <c r="BM402" s="25" t="s">
        <v>5195</v>
      </c>
    </row>
    <row r="403" spans="2:65" s="12" customFormat="1">
      <c r="B403" s="216"/>
      <c r="C403" s="217"/>
      <c r="D403" s="218" t="s">
        <v>205</v>
      </c>
      <c r="E403" s="219" t="s">
        <v>24</v>
      </c>
      <c r="F403" s="220" t="s">
        <v>5196</v>
      </c>
      <c r="G403" s="217"/>
      <c r="H403" s="221">
        <v>32.951999999999998</v>
      </c>
      <c r="I403" s="222"/>
      <c r="J403" s="217"/>
      <c r="K403" s="217"/>
      <c r="L403" s="223"/>
      <c r="M403" s="224"/>
      <c r="N403" s="225"/>
      <c r="O403" s="225"/>
      <c r="P403" s="225"/>
      <c r="Q403" s="225"/>
      <c r="R403" s="225"/>
      <c r="S403" s="225"/>
      <c r="T403" s="226"/>
      <c r="AT403" s="227" t="s">
        <v>205</v>
      </c>
      <c r="AU403" s="227" t="s">
        <v>83</v>
      </c>
      <c r="AV403" s="12" t="s">
        <v>83</v>
      </c>
      <c r="AW403" s="12" t="s">
        <v>37</v>
      </c>
      <c r="AX403" s="12" t="s">
        <v>81</v>
      </c>
      <c r="AY403" s="227" t="s">
        <v>196</v>
      </c>
    </row>
    <row r="404" spans="2:65" s="1" customFormat="1" ht="46" customHeight="1">
      <c r="B404" s="42"/>
      <c r="C404" s="204" t="s">
        <v>663</v>
      </c>
      <c r="D404" s="204" t="s">
        <v>198</v>
      </c>
      <c r="E404" s="205" t="s">
        <v>5197</v>
      </c>
      <c r="F404" s="206" t="s">
        <v>5198</v>
      </c>
      <c r="G404" s="207" t="s">
        <v>1189</v>
      </c>
      <c r="H404" s="270"/>
      <c r="I404" s="209"/>
      <c r="J404" s="210">
        <f>ROUND(I404*H404,2)</f>
        <v>0</v>
      </c>
      <c r="K404" s="206" t="s">
        <v>202</v>
      </c>
      <c r="L404" s="62"/>
      <c r="M404" s="211" t="s">
        <v>24</v>
      </c>
      <c r="N404" s="212" t="s">
        <v>45</v>
      </c>
      <c r="O404" s="43"/>
      <c r="P404" s="213">
        <f>O404*H404</f>
        <v>0</v>
      </c>
      <c r="Q404" s="213">
        <v>0</v>
      </c>
      <c r="R404" s="213">
        <f>Q404*H404</f>
        <v>0</v>
      </c>
      <c r="S404" s="213">
        <v>0</v>
      </c>
      <c r="T404" s="214">
        <f>S404*H404</f>
        <v>0</v>
      </c>
      <c r="AR404" s="25" t="s">
        <v>290</v>
      </c>
      <c r="AT404" s="25" t="s">
        <v>198</v>
      </c>
      <c r="AU404" s="25" t="s">
        <v>83</v>
      </c>
      <c r="AY404" s="25" t="s">
        <v>196</v>
      </c>
      <c r="BE404" s="215">
        <f>IF(N404="základní",J404,0)</f>
        <v>0</v>
      </c>
      <c r="BF404" s="215">
        <f>IF(N404="snížená",J404,0)</f>
        <v>0</v>
      </c>
      <c r="BG404" s="215">
        <f>IF(N404="zákl. přenesená",J404,0)</f>
        <v>0</v>
      </c>
      <c r="BH404" s="215">
        <f>IF(N404="sníž. přenesená",J404,0)</f>
        <v>0</v>
      </c>
      <c r="BI404" s="215">
        <f>IF(N404="nulová",J404,0)</f>
        <v>0</v>
      </c>
      <c r="BJ404" s="25" t="s">
        <v>81</v>
      </c>
      <c r="BK404" s="215">
        <f>ROUND(I404*H404,2)</f>
        <v>0</v>
      </c>
      <c r="BL404" s="25" t="s">
        <v>290</v>
      </c>
      <c r="BM404" s="25" t="s">
        <v>5199</v>
      </c>
    </row>
    <row r="405" spans="2:65" s="11" customFormat="1" ht="29.9" customHeight="1">
      <c r="B405" s="188"/>
      <c r="C405" s="189"/>
      <c r="D405" s="190" t="s">
        <v>73</v>
      </c>
      <c r="E405" s="202" t="s">
        <v>1790</v>
      </c>
      <c r="F405" s="202" t="s">
        <v>1791</v>
      </c>
      <c r="G405" s="189"/>
      <c r="H405" s="189"/>
      <c r="I405" s="192"/>
      <c r="J405" s="203">
        <f>BK405</f>
        <v>0</v>
      </c>
      <c r="K405" s="189"/>
      <c r="L405" s="194"/>
      <c r="M405" s="195"/>
      <c r="N405" s="196"/>
      <c r="O405" s="196"/>
      <c r="P405" s="197">
        <f>SUM(P406:P419)</f>
        <v>0</v>
      </c>
      <c r="Q405" s="196"/>
      <c r="R405" s="197">
        <f>SUM(R406:R419)</f>
        <v>1.2484000000000002E-3</v>
      </c>
      <c r="S405" s="196"/>
      <c r="T405" s="198">
        <f>SUM(T406:T419)</f>
        <v>0</v>
      </c>
      <c r="AR405" s="199" t="s">
        <v>83</v>
      </c>
      <c r="AT405" s="200" t="s">
        <v>73</v>
      </c>
      <c r="AU405" s="200" t="s">
        <v>81</v>
      </c>
      <c r="AY405" s="199" t="s">
        <v>196</v>
      </c>
      <c r="BK405" s="201">
        <f>SUM(BK406:BK419)</f>
        <v>0</v>
      </c>
    </row>
    <row r="406" spans="2:65" s="1" customFormat="1" ht="34.5" customHeight="1">
      <c r="B406" s="42"/>
      <c r="C406" s="204" t="s">
        <v>668</v>
      </c>
      <c r="D406" s="204" t="s">
        <v>198</v>
      </c>
      <c r="E406" s="205" t="s">
        <v>5200</v>
      </c>
      <c r="F406" s="206" t="s">
        <v>5201</v>
      </c>
      <c r="G406" s="207" t="s">
        <v>267</v>
      </c>
      <c r="H406" s="208">
        <v>0.54</v>
      </c>
      <c r="I406" s="209"/>
      <c r="J406" s="210">
        <f>ROUND(I406*H406,2)</f>
        <v>0</v>
      </c>
      <c r="K406" s="206" t="s">
        <v>202</v>
      </c>
      <c r="L406" s="62"/>
      <c r="M406" s="211" t="s">
        <v>24</v>
      </c>
      <c r="N406" s="212" t="s">
        <v>45</v>
      </c>
      <c r="O406" s="43"/>
      <c r="P406" s="213">
        <f>O406*H406</f>
        <v>0</v>
      </c>
      <c r="Q406" s="213">
        <v>8.0000000000000007E-5</v>
      </c>
      <c r="R406" s="213">
        <f>Q406*H406</f>
        <v>4.3200000000000007E-5</v>
      </c>
      <c r="S406" s="213">
        <v>0</v>
      </c>
      <c r="T406" s="214">
        <f>S406*H406</f>
        <v>0</v>
      </c>
      <c r="AR406" s="25" t="s">
        <v>290</v>
      </c>
      <c r="AT406" s="25" t="s">
        <v>198</v>
      </c>
      <c r="AU406" s="25" t="s">
        <v>83</v>
      </c>
      <c r="AY406" s="25" t="s">
        <v>196</v>
      </c>
      <c r="BE406" s="215">
        <f>IF(N406="základní",J406,0)</f>
        <v>0</v>
      </c>
      <c r="BF406" s="215">
        <f>IF(N406="snížená",J406,0)</f>
        <v>0</v>
      </c>
      <c r="BG406" s="215">
        <f>IF(N406="zákl. přenesená",J406,0)</f>
        <v>0</v>
      </c>
      <c r="BH406" s="215">
        <f>IF(N406="sníž. přenesená",J406,0)</f>
        <v>0</v>
      </c>
      <c r="BI406" s="215">
        <f>IF(N406="nulová",J406,0)</f>
        <v>0</v>
      </c>
      <c r="BJ406" s="25" t="s">
        <v>81</v>
      </c>
      <c r="BK406" s="215">
        <f>ROUND(I406*H406,2)</f>
        <v>0</v>
      </c>
      <c r="BL406" s="25" t="s">
        <v>290</v>
      </c>
      <c r="BM406" s="25" t="s">
        <v>5202</v>
      </c>
    </row>
    <row r="407" spans="2:65" s="12" customFormat="1">
      <c r="B407" s="216"/>
      <c r="C407" s="217"/>
      <c r="D407" s="218" t="s">
        <v>205</v>
      </c>
      <c r="E407" s="219" t="s">
        <v>24</v>
      </c>
      <c r="F407" s="220" t="s">
        <v>5203</v>
      </c>
      <c r="G407" s="217"/>
      <c r="H407" s="221">
        <v>0.54</v>
      </c>
      <c r="I407" s="222"/>
      <c r="J407" s="217"/>
      <c r="K407" s="217"/>
      <c r="L407" s="223"/>
      <c r="M407" s="224"/>
      <c r="N407" s="225"/>
      <c r="O407" s="225"/>
      <c r="P407" s="225"/>
      <c r="Q407" s="225"/>
      <c r="R407" s="225"/>
      <c r="S407" s="225"/>
      <c r="T407" s="226"/>
      <c r="AT407" s="227" t="s">
        <v>205</v>
      </c>
      <c r="AU407" s="227" t="s">
        <v>83</v>
      </c>
      <c r="AV407" s="12" t="s">
        <v>83</v>
      </c>
      <c r="AW407" s="12" t="s">
        <v>37</v>
      </c>
      <c r="AX407" s="12" t="s">
        <v>81</v>
      </c>
      <c r="AY407" s="227" t="s">
        <v>196</v>
      </c>
    </row>
    <row r="408" spans="2:65" s="1" customFormat="1" ht="23" customHeight="1">
      <c r="B408" s="42"/>
      <c r="C408" s="204" t="s">
        <v>676</v>
      </c>
      <c r="D408" s="204" t="s">
        <v>198</v>
      </c>
      <c r="E408" s="205" t="s">
        <v>2279</v>
      </c>
      <c r="F408" s="206" t="s">
        <v>2280</v>
      </c>
      <c r="G408" s="207" t="s">
        <v>267</v>
      </c>
      <c r="H408" s="208">
        <v>0.54</v>
      </c>
      <c r="I408" s="209"/>
      <c r="J408" s="210">
        <f>ROUND(I408*H408,2)</f>
        <v>0</v>
      </c>
      <c r="K408" s="206" t="s">
        <v>202</v>
      </c>
      <c r="L408" s="62"/>
      <c r="M408" s="211" t="s">
        <v>24</v>
      </c>
      <c r="N408" s="212" t="s">
        <v>45</v>
      </c>
      <c r="O408" s="43"/>
      <c r="P408" s="213">
        <f>O408*H408</f>
        <v>0</v>
      </c>
      <c r="Q408" s="213">
        <v>1.3999999999999999E-4</v>
      </c>
      <c r="R408" s="213">
        <f>Q408*H408</f>
        <v>7.5599999999999994E-5</v>
      </c>
      <c r="S408" s="213">
        <v>0</v>
      </c>
      <c r="T408" s="214">
        <f>S408*H408</f>
        <v>0</v>
      </c>
      <c r="AR408" s="25" t="s">
        <v>290</v>
      </c>
      <c r="AT408" s="25" t="s">
        <v>198</v>
      </c>
      <c r="AU408" s="25" t="s">
        <v>83</v>
      </c>
      <c r="AY408" s="25" t="s">
        <v>196</v>
      </c>
      <c r="BE408" s="215">
        <f>IF(N408="základní",J408,0)</f>
        <v>0</v>
      </c>
      <c r="BF408" s="215">
        <f>IF(N408="snížená",J408,0)</f>
        <v>0</v>
      </c>
      <c r="BG408" s="215">
        <f>IF(N408="zákl. přenesená",J408,0)</f>
        <v>0</v>
      </c>
      <c r="BH408" s="215">
        <f>IF(N408="sníž. přenesená",J408,0)</f>
        <v>0</v>
      </c>
      <c r="BI408" s="215">
        <f>IF(N408="nulová",J408,0)</f>
        <v>0</v>
      </c>
      <c r="BJ408" s="25" t="s">
        <v>81</v>
      </c>
      <c r="BK408" s="215">
        <f>ROUND(I408*H408,2)</f>
        <v>0</v>
      </c>
      <c r="BL408" s="25" t="s">
        <v>290</v>
      </c>
      <c r="BM408" s="25" t="s">
        <v>5204</v>
      </c>
    </row>
    <row r="409" spans="2:65" s="12" customFormat="1">
      <c r="B409" s="216"/>
      <c r="C409" s="217"/>
      <c r="D409" s="218" t="s">
        <v>205</v>
      </c>
      <c r="E409" s="219" t="s">
        <v>24</v>
      </c>
      <c r="F409" s="220" t="s">
        <v>5203</v>
      </c>
      <c r="G409" s="217"/>
      <c r="H409" s="221">
        <v>0.54</v>
      </c>
      <c r="I409" s="222"/>
      <c r="J409" s="217"/>
      <c r="K409" s="217"/>
      <c r="L409" s="223"/>
      <c r="M409" s="224"/>
      <c r="N409" s="225"/>
      <c r="O409" s="225"/>
      <c r="P409" s="225"/>
      <c r="Q409" s="225"/>
      <c r="R409" s="225"/>
      <c r="S409" s="225"/>
      <c r="T409" s="226"/>
      <c r="AT409" s="227" t="s">
        <v>205</v>
      </c>
      <c r="AU409" s="227" t="s">
        <v>83</v>
      </c>
      <c r="AV409" s="12" t="s">
        <v>83</v>
      </c>
      <c r="AW409" s="12" t="s">
        <v>37</v>
      </c>
      <c r="AX409" s="12" t="s">
        <v>81</v>
      </c>
      <c r="AY409" s="227" t="s">
        <v>196</v>
      </c>
    </row>
    <row r="410" spans="2:65" s="1" customFormat="1" ht="23" customHeight="1">
      <c r="B410" s="42"/>
      <c r="C410" s="204" t="s">
        <v>684</v>
      </c>
      <c r="D410" s="204" t="s">
        <v>198</v>
      </c>
      <c r="E410" s="205" t="s">
        <v>2287</v>
      </c>
      <c r="F410" s="206" t="s">
        <v>2288</v>
      </c>
      <c r="G410" s="207" t="s">
        <v>267</v>
      </c>
      <c r="H410" s="208">
        <v>0.54</v>
      </c>
      <c r="I410" s="209"/>
      <c r="J410" s="210">
        <f>ROUND(I410*H410,2)</f>
        <v>0</v>
      </c>
      <c r="K410" s="206" t="s">
        <v>202</v>
      </c>
      <c r="L410" s="62"/>
      <c r="M410" s="211" t="s">
        <v>24</v>
      </c>
      <c r="N410" s="212" t="s">
        <v>45</v>
      </c>
      <c r="O410" s="43"/>
      <c r="P410" s="213">
        <f>O410*H410</f>
        <v>0</v>
      </c>
      <c r="Q410" s="213">
        <v>1.2E-4</v>
      </c>
      <c r="R410" s="213">
        <f>Q410*H410</f>
        <v>6.4800000000000003E-5</v>
      </c>
      <c r="S410" s="213">
        <v>0</v>
      </c>
      <c r="T410" s="214">
        <f>S410*H410</f>
        <v>0</v>
      </c>
      <c r="AR410" s="25" t="s">
        <v>290</v>
      </c>
      <c r="AT410" s="25" t="s">
        <v>198</v>
      </c>
      <c r="AU410" s="25" t="s">
        <v>83</v>
      </c>
      <c r="AY410" s="25" t="s">
        <v>196</v>
      </c>
      <c r="BE410" s="215">
        <f>IF(N410="základní",J410,0)</f>
        <v>0</v>
      </c>
      <c r="BF410" s="215">
        <f>IF(N410="snížená",J410,0)</f>
        <v>0</v>
      </c>
      <c r="BG410" s="215">
        <f>IF(N410="zákl. přenesená",J410,0)</f>
        <v>0</v>
      </c>
      <c r="BH410" s="215">
        <f>IF(N410="sníž. přenesená",J410,0)</f>
        <v>0</v>
      </c>
      <c r="BI410" s="215">
        <f>IF(N410="nulová",J410,0)</f>
        <v>0</v>
      </c>
      <c r="BJ410" s="25" t="s">
        <v>81</v>
      </c>
      <c r="BK410" s="215">
        <f>ROUND(I410*H410,2)</f>
        <v>0</v>
      </c>
      <c r="BL410" s="25" t="s">
        <v>290</v>
      </c>
      <c r="BM410" s="25" t="s">
        <v>5205</v>
      </c>
    </row>
    <row r="411" spans="2:65" s="12" customFormat="1">
      <c r="B411" s="216"/>
      <c r="C411" s="217"/>
      <c r="D411" s="218" t="s">
        <v>205</v>
      </c>
      <c r="E411" s="219" t="s">
        <v>24</v>
      </c>
      <c r="F411" s="220" t="s">
        <v>5203</v>
      </c>
      <c r="G411" s="217"/>
      <c r="H411" s="221">
        <v>0.54</v>
      </c>
      <c r="I411" s="222"/>
      <c r="J411" s="217"/>
      <c r="K411" s="217"/>
      <c r="L411" s="223"/>
      <c r="M411" s="224"/>
      <c r="N411" s="225"/>
      <c r="O411" s="225"/>
      <c r="P411" s="225"/>
      <c r="Q411" s="225"/>
      <c r="R411" s="225"/>
      <c r="S411" s="225"/>
      <c r="T411" s="226"/>
      <c r="AT411" s="227" t="s">
        <v>205</v>
      </c>
      <c r="AU411" s="227" t="s">
        <v>83</v>
      </c>
      <c r="AV411" s="12" t="s">
        <v>83</v>
      </c>
      <c r="AW411" s="12" t="s">
        <v>37</v>
      </c>
      <c r="AX411" s="12" t="s">
        <v>81</v>
      </c>
      <c r="AY411" s="227" t="s">
        <v>196</v>
      </c>
    </row>
    <row r="412" spans="2:65" s="1" customFormat="1" ht="23" customHeight="1">
      <c r="B412" s="42"/>
      <c r="C412" s="204" t="s">
        <v>688</v>
      </c>
      <c r="D412" s="204" t="s">
        <v>198</v>
      </c>
      <c r="E412" s="205" t="s">
        <v>2291</v>
      </c>
      <c r="F412" s="206" t="s">
        <v>2292</v>
      </c>
      <c r="G412" s="207" t="s">
        <v>267</v>
      </c>
      <c r="H412" s="208">
        <v>0.54</v>
      </c>
      <c r="I412" s="209"/>
      <c r="J412" s="210">
        <f>ROUND(I412*H412,2)</f>
        <v>0</v>
      </c>
      <c r="K412" s="206" t="s">
        <v>202</v>
      </c>
      <c r="L412" s="62"/>
      <c r="M412" s="211" t="s">
        <v>24</v>
      </c>
      <c r="N412" s="212" t="s">
        <v>45</v>
      </c>
      <c r="O412" s="43"/>
      <c r="P412" s="213">
        <f>O412*H412</f>
        <v>0</v>
      </c>
      <c r="Q412" s="213">
        <v>1.2E-4</v>
      </c>
      <c r="R412" s="213">
        <f>Q412*H412</f>
        <v>6.4800000000000003E-5</v>
      </c>
      <c r="S412" s="213">
        <v>0</v>
      </c>
      <c r="T412" s="214">
        <f>S412*H412</f>
        <v>0</v>
      </c>
      <c r="AR412" s="25" t="s">
        <v>290</v>
      </c>
      <c r="AT412" s="25" t="s">
        <v>198</v>
      </c>
      <c r="AU412" s="25" t="s">
        <v>83</v>
      </c>
      <c r="AY412" s="25" t="s">
        <v>196</v>
      </c>
      <c r="BE412" s="215">
        <f>IF(N412="základní",J412,0)</f>
        <v>0</v>
      </c>
      <c r="BF412" s="215">
        <f>IF(N412="snížená",J412,0)</f>
        <v>0</v>
      </c>
      <c r="BG412" s="215">
        <f>IF(N412="zákl. přenesená",J412,0)</f>
        <v>0</v>
      </c>
      <c r="BH412" s="215">
        <f>IF(N412="sníž. přenesená",J412,0)</f>
        <v>0</v>
      </c>
      <c r="BI412" s="215">
        <f>IF(N412="nulová",J412,0)</f>
        <v>0</v>
      </c>
      <c r="BJ412" s="25" t="s">
        <v>81</v>
      </c>
      <c r="BK412" s="215">
        <f>ROUND(I412*H412,2)</f>
        <v>0</v>
      </c>
      <c r="BL412" s="25" t="s">
        <v>290</v>
      </c>
      <c r="BM412" s="25" t="s">
        <v>5206</v>
      </c>
    </row>
    <row r="413" spans="2:65" s="12" customFormat="1">
      <c r="B413" s="216"/>
      <c r="C413" s="217"/>
      <c r="D413" s="218" t="s">
        <v>205</v>
      </c>
      <c r="E413" s="219" t="s">
        <v>24</v>
      </c>
      <c r="F413" s="220" t="s">
        <v>5203</v>
      </c>
      <c r="G413" s="217"/>
      <c r="H413" s="221">
        <v>0.54</v>
      </c>
      <c r="I413" s="222"/>
      <c r="J413" s="217"/>
      <c r="K413" s="217"/>
      <c r="L413" s="223"/>
      <c r="M413" s="224"/>
      <c r="N413" s="225"/>
      <c r="O413" s="225"/>
      <c r="P413" s="225"/>
      <c r="Q413" s="225"/>
      <c r="R413" s="225"/>
      <c r="S413" s="225"/>
      <c r="T413" s="226"/>
      <c r="AT413" s="227" t="s">
        <v>205</v>
      </c>
      <c r="AU413" s="227" t="s">
        <v>83</v>
      </c>
      <c r="AV413" s="12" t="s">
        <v>83</v>
      </c>
      <c r="AW413" s="12" t="s">
        <v>37</v>
      </c>
      <c r="AX413" s="12" t="s">
        <v>81</v>
      </c>
      <c r="AY413" s="227" t="s">
        <v>196</v>
      </c>
    </row>
    <row r="414" spans="2:65" s="1" customFormat="1" ht="23" customHeight="1">
      <c r="B414" s="42"/>
      <c r="C414" s="204" t="s">
        <v>693</v>
      </c>
      <c r="D414" s="204" t="s">
        <v>198</v>
      </c>
      <c r="E414" s="205" t="s">
        <v>5207</v>
      </c>
      <c r="F414" s="206" t="s">
        <v>5208</v>
      </c>
      <c r="G414" s="207" t="s">
        <v>320</v>
      </c>
      <c r="H414" s="208">
        <v>10</v>
      </c>
      <c r="I414" s="209"/>
      <c r="J414" s="210">
        <f>ROUND(I414*H414,2)</f>
        <v>0</v>
      </c>
      <c r="K414" s="206" t="s">
        <v>202</v>
      </c>
      <c r="L414" s="62"/>
      <c r="M414" s="211" t="s">
        <v>24</v>
      </c>
      <c r="N414" s="212" t="s">
        <v>45</v>
      </c>
      <c r="O414" s="43"/>
      <c r="P414" s="213">
        <f>O414*H414</f>
        <v>0</v>
      </c>
      <c r="Q414" s="213">
        <v>2.0000000000000002E-5</v>
      </c>
      <c r="R414" s="213">
        <f>Q414*H414</f>
        <v>2.0000000000000001E-4</v>
      </c>
      <c r="S414" s="213">
        <v>0</v>
      </c>
      <c r="T414" s="214">
        <f>S414*H414</f>
        <v>0</v>
      </c>
      <c r="AR414" s="25" t="s">
        <v>290</v>
      </c>
      <c r="AT414" s="25" t="s">
        <v>198</v>
      </c>
      <c r="AU414" s="25" t="s">
        <v>83</v>
      </c>
      <c r="AY414" s="25" t="s">
        <v>196</v>
      </c>
      <c r="BE414" s="215">
        <f>IF(N414="základní",J414,0)</f>
        <v>0</v>
      </c>
      <c r="BF414" s="215">
        <f>IF(N414="snížená",J414,0)</f>
        <v>0</v>
      </c>
      <c r="BG414" s="215">
        <f>IF(N414="zákl. přenesená",J414,0)</f>
        <v>0</v>
      </c>
      <c r="BH414" s="215">
        <f>IF(N414="sníž. přenesená",J414,0)</f>
        <v>0</v>
      </c>
      <c r="BI414" s="215">
        <f>IF(N414="nulová",J414,0)</f>
        <v>0</v>
      </c>
      <c r="BJ414" s="25" t="s">
        <v>81</v>
      </c>
      <c r="BK414" s="215">
        <f>ROUND(I414*H414,2)</f>
        <v>0</v>
      </c>
      <c r="BL414" s="25" t="s">
        <v>290</v>
      </c>
      <c r="BM414" s="25" t="s">
        <v>5209</v>
      </c>
    </row>
    <row r="415" spans="2:65" s="12" customFormat="1">
      <c r="B415" s="216"/>
      <c r="C415" s="217"/>
      <c r="D415" s="218" t="s">
        <v>205</v>
      </c>
      <c r="E415" s="219" t="s">
        <v>24</v>
      </c>
      <c r="F415" s="220" t="s">
        <v>5210</v>
      </c>
      <c r="G415" s="217"/>
      <c r="H415" s="221">
        <v>10</v>
      </c>
      <c r="I415" s="222"/>
      <c r="J415" s="217"/>
      <c r="K415" s="217"/>
      <c r="L415" s="223"/>
      <c r="M415" s="224"/>
      <c r="N415" s="225"/>
      <c r="O415" s="225"/>
      <c r="P415" s="225"/>
      <c r="Q415" s="225"/>
      <c r="R415" s="225"/>
      <c r="S415" s="225"/>
      <c r="T415" s="226"/>
      <c r="AT415" s="227" t="s">
        <v>205</v>
      </c>
      <c r="AU415" s="227" t="s">
        <v>83</v>
      </c>
      <c r="AV415" s="12" t="s">
        <v>83</v>
      </c>
      <c r="AW415" s="12" t="s">
        <v>37</v>
      </c>
      <c r="AX415" s="12" t="s">
        <v>81</v>
      </c>
      <c r="AY415" s="227" t="s">
        <v>196</v>
      </c>
    </row>
    <row r="416" spans="2:65" s="1" customFormat="1" ht="23" customHeight="1">
      <c r="B416" s="42"/>
      <c r="C416" s="204" t="s">
        <v>699</v>
      </c>
      <c r="D416" s="204" t="s">
        <v>198</v>
      </c>
      <c r="E416" s="205" t="s">
        <v>5211</v>
      </c>
      <c r="F416" s="206" t="s">
        <v>5212</v>
      </c>
      <c r="G416" s="207" t="s">
        <v>320</v>
      </c>
      <c r="H416" s="208">
        <v>10</v>
      </c>
      <c r="I416" s="209"/>
      <c r="J416" s="210">
        <f>ROUND(I416*H416,2)</f>
        <v>0</v>
      </c>
      <c r="K416" s="206" t="s">
        <v>202</v>
      </c>
      <c r="L416" s="62"/>
      <c r="M416" s="211" t="s">
        <v>24</v>
      </c>
      <c r="N416" s="212" t="s">
        <v>45</v>
      </c>
      <c r="O416" s="43"/>
      <c r="P416" s="213">
        <f>O416*H416</f>
        <v>0</v>
      </c>
      <c r="Q416" s="213">
        <v>6.0000000000000002E-5</v>
      </c>
      <c r="R416" s="213">
        <f>Q416*H416</f>
        <v>6.0000000000000006E-4</v>
      </c>
      <c r="S416" s="213">
        <v>0</v>
      </c>
      <c r="T416" s="214">
        <f>S416*H416</f>
        <v>0</v>
      </c>
      <c r="AR416" s="25" t="s">
        <v>290</v>
      </c>
      <c r="AT416" s="25" t="s">
        <v>198</v>
      </c>
      <c r="AU416" s="25" t="s">
        <v>83</v>
      </c>
      <c r="AY416" s="25" t="s">
        <v>196</v>
      </c>
      <c r="BE416" s="215">
        <f>IF(N416="základní",J416,0)</f>
        <v>0</v>
      </c>
      <c r="BF416" s="215">
        <f>IF(N416="snížená",J416,0)</f>
        <v>0</v>
      </c>
      <c r="BG416" s="215">
        <f>IF(N416="zákl. přenesená",J416,0)</f>
        <v>0</v>
      </c>
      <c r="BH416" s="215">
        <f>IF(N416="sníž. přenesená",J416,0)</f>
        <v>0</v>
      </c>
      <c r="BI416" s="215">
        <f>IF(N416="nulová",J416,0)</f>
        <v>0</v>
      </c>
      <c r="BJ416" s="25" t="s">
        <v>81</v>
      </c>
      <c r="BK416" s="215">
        <f>ROUND(I416*H416,2)</f>
        <v>0</v>
      </c>
      <c r="BL416" s="25" t="s">
        <v>290</v>
      </c>
      <c r="BM416" s="25" t="s">
        <v>5213</v>
      </c>
    </row>
    <row r="417" spans="2:65" s="12" customFormat="1">
      <c r="B417" s="216"/>
      <c r="C417" s="217"/>
      <c r="D417" s="218" t="s">
        <v>205</v>
      </c>
      <c r="E417" s="219" t="s">
        <v>24</v>
      </c>
      <c r="F417" s="220" t="s">
        <v>5210</v>
      </c>
      <c r="G417" s="217"/>
      <c r="H417" s="221">
        <v>10</v>
      </c>
      <c r="I417" s="222"/>
      <c r="J417" s="217"/>
      <c r="K417" s="217"/>
      <c r="L417" s="223"/>
      <c r="M417" s="224"/>
      <c r="N417" s="225"/>
      <c r="O417" s="225"/>
      <c r="P417" s="225"/>
      <c r="Q417" s="225"/>
      <c r="R417" s="225"/>
      <c r="S417" s="225"/>
      <c r="T417" s="226"/>
      <c r="AT417" s="227" t="s">
        <v>205</v>
      </c>
      <c r="AU417" s="227" t="s">
        <v>83</v>
      </c>
      <c r="AV417" s="12" t="s">
        <v>83</v>
      </c>
      <c r="AW417" s="12" t="s">
        <v>37</v>
      </c>
      <c r="AX417" s="12" t="s">
        <v>81</v>
      </c>
      <c r="AY417" s="227" t="s">
        <v>196</v>
      </c>
    </row>
    <row r="418" spans="2:65" s="1" customFormat="1" ht="34.5" customHeight="1">
      <c r="B418" s="42"/>
      <c r="C418" s="204" t="s">
        <v>703</v>
      </c>
      <c r="D418" s="204" t="s">
        <v>198</v>
      </c>
      <c r="E418" s="205" t="s">
        <v>5214</v>
      </c>
      <c r="F418" s="206" t="s">
        <v>5215</v>
      </c>
      <c r="G418" s="207" t="s">
        <v>320</v>
      </c>
      <c r="H418" s="208">
        <v>10</v>
      </c>
      <c r="I418" s="209"/>
      <c r="J418" s="210">
        <f>ROUND(I418*H418,2)</f>
        <v>0</v>
      </c>
      <c r="K418" s="206" t="s">
        <v>202</v>
      </c>
      <c r="L418" s="62"/>
      <c r="M418" s="211" t="s">
        <v>24</v>
      </c>
      <c r="N418" s="212" t="s">
        <v>45</v>
      </c>
      <c r="O418" s="43"/>
      <c r="P418" s="213">
        <f>O418*H418</f>
        <v>0</v>
      </c>
      <c r="Q418" s="213">
        <v>2.0000000000000002E-5</v>
      </c>
      <c r="R418" s="213">
        <f>Q418*H418</f>
        <v>2.0000000000000001E-4</v>
      </c>
      <c r="S418" s="213">
        <v>0</v>
      </c>
      <c r="T418" s="214">
        <f>S418*H418</f>
        <v>0</v>
      </c>
      <c r="AR418" s="25" t="s">
        <v>290</v>
      </c>
      <c r="AT418" s="25" t="s">
        <v>198</v>
      </c>
      <c r="AU418" s="25" t="s">
        <v>83</v>
      </c>
      <c r="AY418" s="25" t="s">
        <v>196</v>
      </c>
      <c r="BE418" s="215">
        <f>IF(N418="základní",J418,0)</f>
        <v>0</v>
      </c>
      <c r="BF418" s="215">
        <f>IF(N418="snížená",J418,0)</f>
        <v>0</v>
      </c>
      <c r="BG418" s="215">
        <f>IF(N418="zákl. přenesená",J418,0)</f>
        <v>0</v>
      </c>
      <c r="BH418" s="215">
        <f>IF(N418="sníž. přenesená",J418,0)</f>
        <v>0</v>
      </c>
      <c r="BI418" s="215">
        <f>IF(N418="nulová",J418,0)</f>
        <v>0</v>
      </c>
      <c r="BJ418" s="25" t="s">
        <v>81</v>
      </c>
      <c r="BK418" s="215">
        <f>ROUND(I418*H418,2)</f>
        <v>0</v>
      </c>
      <c r="BL418" s="25" t="s">
        <v>290</v>
      </c>
      <c r="BM418" s="25" t="s">
        <v>5216</v>
      </c>
    </row>
    <row r="419" spans="2:65" s="12" customFormat="1">
      <c r="B419" s="216"/>
      <c r="C419" s="217"/>
      <c r="D419" s="218" t="s">
        <v>205</v>
      </c>
      <c r="E419" s="219" t="s">
        <v>24</v>
      </c>
      <c r="F419" s="220" t="s">
        <v>5210</v>
      </c>
      <c r="G419" s="217"/>
      <c r="H419" s="221">
        <v>10</v>
      </c>
      <c r="I419" s="222"/>
      <c r="J419" s="217"/>
      <c r="K419" s="217"/>
      <c r="L419" s="223"/>
      <c r="M419" s="271"/>
      <c r="N419" s="272"/>
      <c r="O419" s="272"/>
      <c r="P419" s="272"/>
      <c r="Q419" s="272"/>
      <c r="R419" s="272"/>
      <c r="S419" s="272"/>
      <c r="T419" s="273"/>
      <c r="AT419" s="227" t="s">
        <v>205</v>
      </c>
      <c r="AU419" s="227" t="s">
        <v>83</v>
      </c>
      <c r="AV419" s="12" t="s">
        <v>83</v>
      </c>
      <c r="AW419" s="12" t="s">
        <v>37</v>
      </c>
      <c r="AX419" s="12" t="s">
        <v>81</v>
      </c>
      <c r="AY419" s="227" t="s">
        <v>196</v>
      </c>
    </row>
    <row r="420" spans="2:65" s="1" customFormat="1" ht="7" customHeight="1">
      <c r="B420" s="57"/>
      <c r="C420" s="58"/>
      <c r="D420" s="58"/>
      <c r="E420" s="58"/>
      <c r="F420" s="58"/>
      <c r="G420" s="58"/>
      <c r="H420" s="58"/>
      <c r="I420" s="149"/>
      <c r="J420" s="58"/>
      <c r="K420" s="58"/>
      <c r="L420" s="62"/>
    </row>
  </sheetData>
  <sheetProtection algorithmName="SHA-512" hashValue="8AE+g6npuqY2QnqruZU7pEnAHkSRDVGBuOveoLYcYcuwglYlLtrhE3a8ohtBwEQXmR3FUxxMwl6Ovi2q5mYbsg==" saltValue="f2N+pi8Na/IggAuLqJkfjxJgXgk+6BtZtDDEIsrJaMkU0zLFteDqttalbTxmW59j2IyAMLIiELCyzRJZTAgMRQ==" spinCount="100000" sheet="1" objects="1" scenarios="1" formatColumns="0" formatRows="0" autoFilter="0"/>
  <autoFilter ref="C103:K419"/>
  <mergeCells count="13">
    <mergeCell ref="E96:H96"/>
    <mergeCell ref="G1:H1"/>
    <mergeCell ref="L2:V2"/>
    <mergeCell ref="E49:H49"/>
    <mergeCell ref="E51:H51"/>
    <mergeCell ref="J55:J56"/>
    <mergeCell ref="E92:H92"/>
    <mergeCell ref="E94:H94"/>
    <mergeCell ref="E7:H7"/>
    <mergeCell ref="E9:H9"/>
    <mergeCell ref="E11:H11"/>
    <mergeCell ref="E26:H26"/>
    <mergeCell ref="E47:H47"/>
  </mergeCells>
  <hyperlinks>
    <hyperlink ref="F1:G1" location="C2" display="1) Krycí list soupisu"/>
    <hyperlink ref="G1:H1" location="C58" display="2) Rekapitulace"/>
    <hyperlink ref="J1" location="C103" display="3) Soupis prací"/>
    <hyperlink ref="L1:V1" location="'Rekapitulace stavby'!C2" display="Rekapitulace stavby"/>
  </hyperlinks>
  <pageMargins left="0.59055118110236227" right="0.59055118110236227" top="0.59055118110236227" bottom="0.59055118110236227" header="0" footer="0"/>
  <pageSetup paperSize="9" scale="90" fitToHeight="100" orientation="landscape"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0"/>
  <sheetViews>
    <sheetView showGridLines="0" workbookViewId="0">
      <pane ySplit="1" topLeftCell="A97" activePane="bottomLeft" state="frozen"/>
      <selection pane="bottomLeft" activeCell="F105" sqref="F105"/>
    </sheetView>
  </sheetViews>
  <sheetFormatPr defaultRowHeight="12"/>
  <cols>
    <col min="1" max="1" width="6.25" customWidth="1"/>
    <col min="2" max="2" width="1.25" customWidth="1"/>
    <col min="3" max="3" width="3.125" customWidth="1"/>
    <col min="4" max="4" width="3.25" customWidth="1"/>
    <col min="5" max="5" width="12.875" customWidth="1"/>
    <col min="6" max="6" width="87.875" customWidth="1"/>
    <col min="7" max="7" width="9.625" customWidth="1"/>
    <col min="8" max="8" width="11.875" customWidth="1"/>
    <col min="9" max="9" width="20.875" style="121" customWidth="1"/>
    <col min="10" max="10" width="21.375" customWidth="1"/>
    <col min="11" max="11" width="16.12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123</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4374</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5217</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2729</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96" customHeight="1">
      <c r="B26" s="131"/>
      <c r="C26" s="132"/>
      <c r="D26" s="132"/>
      <c r="E26" s="395" t="s">
        <v>2730</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ROUNDUP(J102,2)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ROUNDUP(SUM(BE102:BE229), 2)</f>
        <v>0</v>
      </c>
      <c r="G32" s="43"/>
      <c r="H32" s="43"/>
      <c r="I32" s="141">
        <v>0.21</v>
      </c>
      <c r="J32" s="140">
        <f>ROUNDUP(ROUNDUP((SUM(BE102:BE229)), 2)*I32, 1)</f>
        <v>0</v>
      </c>
      <c r="K32" s="46"/>
    </row>
    <row r="33" spans="2:11" s="1" customFormat="1" ht="14.4" customHeight="1">
      <c r="B33" s="42"/>
      <c r="C33" s="43"/>
      <c r="D33" s="43"/>
      <c r="E33" s="50" t="s">
        <v>46</v>
      </c>
      <c r="F33" s="140">
        <f>ROUNDUP(SUM(BF102:BF229), 2)</f>
        <v>0</v>
      </c>
      <c r="G33" s="43"/>
      <c r="H33" s="43"/>
      <c r="I33" s="141">
        <v>0.15</v>
      </c>
      <c r="J33" s="140">
        <f>ROUNDUP(ROUNDUP((SUM(BF102:BF229)), 2)*I33, 1)</f>
        <v>0</v>
      </c>
      <c r="K33" s="46"/>
    </row>
    <row r="34" spans="2:11" s="1" customFormat="1" ht="14.4" hidden="1" customHeight="1">
      <c r="B34" s="42"/>
      <c r="C34" s="43"/>
      <c r="D34" s="43"/>
      <c r="E34" s="50" t="s">
        <v>47</v>
      </c>
      <c r="F34" s="140">
        <f>ROUNDUP(SUM(BG102:BG229), 2)</f>
        <v>0</v>
      </c>
      <c r="G34" s="43"/>
      <c r="H34" s="43"/>
      <c r="I34" s="141">
        <v>0.21</v>
      </c>
      <c r="J34" s="140">
        <v>0</v>
      </c>
      <c r="K34" s="46"/>
    </row>
    <row r="35" spans="2:11" s="1" customFormat="1" ht="14.4" hidden="1" customHeight="1">
      <c r="B35" s="42"/>
      <c r="C35" s="43"/>
      <c r="D35" s="43"/>
      <c r="E35" s="50" t="s">
        <v>48</v>
      </c>
      <c r="F35" s="140">
        <f>ROUNDUP(SUM(BH102:BH229), 2)</f>
        <v>0</v>
      </c>
      <c r="G35" s="43"/>
      <c r="H35" s="43"/>
      <c r="I35" s="141">
        <v>0.15</v>
      </c>
      <c r="J35" s="140">
        <v>0</v>
      </c>
      <c r="K35" s="46"/>
    </row>
    <row r="36" spans="2:11" s="1" customFormat="1" ht="14.4" hidden="1" customHeight="1">
      <c r="B36" s="42"/>
      <c r="C36" s="43"/>
      <c r="D36" s="43"/>
      <c r="E36" s="50" t="s">
        <v>49</v>
      </c>
      <c r="F36" s="140">
        <f>ROUNDUP(SUM(BI102:BI229),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4374</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B3 - zti, út, plyn, přípojky</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David Šašek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J102</f>
        <v>0</v>
      </c>
      <c r="K60" s="46"/>
      <c r="AU60" s="25" t="s">
        <v>143</v>
      </c>
    </row>
    <row r="61" spans="2:47" s="8" customFormat="1" ht="25" customHeight="1">
      <c r="B61" s="159"/>
      <c r="C61" s="160"/>
      <c r="D61" s="161" t="s">
        <v>144</v>
      </c>
      <c r="E61" s="162"/>
      <c r="F61" s="162"/>
      <c r="G61" s="162"/>
      <c r="H61" s="162"/>
      <c r="I61" s="163"/>
      <c r="J61" s="164">
        <f>J103</f>
        <v>0</v>
      </c>
      <c r="K61" s="165"/>
    </row>
    <row r="62" spans="2:47" s="9" customFormat="1" ht="19.899999999999999" customHeight="1">
      <c r="B62" s="166"/>
      <c r="C62" s="167"/>
      <c r="D62" s="168" t="s">
        <v>2731</v>
      </c>
      <c r="E62" s="169"/>
      <c r="F62" s="169"/>
      <c r="G62" s="169"/>
      <c r="H62" s="169"/>
      <c r="I62" s="170"/>
      <c r="J62" s="171">
        <f>J104</f>
        <v>0</v>
      </c>
      <c r="K62" s="172"/>
    </row>
    <row r="63" spans="2:47" s="9" customFormat="1" ht="19.899999999999999" customHeight="1">
      <c r="B63" s="166"/>
      <c r="C63" s="167"/>
      <c r="D63" s="168" t="s">
        <v>153</v>
      </c>
      <c r="E63" s="169"/>
      <c r="F63" s="169"/>
      <c r="G63" s="169"/>
      <c r="H63" s="169"/>
      <c r="I63" s="170"/>
      <c r="J63" s="171">
        <f>J116</f>
        <v>0</v>
      </c>
      <c r="K63" s="172"/>
    </row>
    <row r="64" spans="2:47" s="9" customFormat="1" ht="19.899999999999999" customHeight="1">
      <c r="B64" s="166"/>
      <c r="C64" s="167"/>
      <c r="D64" s="168" t="s">
        <v>2733</v>
      </c>
      <c r="E64" s="169"/>
      <c r="F64" s="169"/>
      <c r="G64" s="169"/>
      <c r="H64" s="169"/>
      <c r="I64" s="170"/>
      <c r="J64" s="171">
        <f>J118</f>
        <v>0</v>
      </c>
      <c r="K64" s="172"/>
    </row>
    <row r="65" spans="2:11" s="9" customFormat="1" ht="19.899999999999999" customHeight="1">
      <c r="B65" s="166"/>
      <c r="C65" s="167"/>
      <c r="D65" s="168" t="s">
        <v>159</v>
      </c>
      <c r="E65" s="169"/>
      <c r="F65" s="169"/>
      <c r="G65" s="169"/>
      <c r="H65" s="169"/>
      <c r="I65" s="170"/>
      <c r="J65" s="171">
        <f>J130</f>
        <v>0</v>
      </c>
      <c r="K65" s="172"/>
    </row>
    <row r="66" spans="2:11" s="9" customFormat="1" ht="19.899999999999999" customHeight="1">
      <c r="B66" s="166"/>
      <c r="C66" s="167"/>
      <c r="D66" s="168" t="s">
        <v>164</v>
      </c>
      <c r="E66" s="169"/>
      <c r="F66" s="169"/>
      <c r="G66" s="169"/>
      <c r="H66" s="169"/>
      <c r="I66" s="170"/>
      <c r="J66" s="171">
        <f>J134</f>
        <v>0</v>
      </c>
      <c r="K66" s="172"/>
    </row>
    <row r="67" spans="2:11" s="9" customFormat="1" ht="19.899999999999999" customHeight="1">
      <c r="B67" s="166"/>
      <c r="C67" s="167"/>
      <c r="D67" s="168" t="s">
        <v>165</v>
      </c>
      <c r="E67" s="169"/>
      <c r="F67" s="169"/>
      <c r="G67" s="169"/>
      <c r="H67" s="169"/>
      <c r="I67" s="170"/>
      <c r="J67" s="171">
        <f>J140</f>
        <v>0</v>
      </c>
      <c r="K67" s="172"/>
    </row>
    <row r="68" spans="2:11" s="8" customFormat="1" ht="25" customHeight="1">
      <c r="B68" s="159"/>
      <c r="C68" s="160"/>
      <c r="D68" s="161" t="s">
        <v>166</v>
      </c>
      <c r="E68" s="162"/>
      <c r="F68" s="162"/>
      <c r="G68" s="162"/>
      <c r="H68" s="162"/>
      <c r="I68" s="163"/>
      <c r="J68" s="164">
        <f>J142</f>
        <v>0</v>
      </c>
      <c r="K68" s="165"/>
    </row>
    <row r="69" spans="2:11" s="9" customFormat="1" ht="19.899999999999999" customHeight="1">
      <c r="B69" s="166"/>
      <c r="C69" s="167"/>
      <c r="D69" s="168" t="s">
        <v>2735</v>
      </c>
      <c r="E69" s="169"/>
      <c r="F69" s="169"/>
      <c r="G69" s="169"/>
      <c r="H69" s="169"/>
      <c r="I69" s="170"/>
      <c r="J69" s="171">
        <f>J143</f>
        <v>0</v>
      </c>
      <c r="K69" s="172"/>
    </row>
    <row r="70" spans="2:11" s="9" customFormat="1" ht="19.899999999999999" customHeight="1">
      <c r="B70" s="166"/>
      <c r="C70" s="167"/>
      <c r="D70" s="168" t="s">
        <v>2736</v>
      </c>
      <c r="E70" s="169"/>
      <c r="F70" s="169"/>
      <c r="G70" s="169"/>
      <c r="H70" s="169"/>
      <c r="I70" s="170"/>
      <c r="J70" s="171">
        <f>J158</f>
        <v>0</v>
      </c>
      <c r="K70" s="172"/>
    </row>
    <row r="71" spans="2:11" s="9" customFormat="1" ht="19.899999999999999" customHeight="1">
      <c r="B71" s="166"/>
      <c r="C71" s="167"/>
      <c r="D71" s="168" t="s">
        <v>2737</v>
      </c>
      <c r="E71" s="169"/>
      <c r="F71" s="169"/>
      <c r="G71" s="169"/>
      <c r="H71" s="169"/>
      <c r="I71" s="170"/>
      <c r="J71" s="171">
        <f>J170</f>
        <v>0</v>
      </c>
      <c r="K71" s="172"/>
    </row>
    <row r="72" spans="2:11" s="9" customFormat="1" ht="19.899999999999999" customHeight="1">
      <c r="B72" s="166"/>
      <c r="C72" s="167"/>
      <c r="D72" s="168" t="s">
        <v>2738</v>
      </c>
      <c r="E72" s="169"/>
      <c r="F72" s="169"/>
      <c r="G72" s="169"/>
      <c r="H72" s="169"/>
      <c r="I72" s="170"/>
      <c r="J72" s="171">
        <f>J179</f>
        <v>0</v>
      </c>
      <c r="K72" s="172"/>
    </row>
    <row r="73" spans="2:11" s="9" customFormat="1" ht="19.899999999999999" customHeight="1">
      <c r="B73" s="166"/>
      <c r="C73" s="167"/>
      <c r="D73" s="168" t="s">
        <v>5218</v>
      </c>
      <c r="E73" s="169"/>
      <c r="F73" s="169"/>
      <c r="G73" s="169"/>
      <c r="H73" s="169"/>
      <c r="I73" s="170"/>
      <c r="J73" s="171">
        <f>J187</f>
        <v>0</v>
      </c>
      <c r="K73" s="172"/>
    </row>
    <row r="74" spans="2:11" s="9" customFormat="1" ht="19.899999999999999" customHeight="1">
      <c r="B74" s="166"/>
      <c r="C74" s="167"/>
      <c r="D74" s="168" t="s">
        <v>2739</v>
      </c>
      <c r="E74" s="169"/>
      <c r="F74" s="169"/>
      <c r="G74" s="169"/>
      <c r="H74" s="169"/>
      <c r="I74" s="170"/>
      <c r="J74" s="171">
        <f>J191</f>
        <v>0</v>
      </c>
      <c r="K74" s="172"/>
    </row>
    <row r="75" spans="2:11" s="9" customFormat="1" ht="19.899999999999999" customHeight="1">
      <c r="B75" s="166"/>
      <c r="C75" s="167"/>
      <c r="D75" s="168" t="s">
        <v>2740</v>
      </c>
      <c r="E75" s="169"/>
      <c r="F75" s="169"/>
      <c r="G75" s="169"/>
      <c r="H75" s="169"/>
      <c r="I75" s="170"/>
      <c r="J75" s="171">
        <f>J198</f>
        <v>0</v>
      </c>
      <c r="K75" s="172"/>
    </row>
    <row r="76" spans="2:11" s="9" customFormat="1" ht="19.899999999999999" customHeight="1">
      <c r="B76" s="166"/>
      <c r="C76" s="167"/>
      <c r="D76" s="168" t="s">
        <v>2741</v>
      </c>
      <c r="E76" s="169"/>
      <c r="F76" s="169"/>
      <c r="G76" s="169"/>
      <c r="H76" s="169"/>
      <c r="I76" s="170"/>
      <c r="J76" s="171">
        <f>J201</f>
        <v>0</v>
      </c>
      <c r="K76" s="172"/>
    </row>
    <row r="77" spans="2:11" s="9" customFormat="1" ht="19.899999999999999" customHeight="1">
      <c r="B77" s="166"/>
      <c r="C77" s="167"/>
      <c r="D77" s="168" t="s">
        <v>2742</v>
      </c>
      <c r="E77" s="169"/>
      <c r="F77" s="169"/>
      <c r="G77" s="169"/>
      <c r="H77" s="169"/>
      <c r="I77" s="170"/>
      <c r="J77" s="171">
        <f>J208</f>
        <v>0</v>
      </c>
      <c r="K77" s="172"/>
    </row>
    <row r="78" spans="2:11" s="9" customFormat="1" ht="19.899999999999999" customHeight="1">
      <c r="B78" s="166"/>
      <c r="C78" s="167"/>
      <c r="D78" s="168" t="s">
        <v>2743</v>
      </c>
      <c r="E78" s="169"/>
      <c r="F78" s="169"/>
      <c r="G78" s="169"/>
      <c r="H78" s="169"/>
      <c r="I78" s="170"/>
      <c r="J78" s="171">
        <f>J219</f>
        <v>0</v>
      </c>
      <c r="K78" s="172"/>
    </row>
    <row r="79" spans="2:11" s="8" customFormat="1" ht="25" customHeight="1">
      <c r="B79" s="159"/>
      <c r="C79" s="160"/>
      <c r="D79" s="161" t="s">
        <v>2744</v>
      </c>
      <c r="E79" s="162"/>
      <c r="F79" s="162"/>
      <c r="G79" s="162"/>
      <c r="H79" s="162"/>
      <c r="I79" s="163"/>
      <c r="J79" s="164">
        <f>J226</f>
        <v>0</v>
      </c>
      <c r="K79" s="165"/>
    </row>
    <row r="80" spans="2:11" s="9" customFormat="1" ht="19.899999999999999" customHeight="1">
      <c r="B80" s="166"/>
      <c r="C80" s="167"/>
      <c r="D80" s="168" t="s">
        <v>5219</v>
      </c>
      <c r="E80" s="169"/>
      <c r="F80" s="169"/>
      <c r="G80" s="169"/>
      <c r="H80" s="169"/>
      <c r="I80" s="170"/>
      <c r="J80" s="171">
        <f>J227</f>
        <v>0</v>
      </c>
      <c r="K80" s="172"/>
    </row>
    <row r="81" spans="2:12" s="1" customFormat="1" ht="21.75" customHeight="1">
      <c r="B81" s="42"/>
      <c r="C81" s="43"/>
      <c r="D81" s="43"/>
      <c r="E81" s="43"/>
      <c r="F81" s="43"/>
      <c r="G81" s="43"/>
      <c r="H81" s="43"/>
      <c r="I81" s="128"/>
      <c r="J81" s="43"/>
      <c r="K81" s="46"/>
    </row>
    <row r="82" spans="2:12" s="1" customFormat="1" ht="7" customHeight="1">
      <c r="B82" s="57"/>
      <c r="C82" s="58"/>
      <c r="D82" s="58"/>
      <c r="E82" s="58"/>
      <c r="F82" s="58"/>
      <c r="G82" s="58"/>
      <c r="H82" s="58"/>
      <c r="I82" s="149"/>
      <c r="J82" s="58"/>
      <c r="K82" s="59"/>
    </row>
    <row r="86" spans="2:12" s="1" customFormat="1" ht="7" customHeight="1">
      <c r="B86" s="60"/>
      <c r="C86" s="61"/>
      <c r="D86" s="61"/>
      <c r="E86" s="61"/>
      <c r="F86" s="61"/>
      <c r="G86" s="61"/>
      <c r="H86" s="61"/>
      <c r="I86" s="152"/>
      <c r="J86" s="61"/>
      <c r="K86" s="61"/>
      <c r="L86" s="62"/>
    </row>
    <row r="87" spans="2:12" s="1" customFormat="1" ht="37" customHeight="1">
      <c r="B87" s="42"/>
      <c r="C87" s="63" t="s">
        <v>180</v>
      </c>
      <c r="D87" s="64"/>
      <c r="E87" s="64"/>
      <c r="F87" s="64"/>
      <c r="G87" s="64"/>
      <c r="H87" s="64"/>
      <c r="I87" s="173"/>
      <c r="J87" s="64"/>
      <c r="K87" s="64"/>
      <c r="L87" s="62"/>
    </row>
    <row r="88" spans="2:12" s="1" customFormat="1" ht="7" customHeight="1">
      <c r="B88" s="42"/>
      <c r="C88" s="64"/>
      <c r="D88" s="64"/>
      <c r="E88" s="64"/>
      <c r="F88" s="64"/>
      <c r="G88" s="64"/>
      <c r="H88" s="64"/>
      <c r="I88" s="173"/>
      <c r="J88" s="64"/>
      <c r="K88" s="64"/>
      <c r="L88" s="62"/>
    </row>
    <row r="89" spans="2:12" s="1" customFormat="1" ht="14.4" customHeight="1">
      <c r="B89" s="42"/>
      <c r="C89" s="66" t="s">
        <v>18</v>
      </c>
      <c r="D89" s="64"/>
      <c r="E89" s="64"/>
      <c r="F89" s="64"/>
      <c r="G89" s="64"/>
      <c r="H89" s="64"/>
      <c r="I89" s="173"/>
      <c r="J89" s="64"/>
      <c r="K89" s="64"/>
      <c r="L89" s="62"/>
    </row>
    <row r="90" spans="2:12" s="1" customFormat="1" ht="14.5" customHeight="1">
      <c r="B90" s="42"/>
      <c r="C90" s="64"/>
      <c r="D90" s="64"/>
      <c r="E90" s="408" t="str">
        <f>E7</f>
        <v>Malšovice 6 a 17/6 - stavební úpravy</v>
      </c>
      <c r="F90" s="409"/>
      <c r="G90" s="409"/>
      <c r="H90" s="409"/>
      <c r="I90" s="173"/>
      <c r="J90" s="64"/>
      <c r="K90" s="64"/>
      <c r="L90" s="62"/>
    </row>
    <row r="91" spans="2:12">
      <c r="B91" s="29"/>
      <c r="C91" s="66" t="s">
        <v>134</v>
      </c>
      <c r="D91" s="174"/>
      <c r="E91" s="174"/>
      <c r="F91" s="174"/>
      <c r="G91" s="174"/>
      <c r="H91" s="174"/>
      <c r="J91" s="174"/>
      <c r="K91" s="174"/>
      <c r="L91" s="175"/>
    </row>
    <row r="92" spans="2:12" s="1" customFormat="1" ht="14.5" customHeight="1">
      <c r="B92" s="42"/>
      <c r="C92" s="64"/>
      <c r="D92" s="64"/>
      <c r="E92" s="408" t="s">
        <v>4374</v>
      </c>
      <c r="F92" s="402"/>
      <c r="G92" s="402"/>
      <c r="H92" s="402"/>
      <c r="I92" s="173"/>
      <c r="J92" s="64"/>
      <c r="K92" s="64"/>
      <c r="L92" s="62"/>
    </row>
    <row r="93" spans="2:12" s="1" customFormat="1" ht="14.4" customHeight="1">
      <c r="B93" s="42"/>
      <c r="C93" s="66" t="s">
        <v>136</v>
      </c>
      <c r="D93" s="64"/>
      <c r="E93" s="64"/>
      <c r="F93" s="64"/>
      <c r="G93" s="64"/>
      <c r="H93" s="64"/>
      <c r="I93" s="173"/>
      <c r="J93" s="64"/>
      <c r="K93" s="64"/>
      <c r="L93" s="62"/>
    </row>
    <row r="94" spans="2:12" s="1" customFormat="1" ht="15" customHeight="1">
      <c r="B94" s="42"/>
      <c r="C94" s="64"/>
      <c r="D94" s="64"/>
      <c r="E94" s="374" t="str">
        <f>E11</f>
        <v>B3 - zti, út, plyn, přípojky</v>
      </c>
      <c r="F94" s="402"/>
      <c r="G94" s="402"/>
      <c r="H94" s="402"/>
      <c r="I94" s="173"/>
      <c r="J94" s="64"/>
      <c r="K94" s="64"/>
      <c r="L94" s="62"/>
    </row>
    <row r="95" spans="2:12" s="1" customFormat="1" ht="7" customHeight="1">
      <c r="B95" s="42"/>
      <c r="C95" s="64"/>
      <c r="D95" s="64"/>
      <c r="E95" s="64"/>
      <c r="F95" s="64"/>
      <c r="G95" s="64"/>
      <c r="H95" s="64"/>
      <c r="I95" s="173"/>
      <c r="J95" s="64"/>
      <c r="K95" s="64"/>
      <c r="L95" s="62"/>
    </row>
    <row r="96" spans="2:12" s="1" customFormat="1" ht="18" customHeight="1">
      <c r="B96" s="42"/>
      <c r="C96" s="66" t="s">
        <v>25</v>
      </c>
      <c r="D96" s="64"/>
      <c r="E96" s="64"/>
      <c r="F96" s="176" t="str">
        <f>F14</f>
        <v xml:space="preserve">Malšovice  </v>
      </c>
      <c r="G96" s="64"/>
      <c r="H96" s="64"/>
      <c r="I96" s="177" t="s">
        <v>27</v>
      </c>
      <c r="J96" s="74" t="str">
        <f>IF(J14="","",J14)</f>
        <v>2. 3. 2018</v>
      </c>
      <c r="K96" s="64"/>
      <c r="L96" s="62"/>
    </row>
    <row r="97" spans="2:65" s="1" customFormat="1" ht="7" customHeight="1">
      <c r="B97" s="42"/>
      <c r="C97" s="64"/>
      <c r="D97" s="64"/>
      <c r="E97" s="64"/>
      <c r="F97" s="64"/>
      <c r="G97" s="64"/>
      <c r="H97" s="64"/>
      <c r="I97" s="173"/>
      <c r="J97" s="64"/>
      <c r="K97" s="64"/>
      <c r="L97" s="62"/>
    </row>
    <row r="98" spans="2:65" s="1" customFormat="1">
      <c r="B98" s="42"/>
      <c r="C98" s="66" t="s">
        <v>29</v>
      </c>
      <c r="D98" s="64"/>
      <c r="E98" s="64"/>
      <c r="F98" s="176" t="str">
        <f>E17</f>
        <v>Obec Malšovice</v>
      </c>
      <c r="G98" s="64"/>
      <c r="H98" s="64"/>
      <c r="I98" s="177" t="s">
        <v>35</v>
      </c>
      <c r="J98" s="176" t="str">
        <f>E23</f>
        <v>David Šašek Děčín</v>
      </c>
      <c r="K98" s="64"/>
      <c r="L98" s="62"/>
    </row>
    <row r="99" spans="2:65" s="1" customFormat="1" ht="14.4" customHeight="1">
      <c r="B99" s="42"/>
      <c r="C99" s="66" t="s">
        <v>33</v>
      </c>
      <c r="D99" s="64"/>
      <c r="E99" s="64"/>
      <c r="F99" s="176" t="str">
        <f>IF(E20="","",E20)</f>
        <v/>
      </c>
      <c r="G99" s="64"/>
      <c r="H99" s="64"/>
      <c r="I99" s="173"/>
      <c r="J99" s="64"/>
      <c r="K99" s="64"/>
      <c r="L99" s="62"/>
    </row>
    <row r="100" spans="2:65" s="1" customFormat="1" ht="10.25" customHeight="1">
      <c r="B100" s="42"/>
      <c r="C100" s="64"/>
      <c r="D100" s="64"/>
      <c r="E100" s="64"/>
      <c r="F100" s="64"/>
      <c r="G100" s="64"/>
      <c r="H100" s="64"/>
      <c r="I100" s="173"/>
      <c r="J100" s="64"/>
      <c r="K100" s="64"/>
      <c r="L100" s="62"/>
    </row>
    <row r="101" spans="2:65" s="10" customFormat="1" ht="29.25" customHeight="1">
      <c r="B101" s="178"/>
      <c r="C101" s="179" t="s">
        <v>181</v>
      </c>
      <c r="D101" s="180" t="s">
        <v>59</v>
      </c>
      <c r="E101" s="180" t="s">
        <v>55</v>
      </c>
      <c r="F101" s="180" t="s">
        <v>182</v>
      </c>
      <c r="G101" s="180" t="s">
        <v>183</v>
      </c>
      <c r="H101" s="180" t="s">
        <v>184</v>
      </c>
      <c r="I101" s="181" t="s">
        <v>185</v>
      </c>
      <c r="J101" s="180" t="s">
        <v>141</v>
      </c>
      <c r="K101" s="182" t="s">
        <v>186</v>
      </c>
      <c r="L101" s="183"/>
      <c r="M101" s="82" t="s">
        <v>187</v>
      </c>
      <c r="N101" s="83" t="s">
        <v>44</v>
      </c>
      <c r="O101" s="83" t="s">
        <v>188</v>
      </c>
      <c r="P101" s="83" t="s">
        <v>189</v>
      </c>
      <c r="Q101" s="83" t="s">
        <v>190</v>
      </c>
      <c r="R101" s="83" t="s">
        <v>191</v>
      </c>
      <c r="S101" s="83" t="s">
        <v>192</v>
      </c>
      <c r="T101" s="84" t="s">
        <v>193</v>
      </c>
    </row>
    <row r="102" spans="2:65" s="1" customFormat="1" ht="29.25" customHeight="1">
      <c r="B102" s="42"/>
      <c r="C102" s="88" t="s">
        <v>142</v>
      </c>
      <c r="D102" s="64"/>
      <c r="E102" s="64"/>
      <c r="F102" s="64"/>
      <c r="G102" s="64"/>
      <c r="H102" s="64"/>
      <c r="I102" s="173"/>
      <c r="J102" s="184">
        <f>BK102</f>
        <v>0</v>
      </c>
      <c r="K102" s="64"/>
      <c r="L102" s="62"/>
      <c r="M102" s="85"/>
      <c r="N102" s="86"/>
      <c r="O102" s="86"/>
      <c r="P102" s="185">
        <f>P103+P142+P226</f>
        <v>0</v>
      </c>
      <c r="Q102" s="86"/>
      <c r="R102" s="185">
        <f>R103+R142+R226</f>
        <v>28.584485878500001</v>
      </c>
      <c r="S102" s="86"/>
      <c r="T102" s="186">
        <f>T103+T142+T226</f>
        <v>1.714</v>
      </c>
      <c r="AT102" s="25" t="s">
        <v>73</v>
      </c>
      <c r="AU102" s="25" t="s">
        <v>143</v>
      </c>
      <c r="BK102" s="187">
        <f>BK103+BK142+BK226</f>
        <v>0</v>
      </c>
    </row>
    <row r="103" spans="2:65" s="11" customFormat="1" ht="37.4" customHeight="1">
      <c r="B103" s="188"/>
      <c r="C103" s="189"/>
      <c r="D103" s="190" t="s">
        <v>73</v>
      </c>
      <c r="E103" s="191" t="s">
        <v>194</v>
      </c>
      <c r="F103" s="191" t="s">
        <v>195</v>
      </c>
      <c r="G103" s="189"/>
      <c r="H103" s="189"/>
      <c r="I103" s="192"/>
      <c r="J103" s="193">
        <f>BK103</f>
        <v>0</v>
      </c>
      <c r="K103" s="189"/>
      <c r="L103" s="194"/>
      <c r="M103" s="195"/>
      <c r="N103" s="196"/>
      <c r="O103" s="196"/>
      <c r="P103" s="197">
        <f>P104+P116+P118+P130+P134+P140</f>
        <v>0</v>
      </c>
      <c r="Q103" s="196"/>
      <c r="R103" s="197">
        <f>R104+R116+R118+R130+R134+R140</f>
        <v>28.218250000000001</v>
      </c>
      <c r="S103" s="196"/>
      <c r="T103" s="198">
        <f>T104+T116+T118+T130+T134+T140</f>
        <v>1.714</v>
      </c>
      <c r="AR103" s="199" t="s">
        <v>81</v>
      </c>
      <c r="AT103" s="200" t="s">
        <v>73</v>
      </c>
      <c r="AU103" s="200" t="s">
        <v>74</v>
      </c>
      <c r="AY103" s="199" t="s">
        <v>196</v>
      </c>
      <c r="BK103" s="201">
        <f>BK104+BK116+BK118+BK130+BK134+BK140</f>
        <v>0</v>
      </c>
    </row>
    <row r="104" spans="2:65" s="11" customFormat="1" ht="19.899999999999999" customHeight="1">
      <c r="B104" s="188"/>
      <c r="C104" s="189"/>
      <c r="D104" s="190" t="s">
        <v>73</v>
      </c>
      <c r="E104" s="202" t="s">
        <v>81</v>
      </c>
      <c r="F104" s="202" t="s">
        <v>2747</v>
      </c>
      <c r="G104" s="189"/>
      <c r="H104" s="189"/>
      <c r="I104" s="192"/>
      <c r="J104" s="203">
        <f>BK104</f>
        <v>0</v>
      </c>
      <c r="K104" s="189"/>
      <c r="L104" s="194"/>
      <c r="M104" s="195"/>
      <c r="N104" s="196"/>
      <c r="O104" s="196"/>
      <c r="P104" s="197">
        <f>SUM(P105:P115)</f>
        <v>0</v>
      </c>
      <c r="Q104" s="196"/>
      <c r="R104" s="197">
        <f>SUM(R105:R115)</f>
        <v>28.160000000000004</v>
      </c>
      <c r="S104" s="196"/>
      <c r="T104" s="198">
        <f>SUM(T105:T115)</f>
        <v>0</v>
      </c>
      <c r="AR104" s="199" t="s">
        <v>81</v>
      </c>
      <c r="AT104" s="200" t="s">
        <v>73</v>
      </c>
      <c r="AU104" s="200" t="s">
        <v>81</v>
      </c>
      <c r="AY104" s="199" t="s">
        <v>196</v>
      </c>
      <c r="BK104" s="201">
        <f>SUM(BK105:BK115)</f>
        <v>0</v>
      </c>
    </row>
    <row r="105" spans="2:65" s="1" customFormat="1" ht="46" customHeight="1">
      <c r="B105" s="42"/>
      <c r="C105" s="204" t="s">
        <v>81</v>
      </c>
      <c r="D105" s="204" t="s">
        <v>198</v>
      </c>
      <c r="E105" s="205" t="s">
        <v>2766</v>
      </c>
      <c r="F105" s="206" t="s">
        <v>2767</v>
      </c>
      <c r="G105" s="207" t="s">
        <v>201</v>
      </c>
      <c r="H105" s="208">
        <v>31.68</v>
      </c>
      <c r="I105" s="209"/>
      <c r="J105" s="210">
        <f t="shared" ref="J105:J115" si="0">ROUND(I105*H105,2)</f>
        <v>0</v>
      </c>
      <c r="K105" s="206" t="s">
        <v>202</v>
      </c>
      <c r="L105" s="62"/>
      <c r="M105" s="211" t="s">
        <v>24</v>
      </c>
      <c r="N105" s="212" t="s">
        <v>45</v>
      </c>
      <c r="O105" s="43"/>
      <c r="P105" s="213">
        <f t="shared" ref="P105:P115" si="1">O105*H105</f>
        <v>0</v>
      </c>
      <c r="Q105" s="213">
        <v>0</v>
      </c>
      <c r="R105" s="213">
        <f t="shared" ref="R105:R115" si="2">Q105*H105</f>
        <v>0</v>
      </c>
      <c r="S105" s="213">
        <v>0</v>
      </c>
      <c r="T105" s="214">
        <f t="shared" ref="T105:T115" si="3">S105*H105</f>
        <v>0</v>
      </c>
      <c r="AR105" s="25" t="s">
        <v>203</v>
      </c>
      <c r="AT105" s="25" t="s">
        <v>198</v>
      </c>
      <c r="AU105" s="25" t="s">
        <v>83</v>
      </c>
      <c r="AY105" s="25" t="s">
        <v>196</v>
      </c>
      <c r="BE105" s="215">
        <f t="shared" ref="BE105:BE115" si="4">IF(N105="základní",J105,0)</f>
        <v>0</v>
      </c>
      <c r="BF105" s="215">
        <f t="shared" ref="BF105:BF115" si="5">IF(N105="snížená",J105,0)</f>
        <v>0</v>
      </c>
      <c r="BG105" s="215">
        <f t="shared" ref="BG105:BG115" si="6">IF(N105="zákl. přenesená",J105,0)</f>
        <v>0</v>
      </c>
      <c r="BH105" s="215">
        <f t="shared" ref="BH105:BH115" si="7">IF(N105="sníž. přenesená",J105,0)</f>
        <v>0</v>
      </c>
      <c r="BI105" s="215">
        <f t="shared" ref="BI105:BI115" si="8">IF(N105="nulová",J105,0)</f>
        <v>0</v>
      </c>
      <c r="BJ105" s="25" t="s">
        <v>81</v>
      </c>
      <c r="BK105" s="215">
        <f t="shared" ref="BK105:BK115" si="9">ROUND(I105*H105,2)</f>
        <v>0</v>
      </c>
      <c r="BL105" s="25" t="s">
        <v>203</v>
      </c>
      <c r="BM105" s="25" t="s">
        <v>5220</v>
      </c>
    </row>
    <row r="106" spans="2:65" s="1" customFormat="1" ht="46" customHeight="1">
      <c r="B106" s="42"/>
      <c r="C106" s="204" t="s">
        <v>83</v>
      </c>
      <c r="D106" s="204" t="s">
        <v>198</v>
      </c>
      <c r="E106" s="205" t="s">
        <v>2760</v>
      </c>
      <c r="F106" s="206" t="s">
        <v>2761</v>
      </c>
      <c r="G106" s="207" t="s">
        <v>201</v>
      </c>
      <c r="H106" s="208">
        <v>31.68</v>
      </c>
      <c r="I106" s="209"/>
      <c r="J106" s="210">
        <f t="shared" si="0"/>
        <v>0</v>
      </c>
      <c r="K106" s="206" t="s">
        <v>202</v>
      </c>
      <c r="L106" s="62"/>
      <c r="M106" s="211" t="s">
        <v>24</v>
      </c>
      <c r="N106" s="212" t="s">
        <v>45</v>
      </c>
      <c r="O106" s="43"/>
      <c r="P106" s="213">
        <f t="shared" si="1"/>
        <v>0</v>
      </c>
      <c r="Q106" s="213">
        <v>0</v>
      </c>
      <c r="R106" s="213">
        <f t="shared" si="2"/>
        <v>0</v>
      </c>
      <c r="S106" s="213">
        <v>0</v>
      </c>
      <c r="T106" s="214">
        <f t="shared" si="3"/>
        <v>0</v>
      </c>
      <c r="AR106" s="25" t="s">
        <v>203</v>
      </c>
      <c r="AT106" s="25" t="s">
        <v>198</v>
      </c>
      <c r="AU106" s="25" t="s">
        <v>83</v>
      </c>
      <c r="AY106" s="25" t="s">
        <v>196</v>
      </c>
      <c r="BE106" s="215">
        <f t="shared" si="4"/>
        <v>0</v>
      </c>
      <c r="BF106" s="215">
        <f t="shared" si="5"/>
        <v>0</v>
      </c>
      <c r="BG106" s="215">
        <f t="shared" si="6"/>
        <v>0</v>
      </c>
      <c r="BH106" s="215">
        <f t="shared" si="7"/>
        <v>0</v>
      </c>
      <c r="BI106" s="215">
        <f t="shared" si="8"/>
        <v>0</v>
      </c>
      <c r="BJ106" s="25" t="s">
        <v>81</v>
      </c>
      <c r="BK106" s="215">
        <f t="shared" si="9"/>
        <v>0</v>
      </c>
      <c r="BL106" s="25" t="s">
        <v>203</v>
      </c>
      <c r="BM106" s="25" t="s">
        <v>5221</v>
      </c>
    </row>
    <row r="107" spans="2:65" s="1" customFormat="1" ht="46" customHeight="1">
      <c r="B107" s="42"/>
      <c r="C107" s="204" t="s">
        <v>211</v>
      </c>
      <c r="D107" s="204" t="s">
        <v>198</v>
      </c>
      <c r="E107" s="205" t="s">
        <v>5222</v>
      </c>
      <c r="F107" s="206" t="s">
        <v>5223</v>
      </c>
      <c r="G107" s="207" t="s">
        <v>201</v>
      </c>
      <c r="H107" s="208">
        <v>5.28</v>
      </c>
      <c r="I107" s="209"/>
      <c r="J107" s="210">
        <f t="shared" si="0"/>
        <v>0</v>
      </c>
      <c r="K107" s="206" t="s">
        <v>202</v>
      </c>
      <c r="L107" s="62"/>
      <c r="M107" s="211" t="s">
        <v>24</v>
      </c>
      <c r="N107" s="212" t="s">
        <v>45</v>
      </c>
      <c r="O107" s="43"/>
      <c r="P107" s="213">
        <f t="shared" si="1"/>
        <v>0</v>
      </c>
      <c r="Q107" s="213">
        <v>0</v>
      </c>
      <c r="R107" s="213">
        <f t="shared" si="2"/>
        <v>0</v>
      </c>
      <c r="S107" s="213">
        <v>0</v>
      </c>
      <c r="T107" s="214">
        <f t="shared" si="3"/>
        <v>0</v>
      </c>
      <c r="AR107" s="25" t="s">
        <v>203</v>
      </c>
      <c r="AT107" s="25" t="s">
        <v>198</v>
      </c>
      <c r="AU107" s="25" t="s">
        <v>83</v>
      </c>
      <c r="AY107" s="25" t="s">
        <v>196</v>
      </c>
      <c r="BE107" s="215">
        <f t="shared" si="4"/>
        <v>0</v>
      </c>
      <c r="BF107" s="215">
        <f t="shared" si="5"/>
        <v>0</v>
      </c>
      <c r="BG107" s="215">
        <f t="shared" si="6"/>
        <v>0</v>
      </c>
      <c r="BH107" s="215">
        <f t="shared" si="7"/>
        <v>0</v>
      </c>
      <c r="BI107" s="215">
        <f t="shared" si="8"/>
        <v>0</v>
      </c>
      <c r="BJ107" s="25" t="s">
        <v>81</v>
      </c>
      <c r="BK107" s="215">
        <f t="shared" si="9"/>
        <v>0</v>
      </c>
      <c r="BL107" s="25" t="s">
        <v>203</v>
      </c>
      <c r="BM107" s="25" t="s">
        <v>5224</v>
      </c>
    </row>
    <row r="108" spans="2:65" s="1" customFormat="1" ht="57.5" customHeight="1">
      <c r="B108" s="42"/>
      <c r="C108" s="204" t="s">
        <v>203</v>
      </c>
      <c r="D108" s="204" t="s">
        <v>198</v>
      </c>
      <c r="E108" s="205" t="s">
        <v>5225</v>
      </c>
      <c r="F108" s="206" t="s">
        <v>5226</v>
      </c>
      <c r="G108" s="207" t="s">
        <v>201</v>
      </c>
      <c r="H108" s="208">
        <v>5.28</v>
      </c>
      <c r="I108" s="209"/>
      <c r="J108" s="210">
        <f t="shared" si="0"/>
        <v>0</v>
      </c>
      <c r="K108" s="206" t="s">
        <v>202</v>
      </c>
      <c r="L108" s="62"/>
      <c r="M108" s="211" t="s">
        <v>24</v>
      </c>
      <c r="N108" s="212" t="s">
        <v>45</v>
      </c>
      <c r="O108" s="43"/>
      <c r="P108" s="213">
        <f t="shared" si="1"/>
        <v>0</v>
      </c>
      <c r="Q108" s="213">
        <v>0</v>
      </c>
      <c r="R108" s="213">
        <f t="shared" si="2"/>
        <v>0</v>
      </c>
      <c r="S108" s="213">
        <v>0</v>
      </c>
      <c r="T108" s="214">
        <f t="shared" si="3"/>
        <v>0</v>
      </c>
      <c r="AR108" s="25" t="s">
        <v>203</v>
      </c>
      <c r="AT108" s="25" t="s">
        <v>198</v>
      </c>
      <c r="AU108" s="25" t="s">
        <v>83</v>
      </c>
      <c r="AY108" s="25" t="s">
        <v>196</v>
      </c>
      <c r="BE108" s="215">
        <f t="shared" si="4"/>
        <v>0</v>
      </c>
      <c r="BF108" s="215">
        <f t="shared" si="5"/>
        <v>0</v>
      </c>
      <c r="BG108" s="215">
        <f t="shared" si="6"/>
        <v>0</v>
      </c>
      <c r="BH108" s="215">
        <f t="shared" si="7"/>
        <v>0</v>
      </c>
      <c r="BI108" s="215">
        <f t="shared" si="8"/>
        <v>0</v>
      </c>
      <c r="BJ108" s="25" t="s">
        <v>81</v>
      </c>
      <c r="BK108" s="215">
        <f t="shared" si="9"/>
        <v>0</v>
      </c>
      <c r="BL108" s="25" t="s">
        <v>203</v>
      </c>
      <c r="BM108" s="25" t="s">
        <v>5227</v>
      </c>
    </row>
    <row r="109" spans="2:65" s="1" customFormat="1" ht="57.5" customHeight="1">
      <c r="B109" s="42"/>
      <c r="C109" s="204" t="s">
        <v>223</v>
      </c>
      <c r="D109" s="204" t="s">
        <v>198</v>
      </c>
      <c r="E109" s="205" t="s">
        <v>5228</v>
      </c>
      <c r="F109" s="206" t="s">
        <v>5229</v>
      </c>
      <c r="G109" s="207" t="s">
        <v>201</v>
      </c>
      <c r="H109" s="208">
        <v>14.08</v>
      </c>
      <c r="I109" s="209"/>
      <c r="J109" s="210">
        <f t="shared" si="0"/>
        <v>0</v>
      </c>
      <c r="K109" s="206" t="s">
        <v>202</v>
      </c>
      <c r="L109" s="62"/>
      <c r="M109" s="211" t="s">
        <v>24</v>
      </c>
      <c r="N109" s="212" t="s">
        <v>45</v>
      </c>
      <c r="O109" s="43"/>
      <c r="P109" s="213">
        <f t="shared" si="1"/>
        <v>0</v>
      </c>
      <c r="Q109" s="213">
        <v>0</v>
      </c>
      <c r="R109" s="213">
        <f t="shared" si="2"/>
        <v>0</v>
      </c>
      <c r="S109" s="213">
        <v>0</v>
      </c>
      <c r="T109" s="214">
        <f t="shared" si="3"/>
        <v>0</v>
      </c>
      <c r="AR109" s="25" t="s">
        <v>203</v>
      </c>
      <c r="AT109" s="25" t="s">
        <v>198</v>
      </c>
      <c r="AU109" s="25" t="s">
        <v>83</v>
      </c>
      <c r="AY109" s="25" t="s">
        <v>196</v>
      </c>
      <c r="BE109" s="215">
        <f t="shared" si="4"/>
        <v>0</v>
      </c>
      <c r="BF109" s="215">
        <f t="shared" si="5"/>
        <v>0</v>
      </c>
      <c r="BG109" s="215">
        <f t="shared" si="6"/>
        <v>0</v>
      </c>
      <c r="BH109" s="215">
        <f t="shared" si="7"/>
        <v>0</v>
      </c>
      <c r="BI109" s="215">
        <f t="shared" si="8"/>
        <v>0</v>
      </c>
      <c r="BJ109" s="25" t="s">
        <v>81</v>
      </c>
      <c r="BK109" s="215">
        <f t="shared" si="9"/>
        <v>0</v>
      </c>
      <c r="BL109" s="25" t="s">
        <v>203</v>
      </c>
      <c r="BM109" s="25" t="s">
        <v>5230</v>
      </c>
    </row>
    <row r="110" spans="2:65" s="1" customFormat="1" ht="14.5" customHeight="1">
      <c r="B110" s="42"/>
      <c r="C110" s="204" t="s">
        <v>230</v>
      </c>
      <c r="D110" s="204" t="s">
        <v>198</v>
      </c>
      <c r="E110" s="205" t="s">
        <v>5231</v>
      </c>
      <c r="F110" s="206" t="s">
        <v>5232</v>
      </c>
      <c r="G110" s="207" t="s">
        <v>201</v>
      </c>
      <c r="H110" s="208">
        <v>14.08</v>
      </c>
      <c r="I110" s="209"/>
      <c r="J110" s="210">
        <f t="shared" si="0"/>
        <v>0</v>
      </c>
      <c r="K110" s="206" t="s">
        <v>202</v>
      </c>
      <c r="L110" s="62"/>
      <c r="M110" s="211" t="s">
        <v>24</v>
      </c>
      <c r="N110" s="212" t="s">
        <v>45</v>
      </c>
      <c r="O110" s="43"/>
      <c r="P110" s="213">
        <f t="shared" si="1"/>
        <v>0</v>
      </c>
      <c r="Q110" s="213">
        <v>0</v>
      </c>
      <c r="R110" s="213">
        <f t="shared" si="2"/>
        <v>0</v>
      </c>
      <c r="S110" s="213">
        <v>0</v>
      </c>
      <c r="T110" s="214">
        <f t="shared" si="3"/>
        <v>0</v>
      </c>
      <c r="AR110" s="25" t="s">
        <v>203</v>
      </c>
      <c r="AT110" s="25" t="s">
        <v>198</v>
      </c>
      <c r="AU110" s="25" t="s">
        <v>83</v>
      </c>
      <c r="AY110" s="25" t="s">
        <v>196</v>
      </c>
      <c r="BE110" s="215">
        <f t="shared" si="4"/>
        <v>0</v>
      </c>
      <c r="BF110" s="215">
        <f t="shared" si="5"/>
        <v>0</v>
      </c>
      <c r="BG110" s="215">
        <f t="shared" si="6"/>
        <v>0</v>
      </c>
      <c r="BH110" s="215">
        <f t="shared" si="7"/>
        <v>0</v>
      </c>
      <c r="BI110" s="215">
        <f t="shared" si="8"/>
        <v>0</v>
      </c>
      <c r="BJ110" s="25" t="s">
        <v>81</v>
      </c>
      <c r="BK110" s="215">
        <f t="shared" si="9"/>
        <v>0</v>
      </c>
      <c r="BL110" s="25" t="s">
        <v>203</v>
      </c>
      <c r="BM110" s="25" t="s">
        <v>5233</v>
      </c>
    </row>
    <row r="111" spans="2:65" s="1" customFormat="1" ht="23" customHeight="1">
      <c r="B111" s="42"/>
      <c r="C111" s="250" t="s">
        <v>239</v>
      </c>
      <c r="D111" s="250" t="s">
        <v>252</v>
      </c>
      <c r="E111" s="251" t="s">
        <v>2781</v>
      </c>
      <c r="F111" s="252" t="s">
        <v>2782</v>
      </c>
      <c r="G111" s="253" t="s">
        <v>214</v>
      </c>
      <c r="H111" s="254">
        <v>22.527999999999999</v>
      </c>
      <c r="I111" s="255"/>
      <c r="J111" s="256">
        <f t="shared" si="0"/>
        <v>0</v>
      </c>
      <c r="K111" s="252" t="s">
        <v>202</v>
      </c>
      <c r="L111" s="257"/>
      <c r="M111" s="258" t="s">
        <v>24</v>
      </c>
      <c r="N111" s="259" t="s">
        <v>45</v>
      </c>
      <c r="O111" s="43"/>
      <c r="P111" s="213">
        <f t="shared" si="1"/>
        <v>0</v>
      </c>
      <c r="Q111" s="213">
        <v>0</v>
      </c>
      <c r="R111" s="213">
        <f t="shared" si="2"/>
        <v>0</v>
      </c>
      <c r="S111" s="213">
        <v>0</v>
      </c>
      <c r="T111" s="214">
        <f t="shared" si="3"/>
        <v>0</v>
      </c>
      <c r="AR111" s="25" t="s">
        <v>245</v>
      </c>
      <c r="AT111" s="25" t="s">
        <v>252</v>
      </c>
      <c r="AU111" s="25" t="s">
        <v>83</v>
      </c>
      <c r="AY111" s="25" t="s">
        <v>196</v>
      </c>
      <c r="BE111" s="215">
        <f t="shared" si="4"/>
        <v>0</v>
      </c>
      <c r="BF111" s="215">
        <f t="shared" si="5"/>
        <v>0</v>
      </c>
      <c r="BG111" s="215">
        <f t="shared" si="6"/>
        <v>0</v>
      </c>
      <c r="BH111" s="215">
        <f t="shared" si="7"/>
        <v>0</v>
      </c>
      <c r="BI111" s="215">
        <f t="shared" si="8"/>
        <v>0</v>
      </c>
      <c r="BJ111" s="25" t="s">
        <v>81</v>
      </c>
      <c r="BK111" s="215">
        <f t="shared" si="9"/>
        <v>0</v>
      </c>
      <c r="BL111" s="25" t="s">
        <v>203</v>
      </c>
      <c r="BM111" s="25" t="s">
        <v>5234</v>
      </c>
    </row>
    <row r="112" spans="2:65" s="1" customFormat="1" ht="34.5" customHeight="1">
      <c r="B112" s="42"/>
      <c r="C112" s="204" t="s">
        <v>245</v>
      </c>
      <c r="D112" s="204" t="s">
        <v>198</v>
      </c>
      <c r="E112" s="205" t="s">
        <v>2784</v>
      </c>
      <c r="F112" s="206" t="s">
        <v>2785</v>
      </c>
      <c r="G112" s="207" t="s">
        <v>201</v>
      </c>
      <c r="H112" s="208">
        <v>26.4</v>
      </c>
      <c r="I112" s="209"/>
      <c r="J112" s="210">
        <f t="shared" si="0"/>
        <v>0</v>
      </c>
      <c r="K112" s="206" t="s">
        <v>202</v>
      </c>
      <c r="L112" s="62"/>
      <c r="M112" s="211" t="s">
        <v>24</v>
      </c>
      <c r="N112" s="212" t="s">
        <v>45</v>
      </c>
      <c r="O112" s="43"/>
      <c r="P112" s="213">
        <f t="shared" si="1"/>
        <v>0</v>
      </c>
      <c r="Q112" s="213">
        <v>0</v>
      </c>
      <c r="R112" s="213">
        <f t="shared" si="2"/>
        <v>0</v>
      </c>
      <c r="S112" s="213">
        <v>0</v>
      </c>
      <c r="T112" s="214">
        <f t="shared" si="3"/>
        <v>0</v>
      </c>
      <c r="AR112" s="25" t="s">
        <v>203</v>
      </c>
      <c r="AT112" s="25" t="s">
        <v>198</v>
      </c>
      <c r="AU112" s="25" t="s">
        <v>83</v>
      </c>
      <c r="AY112" s="25" t="s">
        <v>196</v>
      </c>
      <c r="BE112" s="215">
        <f t="shared" si="4"/>
        <v>0</v>
      </c>
      <c r="BF112" s="215">
        <f t="shared" si="5"/>
        <v>0</v>
      </c>
      <c r="BG112" s="215">
        <f t="shared" si="6"/>
        <v>0</v>
      </c>
      <c r="BH112" s="215">
        <f t="shared" si="7"/>
        <v>0</v>
      </c>
      <c r="BI112" s="215">
        <f t="shared" si="8"/>
        <v>0</v>
      </c>
      <c r="BJ112" s="25" t="s">
        <v>81</v>
      </c>
      <c r="BK112" s="215">
        <f t="shared" si="9"/>
        <v>0</v>
      </c>
      <c r="BL112" s="25" t="s">
        <v>203</v>
      </c>
      <c r="BM112" s="25" t="s">
        <v>5235</v>
      </c>
    </row>
    <row r="113" spans="2:65" s="1" customFormat="1" ht="57.5" customHeight="1">
      <c r="B113" s="42"/>
      <c r="C113" s="204" t="s">
        <v>251</v>
      </c>
      <c r="D113" s="204" t="s">
        <v>198</v>
      </c>
      <c r="E113" s="205" t="s">
        <v>2790</v>
      </c>
      <c r="F113" s="206" t="s">
        <v>2791</v>
      </c>
      <c r="G113" s="207" t="s">
        <v>201</v>
      </c>
      <c r="H113" s="208">
        <v>14.08</v>
      </c>
      <c r="I113" s="209"/>
      <c r="J113" s="210">
        <f t="shared" si="0"/>
        <v>0</v>
      </c>
      <c r="K113" s="206" t="s">
        <v>202</v>
      </c>
      <c r="L113" s="62"/>
      <c r="M113" s="211" t="s">
        <v>24</v>
      </c>
      <c r="N113" s="212" t="s">
        <v>45</v>
      </c>
      <c r="O113" s="43"/>
      <c r="P113" s="213">
        <f t="shared" si="1"/>
        <v>0</v>
      </c>
      <c r="Q113" s="213">
        <v>0</v>
      </c>
      <c r="R113" s="213">
        <f t="shared" si="2"/>
        <v>0</v>
      </c>
      <c r="S113" s="213">
        <v>0</v>
      </c>
      <c r="T113" s="214">
        <f t="shared" si="3"/>
        <v>0</v>
      </c>
      <c r="AR113" s="25" t="s">
        <v>203</v>
      </c>
      <c r="AT113" s="25" t="s">
        <v>198</v>
      </c>
      <c r="AU113" s="25" t="s">
        <v>83</v>
      </c>
      <c r="AY113" s="25" t="s">
        <v>196</v>
      </c>
      <c r="BE113" s="215">
        <f t="shared" si="4"/>
        <v>0</v>
      </c>
      <c r="BF113" s="215">
        <f t="shared" si="5"/>
        <v>0</v>
      </c>
      <c r="BG113" s="215">
        <f t="shared" si="6"/>
        <v>0</v>
      </c>
      <c r="BH113" s="215">
        <f t="shared" si="7"/>
        <v>0</v>
      </c>
      <c r="BI113" s="215">
        <f t="shared" si="8"/>
        <v>0</v>
      </c>
      <c r="BJ113" s="25" t="s">
        <v>81</v>
      </c>
      <c r="BK113" s="215">
        <f t="shared" si="9"/>
        <v>0</v>
      </c>
      <c r="BL113" s="25" t="s">
        <v>203</v>
      </c>
      <c r="BM113" s="25" t="s">
        <v>5236</v>
      </c>
    </row>
    <row r="114" spans="2:65" s="1" customFormat="1" ht="14.5" customHeight="1">
      <c r="B114" s="42"/>
      <c r="C114" s="250" t="s">
        <v>256</v>
      </c>
      <c r="D114" s="250" t="s">
        <v>252</v>
      </c>
      <c r="E114" s="251" t="s">
        <v>2793</v>
      </c>
      <c r="F114" s="252" t="s">
        <v>2794</v>
      </c>
      <c r="G114" s="253" t="s">
        <v>214</v>
      </c>
      <c r="H114" s="254">
        <v>17.600000000000001</v>
      </c>
      <c r="I114" s="255"/>
      <c r="J114" s="256">
        <f t="shared" si="0"/>
        <v>0</v>
      </c>
      <c r="K114" s="252" t="s">
        <v>202</v>
      </c>
      <c r="L114" s="257"/>
      <c r="M114" s="258" t="s">
        <v>24</v>
      </c>
      <c r="N114" s="259" t="s">
        <v>45</v>
      </c>
      <c r="O114" s="43"/>
      <c r="P114" s="213">
        <f t="shared" si="1"/>
        <v>0</v>
      </c>
      <c r="Q114" s="213">
        <v>1</v>
      </c>
      <c r="R114" s="213">
        <f t="shared" si="2"/>
        <v>17.600000000000001</v>
      </c>
      <c r="S114" s="213">
        <v>0</v>
      </c>
      <c r="T114" s="214">
        <f t="shared" si="3"/>
        <v>0</v>
      </c>
      <c r="AR114" s="25" t="s">
        <v>245</v>
      </c>
      <c r="AT114" s="25" t="s">
        <v>252</v>
      </c>
      <c r="AU114" s="25" t="s">
        <v>83</v>
      </c>
      <c r="AY114" s="25" t="s">
        <v>196</v>
      </c>
      <c r="BE114" s="215">
        <f t="shared" si="4"/>
        <v>0</v>
      </c>
      <c r="BF114" s="215">
        <f t="shared" si="5"/>
        <v>0</v>
      </c>
      <c r="BG114" s="215">
        <f t="shared" si="6"/>
        <v>0</v>
      </c>
      <c r="BH114" s="215">
        <f t="shared" si="7"/>
        <v>0</v>
      </c>
      <c r="BI114" s="215">
        <f t="shared" si="8"/>
        <v>0</v>
      </c>
      <c r="BJ114" s="25" t="s">
        <v>81</v>
      </c>
      <c r="BK114" s="215">
        <f t="shared" si="9"/>
        <v>0</v>
      </c>
      <c r="BL114" s="25" t="s">
        <v>203</v>
      </c>
      <c r="BM114" s="25" t="s">
        <v>5237</v>
      </c>
    </row>
    <row r="115" spans="2:65" s="1" customFormat="1" ht="14.5" customHeight="1">
      <c r="B115" s="42"/>
      <c r="C115" s="250" t="s">
        <v>264</v>
      </c>
      <c r="D115" s="250" t="s">
        <v>252</v>
      </c>
      <c r="E115" s="251" t="s">
        <v>5238</v>
      </c>
      <c r="F115" s="252" t="s">
        <v>5239</v>
      </c>
      <c r="G115" s="253" t="s">
        <v>214</v>
      </c>
      <c r="H115" s="254">
        <v>10.56</v>
      </c>
      <c r="I115" s="255"/>
      <c r="J115" s="256">
        <f t="shared" si="0"/>
        <v>0</v>
      </c>
      <c r="K115" s="252" t="s">
        <v>202</v>
      </c>
      <c r="L115" s="257"/>
      <c r="M115" s="258" t="s">
        <v>24</v>
      </c>
      <c r="N115" s="259" t="s">
        <v>45</v>
      </c>
      <c r="O115" s="43"/>
      <c r="P115" s="213">
        <f t="shared" si="1"/>
        <v>0</v>
      </c>
      <c r="Q115" s="213">
        <v>1</v>
      </c>
      <c r="R115" s="213">
        <f t="shared" si="2"/>
        <v>10.56</v>
      </c>
      <c r="S115" s="213">
        <v>0</v>
      </c>
      <c r="T115" s="214">
        <f t="shared" si="3"/>
        <v>0</v>
      </c>
      <c r="AR115" s="25" t="s">
        <v>245</v>
      </c>
      <c r="AT115" s="25" t="s">
        <v>252</v>
      </c>
      <c r="AU115" s="25" t="s">
        <v>83</v>
      </c>
      <c r="AY115" s="25" t="s">
        <v>196</v>
      </c>
      <c r="BE115" s="215">
        <f t="shared" si="4"/>
        <v>0</v>
      </c>
      <c r="BF115" s="215">
        <f t="shared" si="5"/>
        <v>0</v>
      </c>
      <c r="BG115" s="215">
        <f t="shared" si="6"/>
        <v>0</v>
      </c>
      <c r="BH115" s="215">
        <f t="shared" si="7"/>
        <v>0</v>
      </c>
      <c r="BI115" s="215">
        <f t="shared" si="8"/>
        <v>0</v>
      </c>
      <c r="BJ115" s="25" t="s">
        <v>81</v>
      </c>
      <c r="BK115" s="215">
        <f t="shared" si="9"/>
        <v>0</v>
      </c>
      <c r="BL115" s="25" t="s">
        <v>203</v>
      </c>
      <c r="BM115" s="25" t="s">
        <v>5240</v>
      </c>
    </row>
    <row r="116" spans="2:65" s="11" customFormat="1" ht="29.9" customHeight="1">
      <c r="B116" s="188"/>
      <c r="C116" s="189"/>
      <c r="D116" s="190" t="s">
        <v>73</v>
      </c>
      <c r="E116" s="202" t="s">
        <v>230</v>
      </c>
      <c r="F116" s="202" t="s">
        <v>602</v>
      </c>
      <c r="G116" s="189"/>
      <c r="H116" s="189"/>
      <c r="I116" s="192"/>
      <c r="J116" s="203">
        <f>BK116</f>
        <v>0</v>
      </c>
      <c r="K116" s="189"/>
      <c r="L116" s="194"/>
      <c r="M116" s="195"/>
      <c r="N116" s="196"/>
      <c r="O116" s="196"/>
      <c r="P116" s="197">
        <f>P117</f>
        <v>0</v>
      </c>
      <c r="Q116" s="196"/>
      <c r="R116" s="197">
        <f>R117</f>
        <v>1.2700000000000001E-2</v>
      </c>
      <c r="S116" s="196"/>
      <c r="T116" s="198">
        <f>T117</f>
        <v>0</v>
      </c>
      <c r="AR116" s="199" t="s">
        <v>81</v>
      </c>
      <c r="AT116" s="200" t="s">
        <v>73</v>
      </c>
      <c r="AU116" s="200" t="s">
        <v>81</v>
      </c>
      <c r="AY116" s="199" t="s">
        <v>196</v>
      </c>
      <c r="BK116" s="201">
        <f>BK117</f>
        <v>0</v>
      </c>
    </row>
    <row r="117" spans="2:65" s="1" customFormat="1" ht="34.5" customHeight="1">
      <c r="B117" s="42"/>
      <c r="C117" s="204" t="s">
        <v>272</v>
      </c>
      <c r="D117" s="204" t="s">
        <v>198</v>
      </c>
      <c r="E117" s="205" t="s">
        <v>5241</v>
      </c>
      <c r="F117" s="206" t="s">
        <v>5242</v>
      </c>
      <c r="G117" s="207" t="s">
        <v>320</v>
      </c>
      <c r="H117" s="208">
        <v>10</v>
      </c>
      <c r="I117" s="209"/>
      <c r="J117" s="210">
        <f>ROUND(I117*H117,2)</f>
        <v>0</v>
      </c>
      <c r="K117" s="206" t="s">
        <v>202</v>
      </c>
      <c r="L117" s="62"/>
      <c r="M117" s="211" t="s">
        <v>24</v>
      </c>
      <c r="N117" s="212" t="s">
        <v>45</v>
      </c>
      <c r="O117" s="43"/>
      <c r="P117" s="213">
        <f>O117*H117</f>
        <v>0</v>
      </c>
      <c r="Q117" s="213">
        <v>1.2700000000000001E-3</v>
      </c>
      <c r="R117" s="213">
        <f>Q117*H117</f>
        <v>1.2700000000000001E-2</v>
      </c>
      <c r="S117" s="213">
        <v>0</v>
      </c>
      <c r="T117" s="214">
        <f>S117*H117</f>
        <v>0</v>
      </c>
      <c r="AR117" s="25" t="s">
        <v>203</v>
      </c>
      <c r="AT117" s="25" t="s">
        <v>198</v>
      </c>
      <c r="AU117" s="25" t="s">
        <v>83</v>
      </c>
      <c r="AY117" s="25" t="s">
        <v>196</v>
      </c>
      <c r="BE117" s="215">
        <f>IF(N117="základní",J117,0)</f>
        <v>0</v>
      </c>
      <c r="BF117" s="215">
        <f>IF(N117="snížená",J117,0)</f>
        <v>0</v>
      </c>
      <c r="BG117" s="215">
        <f>IF(N117="zákl. přenesená",J117,0)</f>
        <v>0</v>
      </c>
      <c r="BH117" s="215">
        <f>IF(N117="sníž. přenesená",J117,0)</f>
        <v>0</v>
      </c>
      <c r="BI117" s="215">
        <f>IF(N117="nulová",J117,0)</f>
        <v>0</v>
      </c>
      <c r="BJ117" s="25" t="s">
        <v>81</v>
      </c>
      <c r="BK117" s="215">
        <f>ROUND(I117*H117,2)</f>
        <v>0</v>
      </c>
      <c r="BL117" s="25" t="s">
        <v>203</v>
      </c>
      <c r="BM117" s="25" t="s">
        <v>5243</v>
      </c>
    </row>
    <row r="118" spans="2:65" s="11" customFormat="1" ht="29.9" customHeight="1">
      <c r="B118" s="188"/>
      <c r="C118" s="189"/>
      <c r="D118" s="190" t="s">
        <v>73</v>
      </c>
      <c r="E118" s="202" t="s">
        <v>245</v>
      </c>
      <c r="F118" s="202" t="s">
        <v>2810</v>
      </c>
      <c r="G118" s="189"/>
      <c r="H118" s="189"/>
      <c r="I118" s="192"/>
      <c r="J118" s="203">
        <f>BK118</f>
        <v>0</v>
      </c>
      <c r="K118" s="189"/>
      <c r="L118" s="194"/>
      <c r="M118" s="195"/>
      <c r="N118" s="196"/>
      <c r="O118" s="196"/>
      <c r="P118" s="197">
        <f>SUM(P119:P129)</f>
        <v>0</v>
      </c>
      <c r="Q118" s="196"/>
      <c r="R118" s="197">
        <f>SUM(R119:R129)</f>
        <v>4.555E-2</v>
      </c>
      <c r="S118" s="196"/>
      <c r="T118" s="198">
        <f>SUM(T119:T129)</f>
        <v>0</v>
      </c>
      <c r="AR118" s="199" t="s">
        <v>81</v>
      </c>
      <c r="AT118" s="200" t="s">
        <v>73</v>
      </c>
      <c r="AU118" s="200" t="s">
        <v>81</v>
      </c>
      <c r="AY118" s="199" t="s">
        <v>196</v>
      </c>
      <c r="BK118" s="201">
        <f>SUM(BK119:BK129)</f>
        <v>0</v>
      </c>
    </row>
    <row r="119" spans="2:65" s="1" customFormat="1" ht="23" customHeight="1">
      <c r="B119" s="42"/>
      <c r="C119" s="204" t="s">
        <v>277</v>
      </c>
      <c r="D119" s="204" t="s">
        <v>198</v>
      </c>
      <c r="E119" s="205" t="s">
        <v>5244</v>
      </c>
      <c r="F119" s="206" t="s">
        <v>5245</v>
      </c>
      <c r="G119" s="207" t="s">
        <v>320</v>
      </c>
      <c r="H119" s="208">
        <v>23</v>
      </c>
      <c r="I119" s="209"/>
      <c r="J119" s="210">
        <f t="shared" ref="J119:J129" si="10">ROUND(I119*H119,2)</f>
        <v>0</v>
      </c>
      <c r="K119" s="206" t="s">
        <v>24</v>
      </c>
      <c r="L119" s="62"/>
      <c r="M119" s="211" t="s">
        <v>24</v>
      </c>
      <c r="N119" s="212" t="s">
        <v>45</v>
      </c>
      <c r="O119" s="43"/>
      <c r="P119" s="213">
        <f t="shared" ref="P119:P129" si="11">O119*H119</f>
        <v>0</v>
      </c>
      <c r="Q119" s="213">
        <v>0</v>
      </c>
      <c r="R119" s="213">
        <f t="shared" ref="R119:R129" si="12">Q119*H119</f>
        <v>0</v>
      </c>
      <c r="S119" s="213">
        <v>0</v>
      </c>
      <c r="T119" s="214">
        <f t="shared" ref="T119:T129" si="13">S119*H119</f>
        <v>0</v>
      </c>
      <c r="AR119" s="25" t="s">
        <v>203</v>
      </c>
      <c r="AT119" s="25" t="s">
        <v>198</v>
      </c>
      <c r="AU119" s="25" t="s">
        <v>83</v>
      </c>
      <c r="AY119" s="25" t="s">
        <v>196</v>
      </c>
      <c r="BE119" s="215">
        <f t="shared" ref="BE119:BE129" si="14">IF(N119="základní",J119,0)</f>
        <v>0</v>
      </c>
      <c r="BF119" s="215">
        <f t="shared" ref="BF119:BF129" si="15">IF(N119="snížená",J119,0)</f>
        <v>0</v>
      </c>
      <c r="BG119" s="215">
        <f t="shared" ref="BG119:BG129" si="16">IF(N119="zákl. přenesená",J119,0)</f>
        <v>0</v>
      </c>
      <c r="BH119" s="215">
        <f t="shared" ref="BH119:BH129" si="17">IF(N119="sníž. přenesená",J119,0)</f>
        <v>0</v>
      </c>
      <c r="BI119" s="215">
        <f t="shared" ref="BI119:BI129" si="18">IF(N119="nulová",J119,0)</f>
        <v>0</v>
      </c>
      <c r="BJ119" s="25" t="s">
        <v>81</v>
      </c>
      <c r="BK119" s="215">
        <f t="shared" ref="BK119:BK129" si="19">ROUND(I119*H119,2)</f>
        <v>0</v>
      </c>
      <c r="BL119" s="25" t="s">
        <v>203</v>
      </c>
      <c r="BM119" s="25" t="s">
        <v>5246</v>
      </c>
    </row>
    <row r="120" spans="2:65" s="1" customFormat="1" ht="23" customHeight="1">
      <c r="B120" s="42"/>
      <c r="C120" s="250" t="s">
        <v>282</v>
      </c>
      <c r="D120" s="250" t="s">
        <v>252</v>
      </c>
      <c r="E120" s="251" t="s">
        <v>5247</v>
      </c>
      <c r="F120" s="252" t="s">
        <v>5248</v>
      </c>
      <c r="G120" s="253" t="s">
        <v>320</v>
      </c>
      <c r="H120" s="254">
        <v>23</v>
      </c>
      <c r="I120" s="255"/>
      <c r="J120" s="256">
        <f t="shared" si="10"/>
        <v>0</v>
      </c>
      <c r="K120" s="252" t="s">
        <v>202</v>
      </c>
      <c r="L120" s="257"/>
      <c r="M120" s="258" t="s">
        <v>24</v>
      </c>
      <c r="N120" s="259" t="s">
        <v>45</v>
      </c>
      <c r="O120" s="43"/>
      <c r="P120" s="213">
        <f t="shared" si="11"/>
        <v>0</v>
      </c>
      <c r="Q120" s="213">
        <v>1.7000000000000001E-4</v>
      </c>
      <c r="R120" s="213">
        <f t="shared" si="12"/>
        <v>3.9100000000000003E-3</v>
      </c>
      <c r="S120" s="213">
        <v>0</v>
      </c>
      <c r="T120" s="214">
        <f t="shared" si="13"/>
        <v>0</v>
      </c>
      <c r="AR120" s="25" t="s">
        <v>245</v>
      </c>
      <c r="AT120" s="25" t="s">
        <v>252</v>
      </c>
      <c r="AU120" s="25" t="s">
        <v>83</v>
      </c>
      <c r="AY120" s="25" t="s">
        <v>196</v>
      </c>
      <c r="BE120" s="215">
        <f t="shared" si="14"/>
        <v>0</v>
      </c>
      <c r="BF120" s="215">
        <f t="shared" si="15"/>
        <v>0</v>
      </c>
      <c r="BG120" s="215">
        <f t="shared" si="16"/>
        <v>0</v>
      </c>
      <c r="BH120" s="215">
        <f t="shared" si="17"/>
        <v>0</v>
      </c>
      <c r="BI120" s="215">
        <f t="shared" si="18"/>
        <v>0</v>
      </c>
      <c r="BJ120" s="25" t="s">
        <v>81</v>
      </c>
      <c r="BK120" s="215">
        <f t="shared" si="19"/>
        <v>0</v>
      </c>
      <c r="BL120" s="25" t="s">
        <v>203</v>
      </c>
      <c r="BM120" s="25" t="s">
        <v>5249</v>
      </c>
    </row>
    <row r="121" spans="2:65" s="1" customFormat="1" ht="34.5" customHeight="1">
      <c r="B121" s="42"/>
      <c r="C121" s="204" t="s">
        <v>10</v>
      </c>
      <c r="D121" s="204" t="s">
        <v>198</v>
      </c>
      <c r="E121" s="205" t="s">
        <v>5250</v>
      </c>
      <c r="F121" s="206" t="s">
        <v>5251</v>
      </c>
      <c r="G121" s="207" t="s">
        <v>320</v>
      </c>
      <c r="H121" s="208">
        <v>20</v>
      </c>
      <c r="I121" s="209"/>
      <c r="J121" s="210">
        <f t="shared" si="10"/>
        <v>0</v>
      </c>
      <c r="K121" s="206" t="s">
        <v>202</v>
      </c>
      <c r="L121" s="62"/>
      <c r="M121" s="211" t="s">
        <v>24</v>
      </c>
      <c r="N121" s="212" t="s">
        <v>45</v>
      </c>
      <c r="O121" s="43"/>
      <c r="P121" s="213">
        <f t="shared" si="11"/>
        <v>0</v>
      </c>
      <c r="Q121" s="213">
        <v>0</v>
      </c>
      <c r="R121" s="213">
        <f t="shared" si="12"/>
        <v>0</v>
      </c>
      <c r="S121" s="213">
        <v>0</v>
      </c>
      <c r="T121" s="214">
        <f t="shared" si="13"/>
        <v>0</v>
      </c>
      <c r="AR121" s="25" t="s">
        <v>203</v>
      </c>
      <c r="AT121" s="25" t="s">
        <v>198</v>
      </c>
      <c r="AU121" s="25" t="s">
        <v>83</v>
      </c>
      <c r="AY121" s="25" t="s">
        <v>196</v>
      </c>
      <c r="BE121" s="215">
        <f t="shared" si="14"/>
        <v>0</v>
      </c>
      <c r="BF121" s="215">
        <f t="shared" si="15"/>
        <v>0</v>
      </c>
      <c r="BG121" s="215">
        <f t="shared" si="16"/>
        <v>0</v>
      </c>
      <c r="BH121" s="215">
        <f t="shared" si="17"/>
        <v>0</v>
      </c>
      <c r="BI121" s="215">
        <f t="shared" si="18"/>
        <v>0</v>
      </c>
      <c r="BJ121" s="25" t="s">
        <v>81</v>
      </c>
      <c r="BK121" s="215">
        <f t="shared" si="19"/>
        <v>0</v>
      </c>
      <c r="BL121" s="25" t="s">
        <v>203</v>
      </c>
      <c r="BM121" s="25" t="s">
        <v>5252</v>
      </c>
    </row>
    <row r="122" spans="2:65" s="1" customFormat="1" ht="23" customHeight="1">
      <c r="B122" s="42"/>
      <c r="C122" s="250" t="s">
        <v>290</v>
      </c>
      <c r="D122" s="250" t="s">
        <v>252</v>
      </c>
      <c r="E122" s="251" t="s">
        <v>5253</v>
      </c>
      <c r="F122" s="252" t="s">
        <v>5254</v>
      </c>
      <c r="G122" s="253" t="s">
        <v>320</v>
      </c>
      <c r="H122" s="254">
        <v>23</v>
      </c>
      <c r="I122" s="255"/>
      <c r="J122" s="256">
        <f t="shared" si="10"/>
        <v>0</v>
      </c>
      <c r="K122" s="252" t="s">
        <v>202</v>
      </c>
      <c r="L122" s="257"/>
      <c r="M122" s="258" t="s">
        <v>24</v>
      </c>
      <c r="N122" s="259" t="s">
        <v>45</v>
      </c>
      <c r="O122" s="43"/>
      <c r="P122" s="213">
        <f t="shared" si="11"/>
        <v>0</v>
      </c>
      <c r="Q122" s="213">
        <v>2.7999999999999998E-4</v>
      </c>
      <c r="R122" s="213">
        <f t="shared" si="12"/>
        <v>6.4399999999999995E-3</v>
      </c>
      <c r="S122" s="213">
        <v>0</v>
      </c>
      <c r="T122" s="214">
        <f t="shared" si="13"/>
        <v>0</v>
      </c>
      <c r="AR122" s="25" t="s">
        <v>245</v>
      </c>
      <c r="AT122" s="25" t="s">
        <v>252</v>
      </c>
      <c r="AU122" s="25" t="s">
        <v>83</v>
      </c>
      <c r="AY122" s="25" t="s">
        <v>196</v>
      </c>
      <c r="BE122" s="215">
        <f t="shared" si="14"/>
        <v>0</v>
      </c>
      <c r="BF122" s="215">
        <f t="shared" si="15"/>
        <v>0</v>
      </c>
      <c r="BG122" s="215">
        <f t="shared" si="16"/>
        <v>0</v>
      </c>
      <c r="BH122" s="215">
        <f t="shared" si="17"/>
        <v>0</v>
      </c>
      <c r="BI122" s="215">
        <f t="shared" si="18"/>
        <v>0</v>
      </c>
      <c r="BJ122" s="25" t="s">
        <v>81</v>
      </c>
      <c r="BK122" s="215">
        <f t="shared" si="19"/>
        <v>0</v>
      </c>
      <c r="BL122" s="25" t="s">
        <v>203</v>
      </c>
      <c r="BM122" s="25" t="s">
        <v>5255</v>
      </c>
    </row>
    <row r="123" spans="2:65" s="1" customFormat="1" ht="34.5" customHeight="1">
      <c r="B123" s="42"/>
      <c r="C123" s="204" t="s">
        <v>296</v>
      </c>
      <c r="D123" s="204" t="s">
        <v>198</v>
      </c>
      <c r="E123" s="205" t="s">
        <v>2826</v>
      </c>
      <c r="F123" s="206" t="s">
        <v>2827</v>
      </c>
      <c r="G123" s="207" t="s">
        <v>320</v>
      </c>
      <c r="H123" s="208">
        <v>18</v>
      </c>
      <c r="I123" s="209"/>
      <c r="J123" s="210">
        <f t="shared" si="10"/>
        <v>0</v>
      </c>
      <c r="K123" s="206" t="s">
        <v>202</v>
      </c>
      <c r="L123" s="62"/>
      <c r="M123" s="211" t="s">
        <v>24</v>
      </c>
      <c r="N123" s="212" t="s">
        <v>45</v>
      </c>
      <c r="O123" s="43"/>
      <c r="P123" s="213">
        <f t="shared" si="11"/>
        <v>0</v>
      </c>
      <c r="Q123" s="213">
        <v>1.7799999999999999E-3</v>
      </c>
      <c r="R123" s="213">
        <f t="shared" si="12"/>
        <v>3.2039999999999999E-2</v>
      </c>
      <c r="S123" s="213">
        <v>0</v>
      </c>
      <c r="T123" s="214">
        <f t="shared" si="13"/>
        <v>0</v>
      </c>
      <c r="AR123" s="25" t="s">
        <v>203</v>
      </c>
      <c r="AT123" s="25" t="s">
        <v>198</v>
      </c>
      <c r="AU123" s="25" t="s">
        <v>83</v>
      </c>
      <c r="AY123" s="25" t="s">
        <v>196</v>
      </c>
      <c r="BE123" s="215">
        <f t="shared" si="14"/>
        <v>0</v>
      </c>
      <c r="BF123" s="215">
        <f t="shared" si="15"/>
        <v>0</v>
      </c>
      <c r="BG123" s="215">
        <f t="shared" si="16"/>
        <v>0</v>
      </c>
      <c r="BH123" s="215">
        <f t="shared" si="17"/>
        <v>0</v>
      </c>
      <c r="BI123" s="215">
        <f t="shared" si="18"/>
        <v>0</v>
      </c>
      <c r="BJ123" s="25" t="s">
        <v>81</v>
      </c>
      <c r="BK123" s="215">
        <f t="shared" si="19"/>
        <v>0</v>
      </c>
      <c r="BL123" s="25" t="s">
        <v>203</v>
      </c>
      <c r="BM123" s="25" t="s">
        <v>5256</v>
      </c>
    </row>
    <row r="124" spans="2:65" s="1" customFormat="1" ht="34.5" customHeight="1">
      <c r="B124" s="42"/>
      <c r="C124" s="204" t="s">
        <v>303</v>
      </c>
      <c r="D124" s="204" t="s">
        <v>198</v>
      </c>
      <c r="E124" s="205" t="s">
        <v>2846</v>
      </c>
      <c r="F124" s="206" t="s">
        <v>2847</v>
      </c>
      <c r="G124" s="207" t="s">
        <v>248</v>
      </c>
      <c r="H124" s="208">
        <v>1</v>
      </c>
      <c r="I124" s="209"/>
      <c r="J124" s="210">
        <f t="shared" si="10"/>
        <v>0</v>
      </c>
      <c r="K124" s="206" t="s">
        <v>202</v>
      </c>
      <c r="L124" s="62"/>
      <c r="M124" s="211" t="s">
        <v>24</v>
      </c>
      <c r="N124" s="212" t="s">
        <v>45</v>
      </c>
      <c r="O124" s="43"/>
      <c r="P124" s="213">
        <f t="shared" si="11"/>
        <v>0</v>
      </c>
      <c r="Q124" s="213">
        <v>0</v>
      </c>
      <c r="R124" s="213">
        <f t="shared" si="12"/>
        <v>0</v>
      </c>
      <c r="S124" s="213">
        <v>0</v>
      </c>
      <c r="T124" s="214">
        <f t="shared" si="13"/>
        <v>0</v>
      </c>
      <c r="AR124" s="25" t="s">
        <v>203</v>
      </c>
      <c r="AT124" s="25" t="s">
        <v>198</v>
      </c>
      <c r="AU124" s="25" t="s">
        <v>83</v>
      </c>
      <c r="AY124" s="25" t="s">
        <v>196</v>
      </c>
      <c r="BE124" s="215">
        <f t="shared" si="14"/>
        <v>0</v>
      </c>
      <c r="BF124" s="215">
        <f t="shared" si="15"/>
        <v>0</v>
      </c>
      <c r="BG124" s="215">
        <f t="shared" si="16"/>
        <v>0</v>
      </c>
      <c r="BH124" s="215">
        <f t="shared" si="17"/>
        <v>0</v>
      </c>
      <c r="BI124" s="215">
        <f t="shared" si="18"/>
        <v>0</v>
      </c>
      <c r="BJ124" s="25" t="s">
        <v>81</v>
      </c>
      <c r="BK124" s="215">
        <f t="shared" si="19"/>
        <v>0</v>
      </c>
      <c r="BL124" s="25" t="s">
        <v>203</v>
      </c>
      <c r="BM124" s="25" t="s">
        <v>5257</v>
      </c>
    </row>
    <row r="125" spans="2:65" s="1" customFormat="1" ht="23" customHeight="1">
      <c r="B125" s="42"/>
      <c r="C125" s="250" t="s">
        <v>312</v>
      </c>
      <c r="D125" s="250" t="s">
        <v>252</v>
      </c>
      <c r="E125" s="251" t="s">
        <v>5258</v>
      </c>
      <c r="F125" s="252" t="s">
        <v>5259</v>
      </c>
      <c r="G125" s="253" t="s">
        <v>248</v>
      </c>
      <c r="H125" s="254">
        <v>1</v>
      </c>
      <c r="I125" s="255"/>
      <c r="J125" s="256">
        <f t="shared" si="10"/>
        <v>0</v>
      </c>
      <c r="K125" s="252" t="s">
        <v>202</v>
      </c>
      <c r="L125" s="257"/>
      <c r="M125" s="258" t="s">
        <v>24</v>
      </c>
      <c r="N125" s="259" t="s">
        <v>45</v>
      </c>
      <c r="O125" s="43"/>
      <c r="P125" s="213">
        <f t="shared" si="11"/>
        <v>0</v>
      </c>
      <c r="Q125" s="213">
        <v>1.5E-3</v>
      </c>
      <c r="R125" s="213">
        <f t="shared" si="12"/>
        <v>1.5E-3</v>
      </c>
      <c r="S125" s="213">
        <v>0</v>
      </c>
      <c r="T125" s="214">
        <f t="shared" si="13"/>
        <v>0</v>
      </c>
      <c r="AR125" s="25" t="s">
        <v>245</v>
      </c>
      <c r="AT125" s="25" t="s">
        <v>252</v>
      </c>
      <c r="AU125" s="25" t="s">
        <v>83</v>
      </c>
      <c r="AY125" s="25" t="s">
        <v>196</v>
      </c>
      <c r="BE125" s="215">
        <f t="shared" si="14"/>
        <v>0</v>
      </c>
      <c r="BF125" s="215">
        <f t="shared" si="15"/>
        <v>0</v>
      </c>
      <c r="BG125" s="215">
        <f t="shared" si="16"/>
        <v>0</v>
      </c>
      <c r="BH125" s="215">
        <f t="shared" si="17"/>
        <v>0</v>
      </c>
      <c r="BI125" s="215">
        <f t="shared" si="18"/>
        <v>0</v>
      </c>
      <c r="BJ125" s="25" t="s">
        <v>81</v>
      </c>
      <c r="BK125" s="215">
        <f t="shared" si="19"/>
        <v>0</v>
      </c>
      <c r="BL125" s="25" t="s">
        <v>203</v>
      </c>
      <c r="BM125" s="25" t="s">
        <v>5260</v>
      </c>
    </row>
    <row r="126" spans="2:65" s="1" customFormat="1" ht="34.5" customHeight="1">
      <c r="B126" s="42"/>
      <c r="C126" s="204" t="s">
        <v>317</v>
      </c>
      <c r="D126" s="204" t="s">
        <v>198</v>
      </c>
      <c r="E126" s="205" t="s">
        <v>5261</v>
      </c>
      <c r="F126" s="206" t="s">
        <v>5262</v>
      </c>
      <c r="G126" s="207" t="s">
        <v>248</v>
      </c>
      <c r="H126" s="208">
        <v>5</v>
      </c>
      <c r="I126" s="209"/>
      <c r="J126" s="210">
        <f t="shared" si="10"/>
        <v>0</v>
      </c>
      <c r="K126" s="206" t="s">
        <v>202</v>
      </c>
      <c r="L126" s="62"/>
      <c r="M126" s="211" t="s">
        <v>24</v>
      </c>
      <c r="N126" s="212" t="s">
        <v>45</v>
      </c>
      <c r="O126" s="43"/>
      <c r="P126" s="213">
        <f t="shared" si="11"/>
        <v>0</v>
      </c>
      <c r="Q126" s="213">
        <v>0</v>
      </c>
      <c r="R126" s="213">
        <f t="shared" si="12"/>
        <v>0</v>
      </c>
      <c r="S126" s="213">
        <v>0</v>
      </c>
      <c r="T126" s="214">
        <f t="shared" si="13"/>
        <v>0</v>
      </c>
      <c r="AR126" s="25" t="s">
        <v>203</v>
      </c>
      <c r="AT126" s="25" t="s">
        <v>198</v>
      </c>
      <c r="AU126" s="25" t="s">
        <v>83</v>
      </c>
      <c r="AY126" s="25" t="s">
        <v>196</v>
      </c>
      <c r="BE126" s="215">
        <f t="shared" si="14"/>
        <v>0</v>
      </c>
      <c r="BF126" s="215">
        <f t="shared" si="15"/>
        <v>0</v>
      </c>
      <c r="BG126" s="215">
        <f t="shared" si="16"/>
        <v>0</v>
      </c>
      <c r="BH126" s="215">
        <f t="shared" si="17"/>
        <v>0</v>
      </c>
      <c r="BI126" s="215">
        <f t="shared" si="18"/>
        <v>0</v>
      </c>
      <c r="BJ126" s="25" t="s">
        <v>81</v>
      </c>
      <c r="BK126" s="215">
        <f t="shared" si="19"/>
        <v>0</v>
      </c>
      <c r="BL126" s="25" t="s">
        <v>203</v>
      </c>
      <c r="BM126" s="25" t="s">
        <v>5263</v>
      </c>
    </row>
    <row r="127" spans="2:65" s="1" customFormat="1" ht="14.5" customHeight="1">
      <c r="B127" s="42"/>
      <c r="C127" s="250" t="s">
        <v>9</v>
      </c>
      <c r="D127" s="250" t="s">
        <v>252</v>
      </c>
      <c r="E127" s="251" t="s">
        <v>5264</v>
      </c>
      <c r="F127" s="252" t="s">
        <v>5265</v>
      </c>
      <c r="G127" s="253" t="s">
        <v>248</v>
      </c>
      <c r="H127" s="254">
        <v>4</v>
      </c>
      <c r="I127" s="255"/>
      <c r="J127" s="256">
        <f t="shared" si="10"/>
        <v>0</v>
      </c>
      <c r="K127" s="252" t="s">
        <v>202</v>
      </c>
      <c r="L127" s="257"/>
      <c r="M127" s="258" t="s">
        <v>24</v>
      </c>
      <c r="N127" s="259" t="s">
        <v>45</v>
      </c>
      <c r="O127" s="43"/>
      <c r="P127" s="213">
        <f t="shared" si="11"/>
        <v>0</v>
      </c>
      <c r="Q127" s="213">
        <v>3.5E-4</v>
      </c>
      <c r="R127" s="213">
        <f t="shared" si="12"/>
        <v>1.4E-3</v>
      </c>
      <c r="S127" s="213">
        <v>0</v>
      </c>
      <c r="T127" s="214">
        <f t="shared" si="13"/>
        <v>0</v>
      </c>
      <c r="AR127" s="25" t="s">
        <v>245</v>
      </c>
      <c r="AT127" s="25" t="s">
        <v>252</v>
      </c>
      <c r="AU127" s="25" t="s">
        <v>83</v>
      </c>
      <c r="AY127" s="25" t="s">
        <v>196</v>
      </c>
      <c r="BE127" s="215">
        <f t="shared" si="14"/>
        <v>0</v>
      </c>
      <c r="BF127" s="215">
        <f t="shared" si="15"/>
        <v>0</v>
      </c>
      <c r="BG127" s="215">
        <f t="shared" si="16"/>
        <v>0</v>
      </c>
      <c r="BH127" s="215">
        <f t="shared" si="17"/>
        <v>0</v>
      </c>
      <c r="BI127" s="215">
        <f t="shared" si="18"/>
        <v>0</v>
      </c>
      <c r="BJ127" s="25" t="s">
        <v>81</v>
      </c>
      <c r="BK127" s="215">
        <f t="shared" si="19"/>
        <v>0</v>
      </c>
      <c r="BL127" s="25" t="s">
        <v>203</v>
      </c>
      <c r="BM127" s="25" t="s">
        <v>5266</v>
      </c>
    </row>
    <row r="128" spans="2:65" s="1" customFormat="1" ht="14.5" customHeight="1">
      <c r="B128" s="42"/>
      <c r="C128" s="250" t="s">
        <v>327</v>
      </c>
      <c r="D128" s="250" t="s">
        <v>252</v>
      </c>
      <c r="E128" s="251" t="s">
        <v>2876</v>
      </c>
      <c r="F128" s="252" t="s">
        <v>2877</v>
      </c>
      <c r="G128" s="253" t="s">
        <v>248</v>
      </c>
      <c r="H128" s="254">
        <v>1</v>
      </c>
      <c r="I128" s="255"/>
      <c r="J128" s="256">
        <f t="shared" si="10"/>
        <v>0</v>
      </c>
      <c r="K128" s="252" t="s">
        <v>202</v>
      </c>
      <c r="L128" s="257"/>
      <c r="M128" s="258" t="s">
        <v>24</v>
      </c>
      <c r="N128" s="259" t="s">
        <v>45</v>
      </c>
      <c r="O128" s="43"/>
      <c r="P128" s="213">
        <f t="shared" si="11"/>
        <v>0</v>
      </c>
      <c r="Q128" s="213">
        <v>2.5999999999999998E-4</v>
      </c>
      <c r="R128" s="213">
        <f t="shared" si="12"/>
        <v>2.5999999999999998E-4</v>
      </c>
      <c r="S128" s="213">
        <v>0</v>
      </c>
      <c r="T128" s="214">
        <f t="shared" si="13"/>
        <v>0</v>
      </c>
      <c r="AR128" s="25" t="s">
        <v>245</v>
      </c>
      <c r="AT128" s="25" t="s">
        <v>252</v>
      </c>
      <c r="AU128" s="25" t="s">
        <v>83</v>
      </c>
      <c r="AY128" s="25" t="s">
        <v>196</v>
      </c>
      <c r="BE128" s="215">
        <f t="shared" si="14"/>
        <v>0</v>
      </c>
      <c r="BF128" s="215">
        <f t="shared" si="15"/>
        <v>0</v>
      </c>
      <c r="BG128" s="215">
        <f t="shared" si="16"/>
        <v>0</v>
      </c>
      <c r="BH128" s="215">
        <f t="shared" si="17"/>
        <v>0</v>
      </c>
      <c r="BI128" s="215">
        <f t="shared" si="18"/>
        <v>0</v>
      </c>
      <c r="BJ128" s="25" t="s">
        <v>81</v>
      </c>
      <c r="BK128" s="215">
        <f t="shared" si="19"/>
        <v>0</v>
      </c>
      <c r="BL128" s="25" t="s">
        <v>203</v>
      </c>
      <c r="BM128" s="25" t="s">
        <v>5267</v>
      </c>
    </row>
    <row r="129" spans="2:65" s="1" customFormat="1" ht="14.5" customHeight="1">
      <c r="B129" s="42"/>
      <c r="C129" s="204" t="s">
        <v>334</v>
      </c>
      <c r="D129" s="204" t="s">
        <v>198</v>
      </c>
      <c r="E129" s="205" t="s">
        <v>5268</v>
      </c>
      <c r="F129" s="206" t="s">
        <v>5269</v>
      </c>
      <c r="G129" s="207" t="s">
        <v>320</v>
      </c>
      <c r="H129" s="208">
        <v>23</v>
      </c>
      <c r="I129" s="209"/>
      <c r="J129" s="210">
        <f t="shared" si="10"/>
        <v>0</v>
      </c>
      <c r="K129" s="206" t="s">
        <v>202</v>
      </c>
      <c r="L129" s="62"/>
      <c r="M129" s="211" t="s">
        <v>24</v>
      </c>
      <c r="N129" s="212" t="s">
        <v>45</v>
      </c>
      <c r="O129" s="43"/>
      <c r="P129" s="213">
        <f t="shared" si="11"/>
        <v>0</v>
      </c>
      <c r="Q129" s="213">
        <v>0</v>
      </c>
      <c r="R129" s="213">
        <f t="shared" si="12"/>
        <v>0</v>
      </c>
      <c r="S129" s="213">
        <v>0</v>
      </c>
      <c r="T129" s="214">
        <f t="shared" si="13"/>
        <v>0</v>
      </c>
      <c r="AR129" s="25" t="s">
        <v>203</v>
      </c>
      <c r="AT129" s="25" t="s">
        <v>198</v>
      </c>
      <c r="AU129" s="25" t="s">
        <v>83</v>
      </c>
      <c r="AY129" s="25" t="s">
        <v>196</v>
      </c>
      <c r="BE129" s="215">
        <f t="shared" si="14"/>
        <v>0</v>
      </c>
      <c r="BF129" s="215">
        <f t="shared" si="15"/>
        <v>0</v>
      </c>
      <c r="BG129" s="215">
        <f t="shared" si="16"/>
        <v>0</v>
      </c>
      <c r="BH129" s="215">
        <f t="shared" si="17"/>
        <v>0</v>
      </c>
      <c r="BI129" s="215">
        <f t="shared" si="18"/>
        <v>0</v>
      </c>
      <c r="BJ129" s="25" t="s">
        <v>81</v>
      </c>
      <c r="BK129" s="215">
        <f t="shared" si="19"/>
        <v>0</v>
      </c>
      <c r="BL129" s="25" t="s">
        <v>203</v>
      </c>
      <c r="BM129" s="25" t="s">
        <v>5270</v>
      </c>
    </row>
    <row r="130" spans="2:65" s="11" customFormat="1" ht="29.9" customHeight="1">
      <c r="B130" s="188"/>
      <c r="C130" s="189"/>
      <c r="D130" s="190" t="s">
        <v>73</v>
      </c>
      <c r="E130" s="202" t="s">
        <v>251</v>
      </c>
      <c r="F130" s="202" t="s">
        <v>807</v>
      </c>
      <c r="G130" s="189"/>
      <c r="H130" s="189"/>
      <c r="I130" s="192"/>
      <c r="J130" s="203">
        <f>BK130</f>
        <v>0</v>
      </c>
      <c r="K130" s="189"/>
      <c r="L130" s="194"/>
      <c r="M130" s="195"/>
      <c r="N130" s="196"/>
      <c r="O130" s="196"/>
      <c r="P130" s="197">
        <f>SUM(P131:P133)</f>
        <v>0</v>
      </c>
      <c r="Q130" s="196"/>
      <c r="R130" s="197">
        <f>SUM(R131:R133)</f>
        <v>0</v>
      </c>
      <c r="S130" s="196"/>
      <c r="T130" s="198">
        <f>SUM(T131:T133)</f>
        <v>1.714</v>
      </c>
      <c r="AR130" s="199" t="s">
        <v>81</v>
      </c>
      <c r="AT130" s="200" t="s">
        <v>73</v>
      </c>
      <c r="AU130" s="200" t="s">
        <v>81</v>
      </c>
      <c r="AY130" s="199" t="s">
        <v>196</v>
      </c>
      <c r="BK130" s="201">
        <f>SUM(BK131:BK133)</f>
        <v>0</v>
      </c>
    </row>
    <row r="131" spans="2:65" s="1" customFormat="1" ht="23" customHeight="1">
      <c r="B131" s="42"/>
      <c r="C131" s="204" t="s">
        <v>341</v>
      </c>
      <c r="D131" s="204" t="s">
        <v>198</v>
      </c>
      <c r="E131" s="205" t="s">
        <v>5271</v>
      </c>
      <c r="F131" s="206" t="s">
        <v>5272</v>
      </c>
      <c r="G131" s="207" t="s">
        <v>201</v>
      </c>
      <c r="H131" s="208">
        <v>0.72</v>
      </c>
      <c r="I131" s="209"/>
      <c r="J131" s="210">
        <f>ROUND(I131*H131,2)</f>
        <v>0</v>
      </c>
      <c r="K131" s="206" t="s">
        <v>202</v>
      </c>
      <c r="L131" s="62"/>
      <c r="M131" s="211" t="s">
        <v>24</v>
      </c>
      <c r="N131" s="212" t="s">
        <v>45</v>
      </c>
      <c r="O131" s="43"/>
      <c r="P131" s="213">
        <f>O131*H131</f>
        <v>0</v>
      </c>
      <c r="Q131" s="213">
        <v>0</v>
      </c>
      <c r="R131" s="213">
        <f>Q131*H131</f>
        <v>0</v>
      </c>
      <c r="S131" s="213">
        <v>2.2000000000000002</v>
      </c>
      <c r="T131" s="214">
        <f>S131*H131</f>
        <v>1.5840000000000001</v>
      </c>
      <c r="AR131" s="25" t="s">
        <v>203</v>
      </c>
      <c r="AT131" s="25" t="s">
        <v>198</v>
      </c>
      <c r="AU131" s="25" t="s">
        <v>83</v>
      </c>
      <c r="AY131" s="25" t="s">
        <v>196</v>
      </c>
      <c r="BE131" s="215">
        <f>IF(N131="základní",J131,0)</f>
        <v>0</v>
      </c>
      <c r="BF131" s="215">
        <f>IF(N131="snížená",J131,0)</f>
        <v>0</v>
      </c>
      <c r="BG131" s="215">
        <f>IF(N131="zákl. přenesená",J131,0)</f>
        <v>0</v>
      </c>
      <c r="BH131" s="215">
        <f>IF(N131="sníž. přenesená",J131,0)</f>
        <v>0</v>
      </c>
      <c r="BI131" s="215">
        <f>IF(N131="nulová",J131,0)</f>
        <v>0</v>
      </c>
      <c r="BJ131" s="25" t="s">
        <v>81</v>
      </c>
      <c r="BK131" s="215">
        <f>ROUND(I131*H131,2)</f>
        <v>0</v>
      </c>
      <c r="BL131" s="25" t="s">
        <v>203</v>
      </c>
      <c r="BM131" s="25" t="s">
        <v>5273</v>
      </c>
    </row>
    <row r="132" spans="2:65" s="1" customFormat="1" ht="34.5" customHeight="1">
      <c r="B132" s="42"/>
      <c r="C132" s="204" t="s">
        <v>345</v>
      </c>
      <c r="D132" s="204" t="s">
        <v>198</v>
      </c>
      <c r="E132" s="205" t="s">
        <v>5274</v>
      </c>
      <c r="F132" s="206" t="s">
        <v>5275</v>
      </c>
      <c r="G132" s="207" t="s">
        <v>320</v>
      </c>
      <c r="H132" s="208">
        <v>10</v>
      </c>
      <c r="I132" s="209"/>
      <c r="J132" s="210">
        <f>ROUND(I132*H132,2)</f>
        <v>0</v>
      </c>
      <c r="K132" s="206" t="s">
        <v>202</v>
      </c>
      <c r="L132" s="62"/>
      <c r="M132" s="211" t="s">
        <v>24</v>
      </c>
      <c r="N132" s="212" t="s">
        <v>45</v>
      </c>
      <c r="O132" s="43"/>
      <c r="P132" s="213">
        <f>O132*H132</f>
        <v>0</v>
      </c>
      <c r="Q132" s="213">
        <v>0</v>
      </c>
      <c r="R132" s="213">
        <f>Q132*H132</f>
        <v>0</v>
      </c>
      <c r="S132" s="213">
        <v>1.2999999999999999E-2</v>
      </c>
      <c r="T132" s="214">
        <f>S132*H132</f>
        <v>0.13</v>
      </c>
      <c r="AR132" s="25" t="s">
        <v>203</v>
      </c>
      <c r="AT132" s="25" t="s">
        <v>198</v>
      </c>
      <c r="AU132" s="25" t="s">
        <v>83</v>
      </c>
      <c r="AY132" s="25" t="s">
        <v>196</v>
      </c>
      <c r="BE132" s="215">
        <f>IF(N132="základní",J132,0)</f>
        <v>0</v>
      </c>
      <c r="BF132" s="215">
        <f>IF(N132="snížená",J132,0)</f>
        <v>0</v>
      </c>
      <c r="BG132" s="215">
        <f>IF(N132="zákl. přenesená",J132,0)</f>
        <v>0</v>
      </c>
      <c r="BH132" s="215">
        <f>IF(N132="sníž. přenesená",J132,0)</f>
        <v>0</v>
      </c>
      <c r="BI132" s="215">
        <f>IF(N132="nulová",J132,0)</f>
        <v>0</v>
      </c>
      <c r="BJ132" s="25" t="s">
        <v>81</v>
      </c>
      <c r="BK132" s="215">
        <f>ROUND(I132*H132,2)</f>
        <v>0</v>
      </c>
      <c r="BL132" s="25" t="s">
        <v>203</v>
      </c>
      <c r="BM132" s="25" t="s">
        <v>5276</v>
      </c>
    </row>
    <row r="133" spans="2:65" s="1" customFormat="1" ht="23" customHeight="1">
      <c r="B133" s="42"/>
      <c r="C133" s="204" t="s">
        <v>350</v>
      </c>
      <c r="D133" s="204" t="s">
        <v>198</v>
      </c>
      <c r="E133" s="205" t="s">
        <v>5277</v>
      </c>
      <c r="F133" s="206" t="s">
        <v>5278</v>
      </c>
      <c r="G133" s="207" t="s">
        <v>320</v>
      </c>
      <c r="H133" s="208">
        <v>16</v>
      </c>
      <c r="I133" s="209"/>
      <c r="J133" s="210">
        <f>ROUND(I133*H133,2)</f>
        <v>0</v>
      </c>
      <c r="K133" s="206" t="s">
        <v>202</v>
      </c>
      <c r="L133" s="62"/>
      <c r="M133" s="211" t="s">
        <v>24</v>
      </c>
      <c r="N133" s="212" t="s">
        <v>45</v>
      </c>
      <c r="O133" s="43"/>
      <c r="P133" s="213">
        <f>O133*H133</f>
        <v>0</v>
      </c>
      <c r="Q133" s="213">
        <v>0</v>
      </c>
      <c r="R133" s="213">
        <f>Q133*H133</f>
        <v>0</v>
      </c>
      <c r="S133" s="213">
        <v>0</v>
      </c>
      <c r="T133" s="214">
        <f>S133*H133</f>
        <v>0</v>
      </c>
      <c r="AR133" s="25" t="s">
        <v>203</v>
      </c>
      <c r="AT133" s="25" t="s">
        <v>198</v>
      </c>
      <c r="AU133" s="25" t="s">
        <v>83</v>
      </c>
      <c r="AY133" s="25" t="s">
        <v>196</v>
      </c>
      <c r="BE133" s="215">
        <f>IF(N133="základní",J133,0)</f>
        <v>0</v>
      </c>
      <c r="BF133" s="215">
        <f>IF(N133="snížená",J133,0)</f>
        <v>0</v>
      </c>
      <c r="BG133" s="215">
        <f>IF(N133="zákl. přenesená",J133,0)</f>
        <v>0</v>
      </c>
      <c r="BH133" s="215">
        <f>IF(N133="sníž. přenesená",J133,0)</f>
        <v>0</v>
      </c>
      <c r="BI133" s="215">
        <f>IF(N133="nulová",J133,0)</f>
        <v>0</v>
      </c>
      <c r="BJ133" s="25" t="s">
        <v>81</v>
      </c>
      <c r="BK133" s="215">
        <f>ROUND(I133*H133,2)</f>
        <v>0</v>
      </c>
      <c r="BL133" s="25" t="s">
        <v>203</v>
      </c>
      <c r="BM133" s="25" t="s">
        <v>5279</v>
      </c>
    </row>
    <row r="134" spans="2:65" s="11" customFormat="1" ht="29.9" customHeight="1">
      <c r="B134" s="188"/>
      <c r="C134" s="189"/>
      <c r="D134" s="190" t="s">
        <v>73</v>
      </c>
      <c r="E134" s="202" t="s">
        <v>1100</v>
      </c>
      <c r="F134" s="202" t="s">
        <v>1101</v>
      </c>
      <c r="G134" s="189"/>
      <c r="H134" s="189"/>
      <c r="I134" s="192"/>
      <c r="J134" s="203">
        <f>BK134</f>
        <v>0</v>
      </c>
      <c r="K134" s="189"/>
      <c r="L134" s="194"/>
      <c r="M134" s="195"/>
      <c r="N134" s="196"/>
      <c r="O134" s="196"/>
      <c r="P134" s="197">
        <f>SUM(P135:P139)</f>
        <v>0</v>
      </c>
      <c r="Q134" s="196"/>
      <c r="R134" s="197">
        <f>SUM(R135:R139)</f>
        <v>0</v>
      </c>
      <c r="S134" s="196"/>
      <c r="T134" s="198">
        <f>SUM(T135:T139)</f>
        <v>0</v>
      </c>
      <c r="AR134" s="199" t="s">
        <v>81</v>
      </c>
      <c r="AT134" s="200" t="s">
        <v>73</v>
      </c>
      <c r="AU134" s="200" t="s">
        <v>81</v>
      </c>
      <c r="AY134" s="199" t="s">
        <v>196</v>
      </c>
      <c r="BK134" s="201">
        <f>SUM(BK135:BK139)</f>
        <v>0</v>
      </c>
    </row>
    <row r="135" spans="2:65" s="1" customFormat="1" ht="34.5" customHeight="1">
      <c r="B135" s="42"/>
      <c r="C135" s="204" t="s">
        <v>217</v>
      </c>
      <c r="D135" s="204" t="s">
        <v>198</v>
      </c>
      <c r="E135" s="205" t="s">
        <v>5280</v>
      </c>
      <c r="F135" s="206" t="s">
        <v>5281</v>
      </c>
      <c r="G135" s="207" t="s">
        <v>214</v>
      </c>
      <c r="H135" s="208">
        <v>1.714</v>
      </c>
      <c r="I135" s="209"/>
      <c r="J135" s="210">
        <f>ROUND(I135*H135,2)</f>
        <v>0</v>
      </c>
      <c r="K135" s="206" t="s">
        <v>202</v>
      </c>
      <c r="L135" s="62"/>
      <c r="M135" s="211" t="s">
        <v>24</v>
      </c>
      <c r="N135" s="212" t="s">
        <v>45</v>
      </c>
      <c r="O135" s="43"/>
      <c r="P135" s="213">
        <f>O135*H135</f>
        <v>0</v>
      </c>
      <c r="Q135" s="213">
        <v>0</v>
      </c>
      <c r="R135" s="213">
        <f>Q135*H135</f>
        <v>0</v>
      </c>
      <c r="S135" s="213">
        <v>0</v>
      </c>
      <c r="T135" s="214">
        <f>S135*H135</f>
        <v>0</v>
      </c>
      <c r="AR135" s="25" t="s">
        <v>203</v>
      </c>
      <c r="AT135" s="25" t="s">
        <v>198</v>
      </c>
      <c r="AU135" s="25" t="s">
        <v>83</v>
      </c>
      <c r="AY135" s="25" t="s">
        <v>196</v>
      </c>
      <c r="BE135" s="215">
        <f>IF(N135="základní",J135,0)</f>
        <v>0</v>
      </c>
      <c r="BF135" s="215">
        <f>IF(N135="snížená",J135,0)</f>
        <v>0</v>
      </c>
      <c r="BG135" s="215">
        <f>IF(N135="zákl. přenesená",J135,0)</f>
        <v>0</v>
      </c>
      <c r="BH135" s="215">
        <f>IF(N135="sníž. přenesená",J135,0)</f>
        <v>0</v>
      </c>
      <c r="BI135" s="215">
        <f>IF(N135="nulová",J135,0)</f>
        <v>0</v>
      </c>
      <c r="BJ135" s="25" t="s">
        <v>81</v>
      </c>
      <c r="BK135" s="215">
        <f>ROUND(I135*H135,2)</f>
        <v>0</v>
      </c>
      <c r="BL135" s="25" t="s">
        <v>203</v>
      </c>
      <c r="BM135" s="25" t="s">
        <v>5282</v>
      </c>
    </row>
    <row r="136" spans="2:65" s="1" customFormat="1" ht="23" customHeight="1">
      <c r="B136" s="42"/>
      <c r="C136" s="204" t="s">
        <v>360</v>
      </c>
      <c r="D136" s="204" t="s">
        <v>198</v>
      </c>
      <c r="E136" s="205" t="s">
        <v>1103</v>
      </c>
      <c r="F136" s="206" t="s">
        <v>1104</v>
      </c>
      <c r="G136" s="207" t="s">
        <v>214</v>
      </c>
      <c r="H136" s="208">
        <v>1.714</v>
      </c>
      <c r="I136" s="209"/>
      <c r="J136" s="210">
        <f>ROUND(I136*H136,2)</f>
        <v>0</v>
      </c>
      <c r="K136" s="206" t="s">
        <v>202</v>
      </c>
      <c r="L136" s="62"/>
      <c r="M136" s="211" t="s">
        <v>24</v>
      </c>
      <c r="N136" s="212" t="s">
        <v>45</v>
      </c>
      <c r="O136" s="43"/>
      <c r="P136" s="213">
        <f>O136*H136</f>
        <v>0</v>
      </c>
      <c r="Q136" s="213">
        <v>0</v>
      </c>
      <c r="R136" s="213">
        <f>Q136*H136</f>
        <v>0</v>
      </c>
      <c r="S136" s="213">
        <v>0</v>
      </c>
      <c r="T136" s="214">
        <f>S136*H136</f>
        <v>0</v>
      </c>
      <c r="AR136" s="25" t="s">
        <v>203</v>
      </c>
      <c r="AT136" s="25" t="s">
        <v>198</v>
      </c>
      <c r="AU136" s="25" t="s">
        <v>83</v>
      </c>
      <c r="AY136" s="25" t="s">
        <v>196</v>
      </c>
      <c r="BE136" s="215">
        <f>IF(N136="základní",J136,0)</f>
        <v>0</v>
      </c>
      <c r="BF136" s="215">
        <f>IF(N136="snížená",J136,0)</f>
        <v>0</v>
      </c>
      <c r="BG136" s="215">
        <f>IF(N136="zákl. přenesená",J136,0)</f>
        <v>0</v>
      </c>
      <c r="BH136" s="215">
        <f>IF(N136="sníž. přenesená",J136,0)</f>
        <v>0</v>
      </c>
      <c r="BI136" s="215">
        <f>IF(N136="nulová",J136,0)</f>
        <v>0</v>
      </c>
      <c r="BJ136" s="25" t="s">
        <v>81</v>
      </c>
      <c r="BK136" s="215">
        <f>ROUND(I136*H136,2)</f>
        <v>0</v>
      </c>
      <c r="BL136" s="25" t="s">
        <v>203</v>
      </c>
      <c r="BM136" s="25" t="s">
        <v>5283</v>
      </c>
    </row>
    <row r="137" spans="2:65" s="1" customFormat="1" ht="34.5" customHeight="1">
      <c r="B137" s="42"/>
      <c r="C137" s="204" t="s">
        <v>367</v>
      </c>
      <c r="D137" s="204" t="s">
        <v>198</v>
      </c>
      <c r="E137" s="205" t="s">
        <v>1107</v>
      </c>
      <c r="F137" s="206" t="s">
        <v>1108</v>
      </c>
      <c r="G137" s="207" t="s">
        <v>214</v>
      </c>
      <c r="H137" s="208">
        <v>5.1420000000000003</v>
      </c>
      <c r="I137" s="209"/>
      <c r="J137" s="210">
        <f>ROUND(I137*H137,2)</f>
        <v>0</v>
      </c>
      <c r="K137" s="206" t="s">
        <v>202</v>
      </c>
      <c r="L137" s="62"/>
      <c r="M137" s="211" t="s">
        <v>24</v>
      </c>
      <c r="N137" s="212" t="s">
        <v>45</v>
      </c>
      <c r="O137" s="43"/>
      <c r="P137" s="213">
        <f>O137*H137</f>
        <v>0</v>
      </c>
      <c r="Q137" s="213">
        <v>0</v>
      </c>
      <c r="R137" s="213">
        <f>Q137*H137</f>
        <v>0</v>
      </c>
      <c r="S137" s="213">
        <v>0</v>
      </c>
      <c r="T137" s="214">
        <f>S137*H137</f>
        <v>0</v>
      </c>
      <c r="AR137" s="25" t="s">
        <v>203</v>
      </c>
      <c r="AT137" s="25" t="s">
        <v>198</v>
      </c>
      <c r="AU137" s="25" t="s">
        <v>83</v>
      </c>
      <c r="AY137" s="25" t="s">
        <v>196</v>
      </c>
      <c r="BE137" s="215">
        <f>IF(N137="základní",J137,0)</f>
        <v>0</v>
      </c>
      <c r="BF137" s="215">
        <f>IF(N137="snížená",J137,0)</f>
        <v>0</v>
      </c>
      <c r="BG137" s="215">
        <f>IF(N137="zákl. přenesená",J137,0)</f>
        <v>0</v>
      </c>
      <c r="BH137" s="215">
        <f>IF(N137="sníž. přenesená",J137,0)</f>
        <v>0</v>
      </c>
      <c r="BI137" s="215">
        <f>IF(N137="nulová",J137,0)</f>
        <v>0</v>
      </c>
      <c r="BJ137" s="25" t="s">
        <v>81</v>
      </c>
      <c r="BK137" s="215">
        <f>ROUND(I137*H137,2)</f>
        <v>0</v>
      </c>
      <c r="BL137" s="25" t="s">
        <v>203</v>
      </c>
      <c r="BM137" s="25" t="s">
        <v>5284</v>
      </c>
    </row>
    <row r="138" spans="2:65" s="12" customFormat="1">
      <c r="B138" s="216"/>
      <c r="C138" s="217"/>
      <c r="D138" s="218" t="s">
        <v>205</v>
      </c>
      <c r="E138" s="219" t="s">
        <v>24</v>
      </c>
      <c r="F138" s="220" t="s">
        <v>5285</v>
      </c>
      <c r="G138" s="217"/>
      <c r="H138" s="221">
        <v>5.1420000000000003</v>
      </c>
      <c r="I138" s="222"/>
      <c r="J138" s="217"/>
      <c r="K138" s="217"/>
      <c r="L138" s="223"/>
      <c r="M138" s="224"/>
      <c r="N138" s="225"/>
      <c r="O138" s="225"/>
      <c r="P138" s="225"/>
      <c r="Q138" s="225"/>
      <c r="R138" s="225"/>
      <c r="S138" s="225"/>
      <c r="T138" s="226"/>
      <c r="AT138" s="227" t="s">
        <v>205</v>
      </c>
      <c r="AU138" s="227" t="s">
        <v>83</v>
      </c>
      <c r="AV138" s="12" t="s">
        <v>83</v>
      </c>
      <c r="AW138" s="12" t="s">
        <v>37</v>
      </c>
      <c r="AX138" s="12" t="s">
        <v>81</v>
      </c>
      <c r="AY138" s="227" t="s">
        <v>196</v>
      </c>
    </row>
    <row r="139" spans="2:65" s="1" customFormat="1" ht="46" customHeight="1">
      <c r="B139" s="42"/>
      <c r="C139" s="204" t="s">
        <v>370</v>
      </c>
      <c r="D139" s="204" t="s">
        <v>198</v>
      </c>
      <c r="E139" s="205" t="s">
        <v>1124</v>
      </c>
      <c r="F139" s="206" t="s">
        <v>1125</v>
      </c>
      <c r="G139" s="207" t="s">
        <v>214</v>
      </c>
      <c r="H139" s="208">
        <v>1.714</v>
      </c>
      <c r="I139" s="209"/>
      <c r="J139" s="210">
        <f>ROUND(I139*H139,2)</f>
        <v>0</v>
      </c>
      <c r="K139" s="206" t="s">
        <v>202</v>
      </c>
      <c r="L139" s="62"/>
      <c r="M139" s="211" t="s">
        <v>24</v>
      </c>
      <c r="N139" s="212" t="s">
        <v>45</v>
      </c>
      <c r="O139" s="43"/>
      <c r="P139" s="213">
        <f>O139*H139</f>
        <v>0</v>
      </c>
      <c r="Q139" s="213">
        <v>0</v>
      </c>
      <c r="R139" s="213">
        <f>Q139*H139</f>
        <v>0</v>
      </c>
      <c r="S139" s="213">
        <v>0</v>
      </c>
      <c r="T139" s="214">
        <f>S139*H139</f>
        <v>0</v>
      </c>
      <c r="AR139" s="25" t="s">
        <v>203</v>
      </c>
      <c r="AT139" s="25" t="s">
        <v>198</v>
      </c>
      <c r="AU139" s="25" t="s">
        <v>83</v>
      </c>
      <c r="AY139" s="25" t="s">
        <v>196</v>
      </c>
      <c r="BE139" s="215">
        <f>IF(N139="základní",J139,0)</f>
        <v>0</v>
      </c>
      <c r="BF139" s="215">
        <f>IF(N139="snížená",J139,0)</f>
        <v>0</v>
      </c>
      <c r="BG139" s="215">
        <f>IF(N139="zákl. přenesená",J139,0)</f>
        <v>0</v>
      </c>
      <c r="BH139" s="215">
        <f>IF(N139="sníž. přenesená",J139,0)</f>
        <v>0</v>
      </c>
      <c r="BI139" s="215">
        <f>IF(N139="nulová",J139,0)</f>
        <v>0</v>
      </c>
      <c r="BJ139" s="25" t="s">
        <v>81</v>
      </c>
      <c r="BK139" s="215">
        <f>ROUND(I139*H139,2)</f>
        <v>0</v>
      </c>
      <c r="BL139" s="25" t="s">
        <v>203</v>
      </c>
      <c r="BM139" s="25" t="s">
        <v>5286</v>
      </c>
    </row>
    <row r="140" spans="2:65" s="11" customFormat="1" ht="29.9" customHeight="1">
      <c r="B140" s="188"/>
      <c r="C140" s="189"/>
      <c r="D140" s="190" t="s">
        <v>73</v>
      </c>
      <c r="E140" s="202" t="s">
        <v>1139</v>
      </c>
      <c r="F140" s="202" t="s">
        <v>1140</v>
      </c>
      <c r="G140" s="189"/>
      <c r="H140" s="189"/>
      <c r="I140" s="192"/>
      <c r="J140" s="203">
        <f>BK140</f>
        <v>0</v>
      </c>
      <c r="K140" s="189"/>
      <c r="L140" s="194"/>
      <c r="M140" s="195"/>
      <c r="N140" s="196"/>
      <c r="O140" s="196"/>
      <c r="P140" s="197">
        <f>P141</f>
        <v>0</v>
      </c>
      <c r="Q140" s="196"/>
      <c r="R140" s="197">
        <f>R141</f>
        <v>0</v>
      </c>
      <c r="S140" s="196"/>
      <c r="T140" s="198">
        <f>T141</f>
        <v>0</v>
      </c>
      <c r="AR140" s="199" t="s">
        <v>81</v>
      </c>
      <c r="AT140" s="200" t="s">
        <v>73</v>
      </c>
      <c r="AU140" s="200" t="s">
        <v>81</v>
      </c>
      <c r="AY140" s="199" t="s">
        <v>196</v>
      </c>
      <c r="BK140" s="201">
        <f>BK141</f>
        <v>0</v>
      </c>
    </row>
    <row r="141" spans="2:65" s="1" customFormat="1" ht="46" customHeight="1">
      <c r="B141" s="42"/>
      <c r="C141" s="204" t="s">
        <v>373</v>
      </c>
      <c r="D141" s="204" t="s">
        <v>198</v>
      </c>
      <c r="E141" s="205" t="s">
        <v>2921</v>
      </c>
      <c r="F141" s="206" t="s">
        <v>2922</v>
      </c>
      <c r="G141" s="207" t="s">
        <v>214</v>
      </c>
      <c r="H141" s="208">
        <v>28.218</v>
      </c>
      <c r="I141" s="209"/>
      <c r="J141" s="210">
        <f>ROUND(I141*H141,2)</f>
        <v>0</v>
      </c>
      <c r="K141" s="206" t="s">
        <v>202</v>
      </c>
      <c r="L141" s="62"/>
      <c r="M141" s="211" t="s">
        <v>24</v>
      </c>
      <c r="N141" s="212" t="s">
        <v>45</v>
      </c>
      <c r="O141" s="43"/>
      <c r="P141" s="213">
        <f>O141*H141</f>
        <v>0</v>
      </c>
      <c r="Q141" s="213">
        <v>0</v>
      </c>
      <c r="R141" s="213">
        <f>Q141*H141</f>
        <v>0</v>
      </c>
      <c r="S141" s="213">
        <v>0</v>
      </c>
      <c r="T141" s="214">
        <f>S141*H141</f>
        <v>0</v>
      </c>
      <c r="AR141" s="25" t="s">
        <v>203</v>
      </c>
      <c r="AT141" s="25" t="s">
        <v>198</v>
      </c>
      <c r="AU141" s="25" t="s">
        <v>83</v>
      </c>
      <c r="AY141" s="25" t="s">
        <v>196</v>
      </c>
      <c r="BE141" s="215">
        <f>IF(N141="základní",J141,0)</f>
        <v>0</v>
      </c>
      <c r="BF141" s="215">
        <f>IF(N141="snížená",J141,0)</f>
        <v>0</v>
      </c>
      <c r="BG141" s="215">
        <f>IF(N141="zákl. přenesená",J141,0)</f>
        <v>0</v>
      </c>
      <c r="BH141" s="215">
        <f>IF(N141="sníž. přenesená",J141,0)</f>
        <v>0</v>
      </c>
      <c r="BI141" s="215">
        <f>IF(N141="nulová",J141,0)</f>
        <v>0</v>
      </c>
      <c r="BJ141" s="25" t="s">
        <v>81</v>
      </c>
      <c r="BK141" s="215">
        <f>ROUND(I141*H141,2)</f>
        <v>0</v>
      </c>
      <c r="BL141" s="25" t="s">
        <v>203</v>
      </c>
      <c r="BM141" s="25" t="s">
        <v>5287</v>
      </c>
    </row>
    <row r="142" spans="2:65" s="11" customFormat="1" ht="37.4" customHeight="1">
      <c r="B142" s="188"/>
      <c r="C142" s="189"/>
      <c r="D142" s="190" t="s">
        <v>73</v>
      </c>
      <c r="E142" s="191" t="s">
        <v>1146</v>
      </c>
      <c r="F142" s="191" t="s">
        <v>1147</v>
      </c>
      <c r="G142" s="189"/>
      <c r="H142" s="189"/>
      <c r="I142" s="192"/>
      <c r="J142" s="193">
        <f>BK142</f>
        <v>0</v>
      </c>
      <c r="K142" s="189"/>
      <c r="L142" s="194"/>
      <c r="M142" s="195"/>
      <c r="N142" s="196"/>
      <c r="O142" s="196"/>
      <c r="P142" s="197">
        <f>P143+P158+P170+P179+P187+P191+P198+P201+P208+P219</f>
        <v>0</v>
      </c>
      <c r="Q142" s="196"/>
      <c r="R142" s="197">
        <f>R143+R158+R170+R179+R187+R191+R198+R201+R208+R219</f>
        <v>0.36623587850000006</v>
      </c>
      <c r="S142" s="196"/>
      <c r="T142" s="198">
        <f>T143+T158+T170+T179+T187+T191+T198+T201+T208+T219</f>
        <v>0</v>
      </c>
      <c r="AR142" s="199" t="s">
        <v>83</v>
      </c>
      <c r="AT142" s="200" t="s">
        <v>73</v>
      </c>
      <c r="AU142" s="200" t="s">
        <v>74</v>
      </c>
      <c r="AY142" s="199" t="s">
        <v>196</v>
      </c>
      <c r="BK142" s="201">
        <f>BK143+BK158+BK170+BK179+BK187+BK191+BK198+BK201+BK208+BK219</f>
        <v>0</v>
      </c>
    </row>
    <row r="143" spans="2:65" s="11" customFormat="1" ht="19.899999999999999" customHeight="1">
      <c r="B143" s="188"/>
      <c r="C143" s="189"/>
      <c r="D143" s="190" t="s">
        <v>73</v>
      </c>
      <c r="E143" s="202" t="s">
        <v>2937</v>
      </c>
      <c r="F143" s="202" t="s">
        <v>2938</v>
      </c>
      <c r="G143" s="189"/>
      <c r="H143" s="189"/>
      <c r="I143" s="192"/>
      <c r="J143" s="203">
        <f>BK143</f>
        <v>0</v>
      </c>
      <c r="K143" s="189"/>
      <c r="L143" s="194"/>
      <c r="M143" s="195"/>
      <c r="N143" s="196"/>
      <c r="O143" s="196"/>
      <c r="P143" s="197">
        <f>SUM(P144:P157)</f>
        <v>0</v>
      </c>
      <c r="Q143" s="196"/>
      <c r="R143" s="197">
        <f>SUM(R144:R157)</f>
        <v>2.8580000000000001E-2</v>
      </c>
      <c r="S143" s="196"/>
      <c r="T143" s="198">
        <f>SUM(T144:T157)</f>
        <v>0</v>
      </c>
      <c r="AR143" s="199" t="s">
        <v>81</v>
      </c>
      <c r="AT143" s="200" t="s">
        <v>73</v>
      </c>
      <c r="AU143" s="200" t="s">
        <v>81</v>
      </c>
      <c r="AY143" s="199" t="s">
        <v>196</v>
      </c>
      <c r="BK143" s="201">
        <f>SUM(BK144:BK157)</f>
        <v>0</v>
      </c>
    </row>
    <row r="144" spans="2:65" s="1" customFormat="1" ht="14.5" customHeight="1">
      <c r="B144" s="42"/>
      <c r="C144" s="204" t="s">
        <v>376</v>
      </c>
      <c r="D144" s="204" t="s">
        <v>198</v>
      </c>
      <c r="E144" s="205" t="s">
        <v>5288</v>
      </c>
      <c r="F144" s="206" t="s">
        <v>5289</v>
      </c>
      <c r="G144" s="207" t="s">
        <v>1079</v>
      </c>
      <c r="H144" s="208">
        <v>1</v>
      </c>
      <c r="I144" s="209"/>
      <c r="J144" s="210">
        <f t="shared" ref="J144:J157" si="20">ROUND(I144*H144,2)</f>
        <v>0</v>
      </c>
      <c r="K144" s="206" t="s">
        <v>24</v>
      </c>
      <c r="L144" s="62"/>
      <c r="M144" s="211" t="s">
        <v>24</v>
      </c>
      <c r="N144" s="212" t="s">
        <v>45</v>
      </c>
      <c r="O144" s="43"/>
      <c r="P144" s="213">
        <f t="shared" ref="P144:P157" si="21">O144*H144</f>
        <v>0</v>
      </c>
      <c r="Q144" s="213">
        <v>0</v>
      </c>
      <c r="R144" s="213">
        <f t="shared" ref="R144:R157" si="22">Q144*H144</f>
        <v>0</v>
      </c>
      <c r="S144" s="213">
        <v>0</v>
      </c>
      <c r="T144" s="214">
        <f t="shared" ref="T144:T157" si="23">S144*H144</f>
        <v>0</v>
      </c>
      <c r="AR144" s="25" t="s">
        <v>290</v>
      </c>
      <c r="AT144" s="25" t="s">
        <v>198</v>
      </c>
      <c r="AU144" s="25" t="s">
        <v>83</v>
      </c>
      <c r="AY144" s="25" t="s">
        <v>196</v>
      </c>
      <c r="BE144" s="215">
        <f t="shared" ref="BE144:BE157" si="24">IF(N144="základní",J144,0)</f>
        <v>0</v>
      </c>
      <c r="BF144" s="215">
        <f t="shared" ref="BF144:BF157" si="25">IF(N144="snížená",J144,0)</f>
        <v>0</v>
      </c>
      <c r="BG144" s="215">
        <f t="shared" ref="BG144:BG157" si="26">IF(N144="zákl. přenesená",J144,0)</f>
        <v>0</v>
      </c>
      <c r="BH144" s="215">
        <f t="shared" ref="BH144:BH157" si="27">IF(N144="sníž. přenesená",J144,0)</f>
        <v>0</v>
      </c>
      <c r="BI144" s="215">
        <f t="shared" ref="BI144:BI157" si="28">IF(N144="nulová",J144,0)</f>
        <v>0</v>
      </c>
      <c r="BJ144" s="25" t="s">
        <v>81</v>
      </c>
      <c r="BK144" s="215">
        <f t="shared" ref="BK144:BK157" si="29">ROUND(I144*H144,2)</f>
        <v>0</v>
      </c>
      <c r="BL144" s="25" t="s">
        <v>290</v>
      </c>
      <c r="BM144" s="25" t="s">
        <v>5290</v>
      </c>
    </row>
    <row r="145" spans="2:65" s="1" customFormat="1" ht="23" customHeight="1">
      <c r="B145" s="42"/>
      <c r="C145" s="204" t="s">
        <v>380</v>
      </c>
      <c r="D145" s="204" t="s">
        <v>198</v>
      </c>
      <c r="E145" s="205" t="s">
        <v>5291</v>
      </c>
      <c r="F145" s="206" t="s">
        <v>5292</v>
      </c>
      <c r="G145" s="207" t="s">
        <v>320</v>
      </c>
      <c r="H145" s="208">
        <v>2</v>
      </c>
      <c r="I145" s="209"/>
      <c r="J145" s="210">
        <f t="shared" si="20"/>
        <v>0</v>
      </c>
      <c r="K145" s="206" t="s">
        <v>202</v>
      </c>
      <c r="L145" s="62"/>
      <c r="M145" s="211" t="s">
        <v>24</v>
      </c>
      <c r="N145" s="212" t="s">
        <v>45</v>
      </c>
      <c r="O145" s="43"/>
      <c r="P145" s="213">
        <f t="shared" si="21"/>
        <v>0</v>
      </c>
      <c r="Q145" s="213">
        <v>1.25E-3</v>
      </c>
      <c r="R145" s="213">
        <f t="shared" si="22"/>
        <v>2.5000000000000001E-3</v>
      </c>
      <c r="S145" s="213">
        <v>0</v>
      </c>
      <c r="T145" s="214">
        <f t="shared" si="23"/>
        <v>0</v>
      </c>
      <c r="AR145" s="25" t="s">
        <v>290</v>
      </c>
      <c r="AT145" s="25" t="s">
        <v>198</v>
      </c>
      <c r="AU145" s="25" t="s">
        <v>83</v>
      </c>
      <c r="AY145" s="25" t="s">
        <v>196</v>
      </c>
      <c r="BE145" s="215">
        <f t="shared" si="24"/>
        <v>0</v>
      </c>
      <c r="BF145" s="215">
        <f t="shared" si="25"/>
        <v>0</v>
      </c>
      <c r="BG145" s="215">
        <f t="shared" si="26"/>
        <v>0</v>
      </c>
      <c r="BH145" s="215">
        <f t="shared" si="27"/>
        <v>0</v>
      </c>
      <c r="BI145" s="215">
        <f t="shared" si="28"/>
        <v>0</v>
      </c>
      <c r="BJ145" s="25" t="s">
        <v>81</v>
      </c>
      <c r="BK145" s="215">
        <f t="shared" si="29"/>
        <v>0</v>
      </c>
      <c r="BL145" s="25" t="s">
        <v>290</v>
      </c>
      <c r="BM145" s="25" t="s">
        <v>5293</v>
      </c>
    </row>
    <row r="146" spans="2:65" s="1" customFormat="1" ht="23" customHeight="1">
      <c r="B146" s="42"/>
      <c r="C146" s="204" t="s">
        <v>228</v>
      </c>
      <c r="D146" s="204" t="s">
        <v>198</v>
      </c>
      <c r="E146" s="205" t="s">
        <v>5294</v>
      </c>
      <c r="F146" s="206" t="s">
        <v>5295</v>
      </c>
      <c r="G146" s="207" t="s">
        <v>320</v>
      </c>
      <c r="H146" s="208">
        <v>8</v>
      </c>
      <c r="I146" s="209"/>
      <c r="J146" s="210">
        <f t="shared" si="20"/>
        <v>0</v>
      </c>
      <c r="K146" s="206" t="s">
        <v>202</v>
      </c>
      <c r="L146" s="62"/>
      <c r="M146" s="211" t="s">
        <v>24</v>
      </c>
      <c r="N146" s="212" t="s">
        <v>45</v>
      </c>
      <c r="O146" s="43"/>
      <c r="P146" s="213">
        <f t="shared" si="21"/>
        <v>0</v>
      </c>
      <c r="Q146" s="213">
        <v>1.7600000000000001E-3</v>
      </c>
      <c r="R146" s="213">
        <f t="shared" si="22"/>
        <v>1.4080000000000001E-2</v>
      </c>
      <c r="S146" s="213">
        <v>0</v>
      </c>
      <c r="T146" s="214">
        <f t="shared" si="23"/>
        <v>0</v>
      </c>
      <c r="AR146" s="25" t="s">
        <v>290</v>
      </c>
      <c r="AT146" s="25" t="s">
        <v>198</v>
      </c>
      <c r="AU146" s="25" t="s">
        <v>83</v>
      </c>
      <c r="AY146" s="25" t="s">
        <v>196</v>
      </c>
      <c r="BE146" s="215">
        <f t="shared" si="24"/>
        <v>0</v>
      </c>
      <c r="BF146" s="215">
        <f t="shared" si="25"/>
        <v>0</v>
      </c>
      <c r="BG146" s="215">
        <f t="shared" si="26"/>
        <v>0</v>
      </c>
      <c r="BH146" s="215">
        <f t="shared" si="27"/>
        <v>0</v>
      </c>
      <c r="BI146" s="215">
        <f t="shared" si="28"/>
        <v>0</v>
      </c>
      <c r="BJ146" s="25" t="s">
        <v>81</v>
      </c>
      <c r="BK146" s="215">
        <f t="shared" si="29"/>
        <v>0</v>
      </c>
      <c r="BL146" s="25" t="s">
        <v>290</v>
      </c>
      <c r="BM146" s="25" t="s">
        <v>5296</v>
      </c>
    </row>
    <row r="147" spans="2:65" s="1" customFormat="1" ht="23" customHeight="1">
      <c r="B147" s="42"/>
      <c r="C147" s="204" t="s">
        <v>390</v>
      </c>
      <c r="D147" s="204" t="s">
        <v>198</v>
      </c>
      <c r="E147" s="205" t="s">
        <v>2954</v>
      </c>
      <c r="F147" s="206" t="s">
        <v>2955</v>
      </c>
      <c r="G147" s="207" t="s">
        <v>320</v>
      </c>
      <c r="H147" s="208">
        <v>2</v>
      </c>
      <c r="I147" s="209"/>
      <c r="J147" s="210">
        <f t="shared" si="20"/>
        <v>0</v>
      </c>
      <c r="K147" s="206" t="s">
        <v>202</v>
      </c>
      <c r="L147" s="62"/>
      <c r="M147" s="211" t="s">
        <v>24</v>
      </c>
      <c r="N147" s="212" t="s">
        <v>45</v>
      </c>
      <c r="O147" s="43"/>
      <c r="P147" s="213">
        <f t="shared" si="21"/>
        <v>0</v>
      </c>
      <c r="Q147" s="213">
        <v>2.9E-4</v>
      </c>
      <c r="R147" s="213">
        <f t="shared" si="22"/>
        <v>5.8E-4</v>
      </c>
      <c r="S147" s="213">
        <v>0</v>
      </c>
      <c r="T147" s="214">
        <f t="shared" si="23"/>
        <v>0</v>
      </c>
      <c r="AR147" s="25" t="s">
        <v>290</v>
      </c>
      <c r="AT147" s="25" t="s">
        <v>198</v>
      </c>
      <c r="AU147" s="25" t="s">
        <v>83</v>
      </c>
      <c r="AY147" s="25" t="s">
        <v>196</v>
      </c>
      <c r="BE147" s="215">
        <f t="shared" si="24"/>
        <v>0</v>
      </c>
      <c r="BF147" s="215">
        <f t="shared" si="25"/>
        <v>0</v>
      </c>
      <c r="BG147" s="215">
        <f t="shared" si="26"/>
        <v>0</v>
      </c>
      <c r="BH147" s="215">
        <f t="shared" si="27"/>
        <v>0</v>
      </c>
      <c r="BI147" s="215">
        <f t="shared" si="28"/>
        <v>0</v>
      </c>
      <c r="BJ147" s="25" t="s">
        <v>81</v>
      </c>
      <c r="BK147" s="215">
        <f t="shared" si="29"/>
        <v>0</v>
      </c>
      <c r="BL147" s="25" t="s">
        <v>290</v>
      </c>
      <c r="BM147" s="25" t="s">
        <v>5297</v>
      </c>
    </row>
    <row r="148" spans="2:65" s="1" customFormat="1" ht="23" customHeight="1">
      <c r="B148" s="42"/>
      <c r="C148" s="204" t="s">
        <v>394</v>
      </c>
      <c r="D148" s="204" t="s">
        <v>198</v>
      </c>
      <c r="E148" s="205" t="s">
        <v>2957</v>
      </c>
      <c r="F148" s="206" t="s">
        <v>2958</v>
      </c>
      <c r="G148" s="207" t="s">
        <v>320</v>
      </c>
      <c r="H148" s="208">
        <v>2</v>
      </c>
      <c r="I148" s="209"/>
      <c r="J148" s="210">
        <f t="shared" si="20"/>
        <v>0</v>
      </c>
      <c r="K148" s="206" t="s">
        <v>202</v>
      </c>
      <c r="L148" s="62"/>
      <c r="M148" s="211" t="s">
        <v>24</v>
      </c>
      <c r="N148" s="212" t="s">
        <v>45</v>
      </c>
      <c r="O148" s="43"/>
      <c r="P148" s="213">
        <f t="shared" si="21"/>
        <v>0</v>
      </c>
      <c r="Q148" s="213">
        <v>3.5E-4</v>
      </c>
      <c r="R148" s="213">
        <f t="shared" si="22"/>
        <v>6.9999999999999999E-4</v>
      </c>
      <c r="S148" s="213">
        <v>0</v>
      </c>
      <c r="T148" s="214">
        <f t="shared" si="23"/>
        <v>0</v>
      </c>
      <c r="AR148" s="25" t="s">
        <v>290</v>
      </c>
      <c r="AT148" s="25" t="s">
        <v>198</v>
      </c>
      <c r="AU148" s="25" t="s">
        <v>83</v>
      </c>
      <c r="AY148" s="25" t="s">
        <v>196</v>
      </c>
      <c r="BE148" s="215">
        <f t="shared" si="24"/>
        <v>0</v>
      </c>
      <c r="BF148" s="215">
        <f t="shared" si="25"/>
        <v>0</v>
      </c>
      <c r="BG148" s="215">
        <f t="shared" si="26"/>
        <v>0</v>
      </c>
      <c r="BH148" s="215">
        <f t="shared" si="27"/>
        <v>0</v>
      </c>
      <c r="BI148" s="215">
        <f t="shared" si="28"/>
        <v>0</v>
      </c>
      <c r="BJ148" s="25" t="s">
        <v>81</v>
      </c>
      <c r="BK148" s="215">
        <f t="shared" si="29"/>
        <v>0</v>
      </c>
      <c r="BL148" s="25" t="s">
        <v>290</v>
      </c>
      <c r="BM148" s="25" t="s">
        <v>5298</v>
      </c>
    </row>
    <row r="149" spans="2:65" s="1" customFormat="1" ht="23" customHeight="1">
      <c r="B149" s="42"/>
      <c r="C149" s="204" t="s">
        <v>399</v>
      </c>
      <c r="D149" s="204" t="s">
        <v>198</v>
      </c>
      <c r="E149" s="205" t="s">
        <v>5299</v>
      </c>
      <c r="F149" s="206" t="s">
        <v>5300</v>
      </c>
      <c r="G149" s="207" t="s">
        <v>320</v>
      </c>
      <c r="H149" s="208">
        <v>1</v>
      </c>
      <c r="I149" s="209"/>
      <c r="J149" s="210">
        <f t="shared" si="20"/>
        <v>0</v>
      </c>
      <c r="K149" s="206" t="s">
        <v>202</v>
      </c>
      <c r="L149" s="62"/>
      <c r="M149" s="211" t="s">
        <v>24</v>
      </c>
      <c r="N149" s="212" t="s">
        <v>45</v>
      </c>
      <c r="O149" s="43"/>
      <c r="P149" s="213">
        <f t="shared" si="21"/>
        <v>0</v>
      </c>
      <c r="Q149" s="213">
        <v>5.6999999999999998E-4</v>
      </c>
      <c r="R149" s="213">
        <f t="shared" si="22"/>
        <v>5.6999999999999998E-4</v>
      </c>
      <c r="S149" s="213">
        <v>0</v>
      </c>
      <c r="T149" s="214">
        <f t="shared" si="23"/>
        <v>0</v>
      </c>
      <c r="AR149" s="25" t="s">
        <v>290</v>
      </c>
      <c r="AT149" s="25" t="s">
        <v>198</v>
      </c>
      <c r="AU149" s="25" t="s">
        <v>83</v>
      </c>
      <c r="AY149" s="25" t="s">
        <v>196</v>
      </c>
      <c r="BE149" s="215">
        <f t="shared" si="24"/>
        <v>0</v>
      </c>
      <c r="BF149" s="215">
        <f t="shared" si="25"/>
        <v>0</v>
      </c>
      <c r="BG149" s="215">
        <f t="shared" si="26"/>
        <v>0</v>
      </c>
      <c r="BH149" s="215">
        <f t="shared" si="27"/>
        <v>0</v>
      </c>
      <c r="BI149" s="215">
        <f t="shared" si="28"/>
        <v>0</v>
      </c>
      <c r="BJ149" s="25" t="s">
        <v>81</v>
      </c>
      <c r="BK149" s="215">
        <f t="shared" si="29"/>
        <v>0</v>
      </c>
      <c r="BL149" s="25" t="s">
        <v>290</v>
      </c>
      <c r="BM149" s="25" t="s">
        <v>5301</v>
      </c>
    </row>
    <row r="150" spans="2:65" s="1" customFormat="1" ht="23" customHeight="1">
      <c r="B150" s="42"/>
      <c r="C150" s="204" t="s">
        <v>404</v>
      </c>
      <c r="D150" s="204" t="s">
        <v>198</v>
      </c>
      <c r="E150" s="205" t="s">
        <v>2960</v>
      </c>
      <c r="F150" s="206" t="s">
        <v>2961</v>
      </c>
      <c r="G150" s="207" t="s">
        <v>320</v>
      </c>
      <c r="H150" s="208">
        <v>1</v>
      </c>
      <c r="I150" s="209"/>
      <c r="J150" s="210">
        <f t="shared" si="20"/>
        <v>0</v>
      </c>
      <c r="K150" s="206" t="s">
        <v>202</v>
      </c>
      <c r="L150" s="62"/>
      <c r="M150" s="211" t="s">
        <v>24</v>
      </c>
      <c r="N150" s="212" t="s">
        <v>45</v>
      </c>
      <c r="O150" s="43"/>
      <c r="P150" s="213">
        <f t="shared" si="21"/>
        <v>0</v>
      </c>
      <c r="Q150" s="213">
        <v>1.14E-3</v>
      </c>
      <c r="R150" s="213">
        <f t="shared" si="22"/>
        <v>1.14E-3</v>
      </c>
      <c r="S150" s="213">
        <v>0</v>
      </c>
      <c r="T150" s="214">
        <f t="shared" si="23"/>
        <v>0</v>
      </c>
      <c r="AR150" s="25" t="s">
        <v>290</v>
      </c>
      <c r="AT150" s="25" t="s">
        <v>198</v>
      </c>
      <c r="AU150" s="25" t="s">
        <v>83</v>
      </c>
      <c r="AY150" s="25" t="s">
        <v>196</v>
      </c>
      <c r="BE150" s="215">
        <f t="shared" si="24"/>
        <v>0</v>
      </c>
      <c r="BF150" s="215">
        <f t="shared" si="25"/>
        <v>0</v>
      </c>
      <c r="BG150" s="215">
        <f t="shared" si="26"/>
        <v>0</v>
      </c>
      <c r="BH150" s="215">
        <f t="shared" si="27"/>
        <v>0</v>
      </c>
      <c r="BI150" s="215">
        <f t="shared" si="28"/>
        <v>0</v>
      </c>
      <c r="BJ150" s="25" t="s">
        <v>81</v>
      </c>
      <c r="BK150" s="215">
        <f t="shared" si="29"/>
        <v>0</v>
      </c>
      <c r="BL150" s="25" t="s">
        <v>290</v>
      </c>
      <c r="BM150" s="25" t="s">
        <v>5302</v>
      </c>
    </row>
    <row r="151" spans="2:65" s="1" customFormat="1" ht="23" customHeight="1">
      <c r="B151" s="42"/>
      <c r="C151" s="204" t="s">
        <v>408</v>
      </c>
      <c r="D151" s="204" t="s">
        <v>198</v>
      </c>
      <c r="E151" s="205" t="s">
        <v>5303</v>
      </c>
      <c r="F151" s="206" t="s">
        <v>5304</v>
      </c>
      <c r="G151" s="207" t="s">
        <v>320</v>
      </c>
      <c r="H151" s="208">
        <v>8</v>
      </c>
      <c r="I151" s="209"/>
      <c r="J151" s="210">
        <f t="shared" si="20"/>
        <v>0</v>
      </c>
      <c r="K151" s="206" t="s">
        <v>202</v>
      </c>
      <c r="L151" s="62"/>
      <c r="M151" s="211" t="s">
        <v>24</v>
      </c>
      <c r="N151" s="212" t="s">
        <v>45</v>
      </c>
      <c r="O151" s="43"/>
      <c r="P151" s="213">
        <f t="shared" si="21"/>
        <v>0</v>
      </c>
      <c r="Q151" s="213">
        <v>1.09E-3</v>
      </c>
      <c r="R151" s="213">
        <f t="shared" si="22"/>
        <v>8.7200000000000003E-3</v>
      </c>
      <c r="S151" s="213">
        <v>0</v>
      </c>
      <c r="T151" s="214">
        <f t="shared" si="23"/>
        <v>0</v>
      </c>
      <c r="AR151" s="25" t="s">
        <v>290</v>
      </c>
      <c r="AT151" s="25" t="s">
        <v>198</v>
      </c>
      <c r="AU151" s="25" t="s">
        <v>83</v>
      </c>
      <c r="AY151" s="25" t="s">
        <v>196</v>
      </c>
      <c r="BE151" s="215">
        <f t="shared" si="24"/>
        <v>0</v>
      </c>
      <c r="BF151" s="215">
        <f t="shared" si="25"/>
        <v>0</v>
      </c>
      <c r="BG151" s="215">
        <f t="shared" si="26"/>
        <v>0</v>
      </c>
      <c r="BH151" s="215">
        <f t="shared" si="27"/>
        <v>0</v>
      </c>
      <c r="BI151" s="215">
        <f t="shared" si="28"/>
        <v>0</v>
      </c>
      <c r="BJ151" s="25" t="s">
        <v>81</v>
      </c>
      <c r="BK151" s="215">
        <f t="shared" si="29"/>
        <v>0</v>
      </c>
      <c r="BL151" s="25" t="s">
        <v>290</v>
      </c>
      <c r="BM151" s="25" t="s">
        <v>5305</v>
      </c>
    </row>
    <row r="152" spans="2:65" s="1" customFormat="1" ht="23" customHeight="1">
      <c r="B152" s="42"/>
      <c r="C152" s="204" t="s">
        <v>410</v>
      </c>
      <c r="D152" s="204" t="s">
        <v>198</v>
      </c>
      <c r="E152" s="205" t="s">
        <v>2963</v>
      </c>
      <c r="F152" s="206" t="s">
        <v>2964</v>
      </c>
      <c r="G152" s="207" t="s">
        <v>248</v>
      </c>
      <c r="H152" s="208">
        <v>2</v>
      </c>
      <c r="I152" s="209"/>
      <c r="J152" s="210">
        <f t="shared" si="20"/>
        <v>0</v>
      </c>
      <c r="K152" s="206" t="s">
        <v>202</v>
      </c>
      <c r="L152" s="62"/>
      <c r="M152" s="211" t="s">
        <v>24</v>
      </c>
      <c r="N152" s="212" t="s">
        <v>45</v>
      </c>
      <c r="O152" s="43"/>
      <c r="P152" s="213">
        <f t="shared" si="21"/>
        <v>0</v>
      </c>
      <c r="Q152" s="213">
        <v>0</v>
      </c>
      <c r="R152" s="213">
        <f t="shared" si="22"/>
        <v>0</v>
      </c>
      <c r="S152" s="213">
        <v>0</v>
      </c>
      <c r="T152" s="214">
        <f t="shared" si="23"/>
        <v>0</v>
      </c>
      <c r="AR152" s="25" t="s">
        <v>290</v>
      </c>
      <c r="AT152" s="25" t="s">
        <v>198</v>
      </c>
      <c r="AU152" s="25" t="s">
        <v>83</v>
      </c>
      <c r="AY152" s="25" t="s">
        <v>196</v>
      </c>
      <c r="BE152" s="215">
        <f t="shared" si="24"/>
        <v>0</v>
      </c>
      <c r="BF152" s="215">
        <f t="shared" si="25"/>
        <v>0</v>
      </c>
      <c r="BG152" s="215">
        <f t="shared" si="26"/>
        <v>0</v>
      </c>
      <c r="BH152" s="215">
        <f t="shared" si="27"/>
        <v>0</v>
      </c>
      <c r="BI152" s="215">
        <f t="shared" si="28"/>
        <v>0</v>
      </c>
      <c r="BJ152" s="25" t="s">
        <v>81</v>
      </c>
      <c r="BK152" s="215">
        <f t="shared" si="29"/>
        <v>0</v>
      </c>
      <c r="BL152" s="25" t="s">
        <v>290</v>
      </c>
      <c r="BM152" s="25" t="s">
        <v>5306</v>
      </c>
    </row>
    <row r="153" spans="2:65" s="1" customFormat="1" ht="23" customHeight="1">
      <c r="B153" s="42"/>
      <c r="C153" s="204" t="s">
        <v>332</v>
      </c>
      <c r="D153" s="204" t="s">
        <v>198</v>
      </c>
      <c r="E153" s="205" t="s">
        <v>2969</v>
      </c>
      <c r="F153" s="206" t="s">
        <v>2970</v>
      </c>
      <c r="G153" s="207" t="s">
        <v>248</v>
      </c>
      <c r="H153" s="208">
        <v>1</v>
      </c>
      <c r="I153" s="209"/>
      <c r="J153" s="210">
        <f t="shared" si="20"/>
        <v>0</v>
      </c>
      <c r="K153" s="206" t="s">
        <v>202</v>
      </c>
      <c r="L153" s="62"/>
      <c r="M153" s="211" t="s">
        <v>24</v>
      </c>
      <c r="N153" s="212" t="s">
        <v>45</v>
      </c>
      <c r="O153" s="43"/>
      <c r="P153" s="213">
        <f t="shared" si="21"/>
        <v>0</v>
      </c>
      <c r="Q153" s="213">
        <v>0</v>
      </c>
      <c r="R153" s="213">
        <f t="shared" si="22"/>
        <v>0</v>
      </c>
      <c r="S153" s="213">
        <v>0</v>
      </c>
      <c r="T153" s="214">
        <f t="shared" si="23"/>
        <v>0</v>
      </c>
      <c r="AR153" s="25" t="s">
        <v>290</v>
      </c>
      <c r="AT153" s="25" t="s">
        <v>198</v>
      </c>
      <c r="AU153" s="25" t="s">
        <v>83</v>
      </c>
      <c r="AY153" s="25" t="s">
        <v>196</v>
      </c>
      <c r="BE153" s="215">
        <f t="shared" si="24"/>
        <v>0</v>
      </c>
      <c r="BF153" s="215">
        <f t="shared" si="25"/>
        <v>0</v>
      </c>
      <c r="BG153" s="215">
        <f t="shared" si="26"/>
        <v>0</v>
      </c>
      <c r="BH153" s="215">
        <f t="shared" si="27"/>
        <v>0</v>
      </c>
      <c r="BI153" s="215">
        <f t="shared" si="28"/>
        <v>0</v>
      </c>
      <c r="BJ153" s="25" t="s">
        <v>81</v>
      </c>
      <c r="BK153" s="215">
        <f t="shared" si="29"/>
        <v>0</v>
      </c>
      <c r="BL153" s="25" t="s">
        <v>290</v>
      </c>
      <c r="BM153" s="25" t="s">
        <v>5307</v>
      </c>
    </row>
    <row r="154" spans="2:65" s="1" customFormat="1" ht="14.5" customHeight="1">
      <c r="B154" s="42"/>
      <c r="C154" s="204" t="s">
        <v>422</v>
      </c>
      <c r="D154" s="204" t="s">
        <v>198</v>
      </c>
      <c r="E154" s="205" t="s">
        <v>2972</v>
      </c>
      <c r="F154" s="206" t="s">
        <v>2973</v>
      </c>
      <c r="G154" s="207" t="s">
        <v>248</v>
      </c>
      <c r="H154" s="208">
        <v>1</v>
      </c>
      <c r="I154" s="209"/>
      <c r="J154" s="210">
        <f t="shared" si="20"/>
        <v>0</v>
      </c>
      <c r="K154" s="206" t="s">
        <v>202</v>
      </c>
      <c r="L154" s="62"/>
      <c r="M154" s="211" t="s">
        <v>24</v>
      </c>
      <c r="N154" s="212" t="s">
        <v>45</v>
      </c>
      <c r="O154" s="43"/>
      <c r="P154" s="213">
        <f t="shared" si="21"/>
        <v>0</v>
      </c>
      <c r="Q154" s="213">
        <v>2.9E-4</v>
      </c>
      <c r="R154" s="213">
        <f t="shared" si="22"/>
        <v>2.9E-4</v>
      </c>
      <c r="S154" s="213">
        <v>0</v>
      </c>
      <c r="T154" s="214">
        <f t="shared" si="23"/>
        <v>0</v>
      </c>
      <c r="AR154" s="25" t="s">
        <v>290</v>
      </c>
      <c r="AT154" s="25" t="s">
        <v>198</v>
      </c>
      <c r="AU154" s="25" t="s">
        <v>83</v>
      </c>
      <c r="AY154" s="25" t="s">
        <v>196</v>
      </c>
      <c r="BE154" s="215">
        <f t="shared" si="24"/>
        <v>0</v>
      </c>
      <c r="BF154" s="215">
        <f t="shared" si="25"/>
        <v>0</v>
      </c>
      <c r="BG154" s="215">
        <f t="shared" si="26"/>
        <v>0</v>
      </c>
      <c r="BH154" s="215">
        <f t="shared" si="27"/>
        <v>0</v>
      </c>
      <c r="BI154" s="215">
        <f t="shared" si="28"/>
        <v>0</v>
      </c>
      <c r="BJ154" s="25" t="s">
        <v>81</v>
      </c>
      <c r="BK154" s="215">
        <f t="shared" si="29"/>
        <v>0</v>
      </c>
      <c r="BL154" s="25" t="s">
        <v>290</v>
      </c>
      <c r="BM154" s="25" t="s">
        <v>5308</v>
      </c>
    </row>
    <row r="155" spans="2:65" s="1" customFormat="1" ht="23" customHeight="1">
      <c r="B155" s="42"/>
      <c r="C155" s="204" t="s">
        <v>417</v>
      </c>
      <c r="D155" s="204" t="s">
        <v>198</v>
      </c>
      <c r="E155" s="205" t="s">
        <v>2975</v>
      </c>
      <c r="F155" s="206" t="s">
        <v>2976</v>
      </c>
      <c r="G155" s="207" t="s">
        <v>320</v>
      </c>
      <c r="H155" s="208">
        <v>24</v>
      </c>
      <c r="I155" s="209"/>
      <c r="J155" s="210">
        <f t="shared" si="20"/>
        <v>0</v>
      </c>
      <c r="K155" s="206" t="s">
        <v>202</v>
      </c>
      <c r="L155" s="62"/>
      <c r="M155" s="211" t="s">
        <v>24</v>
      </c>
      <c r="N155" s="212" t="s">
        <v>45</v>
      </c>
      <c r="O155" s="43"/>
      <c r="P155" s="213">
        <f t="shared" si="21"/>
        <v>0</v>
      </c>
      <c r="Q155" s="213">
        <v>0</v>
      </c>
      <c r="R155" s="213">
        <f t="shared" si="22"/>
        <v>0</v>
      </c>
      <c r="S155" s="213">
        <v>0</v>
      </c>
      <c r="T155" s="214">
        <f t="shared" si="23"/>
        <v>0</v>
      </c>
      <c r="AR155" s="25" t="s">
        <v>290</v>
      </c>
      <c r="AT155" s="25" t="s">
        <v>198</v>
      </c>
      <c r="AU155" s="25" t="s">
        <v>83</v>
      </c>
      <c r="AY155" s="25" t="s">
        <v>196</v>
      </c>
      <c r="BE155" s="215">
        <f t="shared" si="24"/>
        <v>0</v>
      </c>
      <c r="BF155" s="215">
        <f t="shared" si="25"/>
        <v>0</v>
      </c>
      <c r="BG155" s="215">
        <f t="shared" si="26"/>
        <v>0</v>
      </c>
      <c r="BH155" s="215">
        <f t="shared" si="27"/>
        <v>0</v>
      </c>
      <c r="BI155" s="215">
        <f t="shared" si="28"/>
        <v>0</v>
      </c>
      <c r="BJ155" s="25" t="s">
        <v>81</v>
      </c>
      <c r="BK155" s="215">
        <f t="shared" si="29"/>
        <v>0</v>
      </c>
      <c r="BL155" s="25" t="s">
        <v>290</v>
      </c>
      <c r="BM155" s="25" t="s">
        <v>5309</v>
      </c>
    </row>
    <row r="156" spans="2:65" s="1" customFormat="1" ht="34.5" customHeight="1">
      <c r="B156" s="42"/>
      <c r="C156" s="204" t="s">
        <v>427</v>
      </c>
      <c r="D156" s="204" t="s">
        <v>198</v>
      </c>
      <c r="E156" s="205" t="s">
        <v>5310</v>
      </c>
      <c r="F156" s="206" t="s">
        <v>5311</v>
      </c>
      <c r="G156" s="207" t="s">
        <v>1189</v>
      </c>
      <c r="H156" s="270"/>
      <c r="I156" s="209"/>
      <c r="J156" s="210">
        <f t="shared" si="20"/>
        <v>0</v>
      </c>
      <c r="K156" s="206" t="s">
        <v>202</v>
      </c>
      <c r="L156" s="62"/>
      <c r="M156" s="211" t="s">
        <v>24</v>
      </c>
      <c r="N156" s="212" t="s">
        <v>45</v>
      </c>
      <c r="O156" s="43"/>
      <c r="P156" s="213">
        <f t="shared" si="21"/>
        <v>0</v>
      </c>
      <c r="Q156" s="213">
        <v>0</v>
      </c>
      <c r="R156" s="213">
        <f t="shared" si="22"/>
        <v>0</v>
      </c>
      <c r="S156" s="213">
        <v>0</v>
      </c>
      <c r="T156" s="214">
        <f t="shared" si="23"/>
        <v>0</v>
      </c>
      <c r="AR156" s="25" t="s">
        <v>290</v>
      </c>
      <c r="AT156" s="25" t="s">
        <v>198</v>
      </c>
      <c r="AU156" s="25" t="s">
        <v>83</v>
      </c>
      <c r="AY156" s="25" t="s">
        <v>196</v>
      </c>
      <c r="BE156" s="215">
        <f t="shared" si="24"/>
        <v>0</v>
      </c>
      <c r="BF156" s="215">
        <f t="shared" si="25"/>
        <v>0</v>
      </c>
      <c r="BG156" s="215">
        <f t="shared" si="26"/>
        <v>0</v>
      </c>
      <c r="BH156" s="215">
        <f t="shared" si="27"/>
        <v>0</v>
      </c>
      <c r="BI156" s="215">
        <f t="shared" si="28"/>
        <v>0</v>
      </c>
      <c r="BJ156" s="25" t="s">
        <v>81</v>
      </c>
      <c r="BK156" s="215">
        <f t="shared" si="29"/>
        <v>0</v>
      </c>
      <c r="BL156" s="25" t="s">
        <v>290</v>
      </c>
      <c r="BM156" s="25" t="s">
        <v>5312</v>
      </c>
    </row>
    <row r="157" spans="2:65" s="1" customFormat="1" ht="23" customHeight="1">
      <c r="B157" s="42"/>
      <c r="C157" s="204" t="s">
        <v>429</v>
      </c>
      <c r="D157" s="204" t="s">
        <v>198</v>
      </c>
      <c r="E157" s="205" t="s">
        <v>2981</v>
      </c>
      <c r="F157" s="206" t="s">
        <v>2982</v>
      </c>
      <c r="G157" s="207" t="s">
        <v>1189</v>
      </c>
      <c r="H157" s="270"/>
      <c r="I157" s="209"/>
      <c r="J157" s="210">
        <f t="shared" si="20"/>
        <v>0</v>
      </c>
      <c r="K157" s="206" t="s">
        <v>24</v>
      </c>
      <c r="L157" s="62"/>
      <c r="M157" s="211" t="s">
        <v>24</v>
      </c>
      <c r="N157" s="212" t="s">
        <v>45</v>
      </c>
      <c r="O157" s="43"/>
      <c r="P157" s="213">
        <f t="shared" si="21"/>
        <v>0</v>
      </c>
      <c r="Q157" s="213">
        <v>0</v>
      </c>
      <c r="R157" s="213">
        <f t="shared" si="22"/>
        <v>0</v>
      </c>
      <c r="S157" s="213">
        <v>0</v>
      </c>
      <c r="T157" s="214">
        <f t="shared" si="23"/>
        <v>0</v>
      </c>
      <c r="AR157" s="25" t="s">
        <v>290</v>
      </c>
      <c r="AT157" s="25" t="s">
        <v>198</v>
      </c>
      <c r="AU157" s="25" t="s">
        <v>83</v>
      </c>
      <c r="AY157" s="25" t="s">
        <v>196</v>
      </c>
      <c r="BE157" s="215">
        <f t="shared" si="24"/>
        <v>0</v>
      </c>
      <c r="BF157" s="215">
        <f t="shared" si="25"/>
        <v>0</v>
      </c>
      <c r="BG157" s="215">
        <f t="shared" si="26"/>
        <v>0</v>
      </c>
      <c r="BH157" s="215">
        <f t="shared" si="27"/>
        <v>0</v>
      </c>
      <c r="BI157" s="215">
        <f t="shared" si="28"/>
        <v>0</v>
      </c>
      <c r="BJ157" s="25" t="s">
        <v>81</v>
      </c>
      <c r="BK157" s="215">
        <f t="shared" si="29"/>
        <v>0</v>
      </c>
      <c r="BL157" s="25" t="s">
        <v>290</v>
      </c>
      <c r="BM157" s="25" t="s">
        <v>5313</v>
      </c>
    </row>
    <row r="158" spans="2:65" s="11" customFormat="1" ht="29.9" customHeight="1">
      <c r="B158" s="188"/>
      <c r="C158" s="189"/>
      <c r="D158" s="190" t="s">
        <v>73</v>
      </c>
      <c r="E158" s="202" t="s">
        <v>2984</v>
      </c>
      <c r="F158" s="202" t="s">
        <v>2985</v>
      </c>
      <c r="G158" s="189"/>
      <c r="H158" s="189"/>
      <c r="I158" s="192"/>
      <c r="J158" s="203">
        <f>BK158</f>
        <v>0</v>
      </c>
      <c r="K158" s="189"/>
      <c r="L158" s="194"/>
      <c r="M158" s="195"/>
      <c r="N158" s="196"/>
      <c r="O158" s="196"/>
      <c r="P158" s="197">
        <f>SUM(P159:P169)</f>
        <v>0</v>
      </c>
      <c r="Q158" s="196"/>
      <c r="R158" s="197">
        <f>SUM(R159:R169)</f>
        <v>1.3289999999999998E-2</v>
      </c>
      <c r="S158" s="196"/>
      <c r="T158" s="198">
        <f>SUM(T159:T169)</f>
        <v>0</v>
      </c>
      <c r="AR158" s="199" t="s">
        <v>81</v>
      </c>
      <c r="AT158" s="200" t="s">
        <v>73</v>
      </c>
      <c r="AU158" s="200" t="s">
        <v>81</v>
      </c>
      <c r="AY158" s="199" t="s">
        <v>196</v>
      </c>
      <c r="BK158" s="201">
        <f>SUM(BK159:BK169)</f>
        <v>0</v>
      </c>
    </row>
    <row r="159" spans="2:65" s="1" customFormat="1" ht="14.5" customHeight="1">
      <c r="B159" s="42"/>
      <c r="C159" s="204" t="s">
        <v>433</v>
      </c>
      <c r="D159" s="204" t="s">
        <v>198</v>
      </c>
      <c r="E159" s="205" t="s">
        <v>5314</v>
      </c>
      <c r="F159" s="206" t="s">
        <v>5315</v>
      </c>
      <c r="G159" s="207" t="s">
        <v>1079</v>
      </c>
      <c r="H159" s="208">
        <v>1</v>
      </c>
      <c r="I159" s="209"/>
      <c r="J159" s="210">
        <f t="shared" ref="J159:J169" si="30">ROUND(I159*H159,2)</f>
        <v>0</v>
      </c>
      <c r="K159" s="206" t="s">
        <v>24</v>
      </c>
      <c r="L159" s="62"/>
      <c r="M159" s="211" t="s">
        <v>24</v>
      </c>
      <c r="N159" s="212" t="s">
        <v>45</v>
      </c>
      <c r="O159" s="43"/>
      <c r="P159" s="213">
        <f t="shared" ref="P159:P169" si="31">O159*H159</f>
        <v>0</v>
      </c>
      <c r="Q159" s="213">
        <v>0</v>
      </c>
      <c r="R159" s="213">
        <f t="shared" ref="R159:R169" si="32">Q159*H159</f>
        <v>0</v>
      </c>
      <c r="S159" s="213">
        <v>0</v>
      </c>
      <c r="T159" s="214">
        <f t="shared" ref="T159:T169" si="33">S159*H159</f>
        <v>0</v>
      </c>
      <c r="AR159" s="25" t="s">
        <v>290</v>
      </c>
      <c r="AT159" s="25" t="s">
        <v>198</v>
      </c>
      <c r="AU159" s="25" t="s">
        <v>83</v>
      </c>
      <c r="AY159" s="25" t="s">
        <v>196</v>
      </c>
      <c r="BE159" s="215">
        <f t="shared" ref="BE159:BE169" si="34">IF(N159="základní",J159,0)</f>
        <v>0</v>
      </c>
      <c r="BF159" s="215">
        <f t="shared" ref="BF159:BF169" si="35">IF(N159="snížená",J159,0)</f>
        <v>0</v>
      </c>
      <c r="BG159" s="215">
        <f t="shared" ref="BG159:BG169" si="36">IF(N159="zákl. přenesená",J159,0)</f>
        <v>0</v>
      </c>
      <c r="BH159" s="215">
        <f t="shared" ref="BH159:BH169" si="37">IF(N159="sníž. přenesená",J159,0)</f>
        <v>0</v>
      </c>
      <c r="BI159" s="215">
        <f t="shared" ref="BI159:BI169" si="38">IF(N159="nulová",J159,0)</f>
        <v>0</v>
      </c>
      <c r="BJ159" s="25" t="s">
        <v>81</v>
      </c>
      <c r="BK159" s="215">
        <f t="shared" ref="BK159:BK169" si="39">ROUND(I159*H159,2)</f>
        <v>0</v>
      </c>
      <c r="BL159" s="25" t="s">
        <v>290</v>
      </c>
      <c r="BM159" s="25" t="s">
        <v>5316</v>
      </c>
    </row>
    <row r="160" spans="2:65" s="1" customFormat="1" ht="34.5" customHeight="1">
      <c r="B160" s="42"/>
      <c r="C160" s="204" t="s">
        <v>437</v>
      </c>
      <c r="D160" s="204" t="s">
        <v>198</v>
      </c>
      <c r="E160" s="205" t="s">
        <v>2986</v>
      </c>
      <c r="F160" s="206" t="s">
        <v>2987</v>
      </c>
      <c r="G160" s="207" t="s">
        <v>320</v>
      </c>
      <c r="H160" s="208">
        <v>6</v>
      </c>
      <c r="I160" s="209"/>
      <c r="J160" s="210">
        <f t="shared" si="30"/>
        <v>0</v>
      </c>
      <c r="K160" s="206" t="s">
        <v>202</v>
      </c>
      <c r="L160" s="62"/>
      <c r="M160" s="211" t="s">
        <v>24</v>
      </c>
      <c r="N160" s="212" t="s">
        <v>45</v>
      </c>
      <c r="O160" s="43"/>
      <c r="P160" s="213">
        <f t="shared" si="31"/>
        <v>0</v>
      </c>
      <c r="Q160" s="213">
        <v>6.6E-4</v>
      </c>
      <c r="R160" s="213">
        <f t="shared" si="32"/>
        <v>3.96E-3</v>
      </c>
      <c r="S160" s="213">
        <v>0</v>
      </c>
      <c r="T160" s="214">
        <f t="shared" si="33"/>
        <v>0</v>
      </c>
      <c r="AR160" s="25" t="s">
        <v>290</v>
      </c>
      <c r="AT160" s="25" t="s">
        <v>198</v>
      </c>
      <c r="AU160" s="25" t="s">
        <v>83</v>
      </c>
      <c r="AY160" s="25" t="s">
        <v>196</v>
      </c>
      <c r="BE160" s="215">
        <f t="shared" si="34"/>
        <v>0</v>
      </c>
      <c r="BF160" s="215">
        <f t="shared" si="35"/>
        <v>0</v>
      </c>
      <c r="BG160" s="215">
        <f t="shared" si="36"/>
        <v>0</v>
      </c>
      <c r="BH160" s="215">
        <f t="shared" si="37"/>
        <v>0</v>
      </c>
      <c r="BI160" s="215">
        <f t="shared" si="38"/>
        <v>0</v>
      </c>
      <c r="BJ160" s="25" t="s">
        <v>81</v>
      </c>
      <c r="BK160" s="215">
        <f t="shared" si="39"/>
        <v>0</v>
      </c>
      <c r="BL160" s="25" t="s">
        <v>290</v>
      </c>
      <c r="BM160" s="25" t="s">
        <v>5317</v>
      </c>
    </row>
    <row r="161" spans="2:65" s="1" customFormat="1" ht="34.5" customHeight="1">
      <c r="B161" s="42"/>
      <c r="C161" s="204" t="s">
        <v>441</v>
      </c>
      <c r="D161" s="204" t="s">
        <v>198</v>
      </c>
      <c r="E161" s="205" t="s">
        <v>2989</v>
      </c>
      <c r="F161" s="206" t="s">
        <v>2990</v>
      </c>
      <c r="G161" s="207" t="s">
        <v>320</v>
      </c>
      <c r="H161" s="208">
        <v>6</v>
      </c>
      <c r="I161" s="209"/>
      <c r="J161" s="210">
        <f t="shared" si="30"/>
        <v>0</v>
      </c>
      <c r="K161" s="206" t="s">
        <v>202</v>
      </c>
      <c r="L161" s="62"/>
      <c r="M161" s="211" t="s">
        <v>24</v>
      </c>
      <c r="N161" s="212" t="s">
        <v>45</v>
      </c>
      <c r="O161" s="43"/>
      <c r="P161" s="213">
        <f t="shared" si="31"/>
        <v>0</v>
      </c>
      <c r="Q161" s="213">
        <v>9.1E-4</v>
      </c>
      <c r="R161" s="213">
        <f t="shared" si="32"/>
        <v>5.4599999999999996E-3</v>
      </c>
      <c r="S161" s="213">
        <v>0</v>
      </c>
      <c r="T161" s="214">
        <f t="shared" si="33"/>
        <v>0</v>
      </c>
      <c r="AR161" s="25" t="s">
        <v>290</v>
      </c>
      <c r="AT161" s="25" t="s">
        <v>198</v>
      </c>
      <c r="AU161" s="25" t="s">
        <v>83</v>
      </c>
      <c r="AY161" s="25" t="s">
        <v>196</v>
      </c>
      <c r="BE161" s="215">
        <f t="shared" si="34"/>
        <v>0</v>
      </c>
      <c r="BF161" s="215">
        <f t="shared" si="35"/>
        <v>0</v>
      </c>
      <c r="BG161" s="215">
        <f t="shared" si="36"/>
        <v>0</v>
      </c>
      <c r="BH161" s="215">
        <f t="shared" si="37"/>
        <v>0</v>
      </c>
      <c r="BI161" s="215">
        <f t="shared" si="38"/>
        <v>0</v>
      </c>
      <c r="BJ161" s="25" t="s">
        <v>81</v>
      </c>
      <c r="BK161" s="215">
        <f t="shared" si="39"/>
        <v>0</v>
      </c>
      <c r="BL161" s="25" t="s">
        <v>290</v>
      </c>
      <c r="BM161" s="25" t="s">
        <v>5318</v>
      </c>
    </row>
    <row r="162" spans="2:65" s="1" customFormat="1" ht="23" customHeight="1">
      <c r="B162" s="42"/>
      <c r="C162" s="204" t="s">
        <v>445</v>
      </c>
      <c r="D162" s="204" t="s">
        <v>198</v>
      </c>
      <c r="E162" s="205" t="s">
        <v>3001</v>
      </c>
      <c r="F162" s="206" t="s">
        <v>3002</v>
      </c>
      <c r="G162" s="207" t="s">
        <v>248</v>
      </c>
      <c r="H162" s="208">
        <v>6</v>
      </c>
      <c r="I162" s="209"/>
      <c r="J162" s="210">
        <f t="shared" si="30"/>
        <v>0</v>
      </c>
      <c r="K162" s="206" t="s">
        <v>202</v>
      </c>
      <c r="L162" s="62"/>
      <c r="M162" s="211" t="s">
        <v>24</v>
      </c>
      <c r="N162" s="212" t="s">
        <v>45</v>
      </c>
      <c r="O162" s="43"/>
      <c r="P162" s="213">
        <f t="shared" si="31"/>
        <v>0</v>
      </c>
      <c r="Q162" s="213">
        <v>0</v>
      </c>
      <c r="R162" s="213">
        <f t="shared" si="32"/>
        <v>0</v>
      </c>
      <c r="S162" s="213">
        <v>0</v>
      </c>
      <c r="T162" s="214">
        <f t="shared" si="33"/>
        <v>0</v>
      </c>
      <c r="AR162" s="25" t="s">
        <v>290</v>
      </c>
      <c r="AT162" s="25" t="s">
        <v>198</v>
      </c>
      <c r="AU162" s="25" t="s">
        <v>83</v>
      </c>
      <c r="AY162" s="25" t="s">
        <v>196</v>
      </c>
      <c r="BE162" s="215">
        <f t="shared" si="34"/>
        <v>0</v>
      </c>
      <c r="BF162" s="215">
        <f t="shared" si="35"/>
        <v>0</v>
      </c>
      <c r="BG162" s="215">
        <f t="shared" si="36"/>
        <v>0</v>
      </c>
      <c r="BH162" s="215">
        <f t="shared" si="37"/>
        <v>0</v>
      </c>
      <c r="BI162" s="215">
        <f t="shared" si="38"/>
        <v>0</v>
      </c>
      <c r="BJ162" s="25" t="s">
        <v>81</v>
      </c>
      <c r="BK162" s="215">
        <f t="shared" si="39"/>
        <v>0</v>
      </c>
      <c r="BL162" s="25" t="s">
        <v>290</v>
      </c>
      <c r="BM162" s="25" t="s">
        <v>5319</v>
      </c>
    </row>
    <row r="163" spans="2:65" s="1" customFormat="1" ht="23" customHeight="1">
      <c r="B163" s="42"/>
      <c r="C163" s="204" t="s">
        <v>450</v>
      </c>
      <c r="D163" s="204" t="s">
        <v>198</v>
      </c>
      <c r="E163" s="205" t="s">
        <v>5320</v>
      </c>
      <c r="F163" s="206" t="s">
        <v>5321</v>
      </c>
      <c r="G163" s="207" t="s">
        <v>248</v>
      </c>
      <c r="H163" s="208">
        <v>1</v>
      </c>
      <c r="I163" s="209"/>
      <c r="J163" s="210">
        <f t="shared" si="30"/>
        <v>0</v>
      </c>
      <c r="K163" s="206" t="s">
        <v>202</v>
      </c>
      <c r="L163" s="62"/>
      <c r="M163" s="211" t="s">
        <v>24</v>
      </c>
      <c r="N163" s="212" t="s">
        <v>45</v>
      </c>
      <c r="O163" s="43"/>
      <c r="P163" s="213">
        <f t="shared" si="31"/>
        <v>0</v>
      </c>
      <c r="Q163" s="213">
        <v>1.3999999999999999E-4</v>
      </c>
      <c r="R163" s="213">
        <f t="shared" si="32"/>
        <v>1.3999999999999999E-4</v>
      </c>
      <c r="S163" s="213">
        <v>0</v>
      </c>
      <c r="T163" s="214">
        <f t="shared" si="33"/>
        <v>0</v>
      </c>
      <c r="AR163" s="25" t="s">
        <v>290</v>
      </c>
      <c r="AT163" s="25" t="s">
        <v>198</v>
      </c>
      <c r="AU163" s="25" t="s">
        <v>83</v>
      </c>
      <c r="AY163" s="25" t="s">
        <v>196</v>
      </c>
      <c r="BE163" s="215">
        <f t="shared" si="34"/>
        <v>0</v>
      </c>
      <c r="BF163" s="215">
        <f t="shared" si="35"/>
        <v>0</v>
      </c>
      <c r="BG163" s="215">
        <f t="shared" si="36"/>
        <v>0</v>
      </c>
      <c r="BH163" s="215">
        <f t="shared" si="37"/>
        <v>0</v>
      </c>
      <c r="BI163" s="215">
        <f t="shared" si="38"/>
        <v>0</v>
      </c>
      <c r="BJ163" s="25" t="s">
        <v>81</v>
      </c>
      <c r="BK163" s="215">
        <f t="shared" si="39"/>
        <v>0</v>
      </c>
      <c r="BL163" s="25" t="s">
        <v>290</v>
      </c>
      <c r="BM163" s="25" t="s">
        <v>5322</v>
      </c>
    </row>
    <row r="164" spans="2:65" s="1" customFormat="1" ht="23" customHeight="1">
      <c r="B164" s="42"/>
      <c r="C164" s="204" t="s">
        <v>456</v>
      </c>
      <c r="D164" s="204" t="s">
        <v>198</v>
      </c>
      <c r="E164" s="205" t="s">
        <v>5323</v>
      </c>
      <c r="F164" s="206" t="s">
        <v>5324</v>
      </c>
      <c r="G164" s="207" t="s">
        <v>248</v>
      </c>
      <c r="H164" s="208">
        <v>1</v>
      </c>
      <c r="I164" s="209"/>
      <c r="J164" s="210">
        <f t="shared" si="30"/>
        <v>0</v>
      </c>
      <c r="K164" s="206" t="s">
        <v>202</v>
      </c>
      <c r="L164" s="62"/>
      <c r="M164" s="211" t="s">
        <v>24</v>
      </c>
      <c r="N164" s="212" t="s">
        <v>45</v>
      </c>
      <c r="O164" s="43"/>
      <c r="P164" s="213">
        <f t="shared" si="31"/>
        <v>0</v>
      </c>
      <c r="Q164" s="213">
        <v>2.3000000000000001E-4</v>
      </c>
      <c r="R164" s="213">
        <f t="shared" si="32"/>
        <v>2.3000000000000001E-4</v>
      </c>
      <c r="S164" s="213">
        <v>0</v>
      </c>
      <c r="T164" s="214">
        <f t="shared" si="33"/>
        <v>0</v>
      </c>
      <c r="AR164" s="25" t="s">
        <v>290</v>
      </c>
      <c r="AT164" s="25" t="s">
        <v>198</v>
      </c>
      <c r="AU164" s="25" t="s">
        <v>83</v>
      </c>
      <c r="AY164" s="25" t="s">
        <v>196</v>
      </c>
      <c r="BE164" s="215">
        <f t="shared" si="34"/>
        <v>0</v>
      </c>
      <c r="BF164" s="215">
        <f t="shared" si="35"/>
        <v>0</v>
      </c>
      <c r="BG164" s="215">
        <f t="shared" si="36"/>
        <v>0</v>
      </c>
      <c r="BH164" s="215">
        <f t="shared" si="37"/>
        <v>0</v>
      </c>
      <c r="BI164" s="215">
        <f t="shared" si="38"/>
        <v>0</v>
      </c>
      <c r="BJ164" s="25" t="s">
        <v>81</v>
      </c>
      <c r="BK164" s="215">
        <f t="shared" si="39"/>
        <v>0</v>
      </c>
      <c r="BL164" s="25" t="s">
        <v>290</v>
      </c>
      <c r="BM164" s="25" t="s">
        <v>5325</v>
      </c>
    </row>
    <row r="165" spans="2:65" s="1" customFormat="1" ht="23" customHeight="1">
      <c r="B165" s="42"/>
      <c r="C165" s="204" t="s">
        <v>462</v>
      </c>
      <c r="D165" s="204" t="s">
        <v>198</v>
      </c>
      <c r="E165" s="205" t="s">
        <v>5326</v>
      </c>
      <c r="F165" s="206" t="s">
        <v>5327</v>
      </c>
      <c r="G165" s="207" t="s">
        <v>248</v>
      </c>
      <c r="H165" s="208">
        <v>2</v>
      </c>
      <c r="I165" s="209"/>
      <c r="J165" s="210">
        <f t="shared" si="30"/>
        <v>0</v>
      </c>
      <c r="K165" s="206" t="s">
        <v>202</v>
      </c>
      <c r="L165" s="62"/>
      <c r="M165" s="211" t="s">
        <v>24</v>
      </c>
      <c r="N165" s="212" t="s">
        <v>45</v>
      </c>
      <c r="O165" s="43"/>
      <c r="P165" s="213">
        <f t="shared" si="31"/>
        <v>0</v>
      </c>
      <c r="Q165" s="213">
        <v>5.5000000000000003E-4</v>
      </c>
      <c r="R165" s="213">
        <f t="shared" si="32"/>
        <v>1.1000000000000001E-3</v>
      </c>
      <c r="S165" s="213">
        <v>0</v>
      </c>
      <c r="T165" s="214">
        <f t="shared" si="33"/>
        <v>0</v>
      </c>
      <c r="AR165" s="25" t="s">
        <v>290</v>
      </c>
      <c r="AT165" s="25" t="s">
        <v>198</v>
      </c>
      <c r="AU165" s="25" t="s">
        <v>83</v>
      </c>
      <c r="AY165" s="25" t="s">
        <v>196</v>
      </c>
      <c r="BE165" s="215">
        <f t="shared" si="34"/>
        <v>0</v>
      </c>
      <c r="BF165" s="215">
        <f t="shared" si="35"/>
        <v>0</v>
      </c>
      <c r="BG165" s="215">
        <f t="shared" si="36"/>
        <v>0</v>
      </c>
      <c r="BH165" s="215">
        <f t="shared" si="37"/>
        <v>0</v>
      </c>
      <c r="BI165" s="215">
        <f t="shared" si="38"/>
        <v>0</v>
      </c>
      <c r="BJ165" s="25" t="s">
        <v>81</v>
      </c>
      <c r="BK165" s="215">
        <f t="shared" si="39"/>
        <v>0</v>
      </c>
      <c r="BL165" s="25" t="s">
        <v>290</v>
      </c>
      <c r="BM165" s="25" t="s">
        <v>5328</v>
      </c>
    </row>
    <row r="166" spans="2:65" s="1" customFormat="1" ht="34.5" customHeight="1">
      <c r="B166" s="42"/>
      <c r="C166" s="204" t="s">
        <v>469</v>
      </c>
      <c r="D166" s="204" t="s">
        <v>198</v>
      </c>
      <c r="E166" s="205" t="s">
        <v>5329</v>
      </c>
      <c r="F166" s="206" t="s">
        <v>5330</v>
      </c>
      <c r="G166" s="207" t="s">
        <v>320</v>
      </c>
      <c r="H166" s="208">
        <v>12</v>
      </c>
      <c r="I166" s="209"/>
      <c r="J166" s="210">
        <f t="shared" si="30"/>
        <v>0</v>
      </c>
      <c r="K166" s="206" t="s">
        <v>202</v>
      </c>
      <c r="L166" s="62"/>
      <c r="M166" s="211" t="s">
        <v>24</v>
      </c>
      <c r="N166" s="212" t="s">
        <v>45</v>
      </c>
      <c r="O166" s="43"/>
      <c r="P166" s="213">
        <f t="shared" si="31"/>
        <v>0</v>
      </c>
      <c r="Q166" s="213">
        <v>1.9000000000000001E-4</v>
      </c>
      <c r="R166" s="213">
        <f t="shared" si="32"/>
        <v>2.2799999999999999E-3</v>
      </c>
      <c r="S166" s="213">
        <v>0</v>
      </c>
      <c r="T166" s="214">
        <f t="shared" si="33"/>
        <v>0</v>
      </c>
      <c r="AR166" s="25" t="s">
        <v>290</v>
      </c>
      <c r="AT166" s="25" t="s">
        <v>198</v>
      </c>
      <c r="AU166" s="25" t="s">
        <v>83</v>
      </c>
      <c r="AY166" s="25" t="s">
        <v>196</v>
      </c>
      <c r="BE166" s="215">
        <f t="shared" si="34"/>
        <v>0</v>
      </c>
      <c r="BF166" s="215">
        <f t="shared" si="35"/>
        <v>0</v>
      </c>
      <c r="BG166" s="215">
        <f t="shared" si="36"/>
        <v>0</v>
      </c>
      <c r="BH166" s="215">
        <f t="shared" si="37"/>
        <v>0</v>
      </c>
      <c r="BI166" s="215">
        <f t="shared" si="38"/>
        <v>0</v>
      </c>
      <c r="BJ166" s="25" t="s">
        <v>81</v>
      </c>
      <c r="BK166" s="215">
        <f t="shared" si="39"/>
        <v>0</v>
      </c>
      <c r="BL166" s="25" t="s">
        <v>290</v>
      </c>
      <c r="BM166" s="25" t="s">
        <v>5331</v>
      </c>
    </row>
    <row r="167" spans="2:65" s="1" customFormat="1" ht="34.5" customHeight="1">
      <c r="B167" s="42"/>
      <c r="C167" s="204" t="s">
        <v>473</v>
      </c>
      <c r="D167" s="204" t="s">
        <v>198</v>
      </c>
      <c r="E167" s="205" t="s">
        <v>3007</v>
      </c>
      <c r="F167" s="206" t="s">
        <v>3008</v>
      </c>
      <c r="G167" s="207" t="s">
        <v>320</v>
      </c>
      <c r="H167" s="208">
        <v>12</v>
      </c>
      <c r="I167" s="209"/>
      <c r="J167" s="210">
        <f t="shared" si="30"/>
        <v>0</v>
      </c>
      <c r="K167" s="206" t="s">
        <v>202</v>
      </c>
      <c r="L167" s="62"/>
      <c r="M167" s="211" t="s">
        <v>24</v>
      </c>
      <c r="N167" s="212" t="s">
        <v>45</v>
      </c>
      <c r="O167" s="43"/>
      <c r="P167" s="213">
        <f t="shared" si="31"/>
        <v>0</v>
      </c>
      <c r="Q167" s="213">
        <v>1.0000000000000001E-5</v>
      </c>
      <c r="R167" s="213">
        <f t="shared" si="32"/>
        <v>1.2000000000000002E-4</v>
      </c>
      <c r="S167" s="213">
        <v>0</v>
      </c>
      <c r="T167" s="214">
        <f t="shared" si="33"/>
        <v>0</v>
      </c>
      <c r="AR167" s="25" t="s">
        <v>290</v>
      </c>
      <c r="AT167" s="25" t="s">
        <v>198</v>
      </c>
      <c r="AU167" s="25" t="s">
        <v>83</v>
      </c>
      <c r="AY167" s="25" t="s">
        <v>196</v>
      </c>
      <c r="BE167" s="215">
        <f t="shared" si="34"/>
        <v>0</v>
      </c>
      <c r="BF167" s="215">
        <f t="shared" si="35"/>
        <v>0</v>
      </c>
      <c r="BG167" s="215">
        <f t="shared" si="36"/>
        <v>0</v>
      </c>
      <c r="BH167" s="215">
        <f t="shared" si="37"/>
        <v>0</v>
      </c>
      <c r="BI167" s="215">
        <f t="shared" si="38"/>
        <v>0</v>
      </c>
      <c r="BJ167" s="25" t="s">
        <v>81</v>
      </c>
      <c r="BK167" s="215">
        <f t="shared" si="39"/>
        <v>0</v>
      </c>
      <c r="BL167" s="25" t="s">
        <v>290</v>
      </c>
      <c r="BM167" s="25" t="s">
        <v>5332</v>
      </c>
    </row>
    <row r="168" spans="2:65" s="1" customFormat="1" ht="34.5" customHeight="1">
      <c r="B168" s="42"/>
      <c r="C168" s="204" t="s">
        <v>478</v>
      </c>
      <c r="D168" s="204" t="s">
        <v>198</v>
      </c>
      <c r="E168" s="205" t="s">
        <v>5333</v>
      </c>
      <c r="F168" s="206" t="s">
        <v>5334</v>
      </c>
      <c r="G168" s="207" t="s">
        <v>1189</v>
      </c>
      <c r="H168" s="270"/>
      <c r="I168" s="209"/>
      <c r="J168" s="210">
        <f t="shared" si="30"/>
        <v>0</v>
      </c>
      <c r="K168" s="206" t="s">
        <v>202</v>
      </c>
      <c r="L168" s="62"/>
      <c r="M168" s="211" t="s">
        <v>24</v>
      </c>
      <c r="N168" s="212" t="s">
        <v>45</v>
      </c>
      <c r="O168" s="43"/>
      <c r="P168" s="213">
        <f t="shared" si="31"/>
        <v>0</v>
      </c>
      <c r="Q168" s="213">
        <v>0</v>
      </c>
      <c r="R168" s="213">
        <f t="shared" si="32"/>
        <v>0</v>
      </c>
      <c r="S168" s="213">
        <v>0</v>
      </c>
      <c r="T168" s="214">
        <f t="shared" si="33"/>
        <v>0</v>
      </c>
      <c r="AR168" s="25" t="s">
        <v>290</v>
      </c>
      <c r="AT168" s="25" t="s">
        <v>198</v>
      </c>
      <c r="AU168" s="25" t="s">
        <v>83</v>
      </c>
      <c r="AY168" s="25" t="s">
        <v>196</v>
      </c>
      <c r="BE168" s="215">
        <f t="shared" si="34"/>
        <v>0</v>
      </c>
      <c r="BF168" s="215">
        <f t="shared" si="35"/>
        <v>0</v>
      </c>
      <c r="BG168" s="215">
        <f t="shared" si="36"/>
        <v>0</v>
      </c>
      <c r="BH168" s="215">
        <f t="shared" si="37"/>
        <v>0</v>
      </c>
      <c r="BI168" s="215">
        <f t="shared" si="38"/>
        <v>0</v>
      </c>
      <c r="BJ168" s="25" t="s">
        <v>81</v>
      </c>
      <c r="BK168" s="215">
        <f t="shared" si="39"/>
        <v>0</v>
      </c>
      <c r="BL168" s="25" t="s">
        <v>290</v>
      </c>
      <c r="BM168" s="25" t="s">
        <v>5335</v>
      </c>
    </row>
    <row r="169" spans="2:65" s="1" customFormat="1" ht="23" customHeight="1">
      <c r="B169" s="42"/>
      <c r="C169" s="204" t="s">
        <v>483</v>
      </c>
      <c r="D169" s="204" t="s">
        <v>198</v>
      </c>
      <c r="E169" s="205" t="s">
        <v>3013</v>
      </c>
      <c r="F169" s="206" t="s">
        <v>3014</v>
      </c>
      <c r="G169" s="207" t="s">
        <v>1189</v>
      </c>
      <c r="H169" s="270"/>
      <c r="I169" s="209"/>
      <c r="J169" s="210">
        <f t="shared" si="30"/>
        <v>0</v>
      </c>
      <c r="K169" s="206" t="s">
        <v>24</v>
      </c>
      <c r="L169" s="62"/>
      <c r="M169" s="211" t="s">
        <v>24</v>
      </c>
      <c r="N169" s="212" t="s">
        <v>45</v>
      </c>
      <c r="O169" s="43"/>
      <c r="P169" s="213">
        <f t="shared" si="31"/>
        <v>0</v>
      </c>
      <c r="Q169" s="213">
        <v>0</v>
      </c>
      <c r="R169" s="213">
        <f t="shared" si="32"/>
        <v>0</v>
      </c>
      <c r="S169" s="213">
        <v>0</v>
      </c>
      <c r="T169" s="214">
        <f t="shared" si="33"/>
        <v>0</v>
      </c>
      <c r="AR169" s="25" t="s">
        <v>290</v>
      </c>
      <c r="AT169" s="25" t="s">
        <v>198</v>
      </c>
      <c r="AU169" s="25" t="s">
        <v>83</v>
      </c>
      <c r="AY169" s="25" t="s">
        <v>196</v>
      </c>
      <c r="BE169" s="215">
        <f t="shared" si="34"/>
        <v>0</v>
      </c>
      <c r="BF169" s="215">
        <f t="shared" si="35"/>
        <v>0</v>
      </c>
      <c r="BG169" s="215">
        <f t="shared" si="36"/>
        <v>0</v>
      </c>
      <c r="BH169" s="215">
        <f t="shared" si="37"/>
        <v>0</v>
      </c>
      <c r="BI169" s="215">
        <f t="shared" si="38"/>
        <v>0</v>
      </c>
      <c r="BJ169" s="25" t="s">
        <v>81</v>
      </c>
      <c r="BK169" s="215">
        <f t="shared" si="39"/>
        <v>0</v>
      </c>
      <c r="BL169" s="25" t="s">
        <v>290</v>
      </c>
      <c r="BM169" s="25" t="s">
        <v>5336</v>
      </c>
    </row>
    <row r="170" spans="2:65" s="11" customFormat="1" ht="29.9" customHeight="1">
      <c r="B170" s="188"/>
      <c r="C170" s="189"/>
      <c r="D170" s="190" t="s">
        <v>73</v>
      </c>
      <c r="E170" s="202" t="s">
        <v>3016</v>
      </c>
      <c r="F170" s="202" t="s">
        <v>3017</v>
      </c>
      <c r="G170" s="189"/>
      <c r="H170" s="189"/>
      <c r="I170" s="192"/>
      <c r="J170" s="203">
        <f>BK170</f>
        <v>0</v>
      </c>
      <c r="K170" s="189"/>
      <c r="L170" s="194"/>
      <c r="M170" s="195"/>
      <c r="N170" s="196"/>
      <c r="O170" s="196"/>
      <c r="P170" s="197">
        <f>SUM(P171:P178)</f>
        <v>0</v>
      </c>
      <c r="Q170" s="196"/>
      <c r="R170" s="197">
        <f>SUM(R171:R178)</f>
        <v>3.193E-2</v>
      </c>
      <c r="S170" s="196"/>
      <c r="T170" s="198">
        <f>SUM(T171:T178)</f>
        <v>0</v>
      </c>
      <c r="AR170" s="199" t="s">
        <v>81</v>
      </c>
      <c r="AT170" s="200" t="s">
        <v>73</v>
      </c>
      <c r="AU170" s="200" t="s">
        <v>81</v>
      </c>
      <c r="AY170" s="199" t="s">
        <v>196</v>
      </c>
      <c r="BK170" s="201">
        <f>SUM(BK171:BK178)</f>
        <v>0</v>
      </c>
    </row>
    <row r="171" spans="2:65" s="1" customFormat="1" ht="23" customHeight="1">
      <c r="B171" s="42"/>
      <c r="C171" s="204" t="s">
        <v>489</v>
      </c>
      <c r="D171" s="204" t="s">
        <v>198</v>
      </c>
      <c r="E171" s="205" t="s">
        <v>5337</v>
      </c>
      <c r="F171" s="206" t="s">
        <v>5338</v>
      </c>
      <c r="G171" s="207" t="s">
        <v>320</v>
      </c>
      <c r="H171" s="208">
        <v>10</v>
      </c>
      <c r="I171" s="209"/>
      <c r="J171" s="210">
        <f t="shared" ref="J171:J178" si="40">ROUND(I171*H171,2)</f>
        <v>0</v>
      </c>
      <c r="K171" s="206" t="s">
        <v>202</v>
      </c>
      <c r="L171" s="62"/>
      <c r="M171" s="211" t="s">
        <v>24</v>
      </c>
      <c r="N171" s="212" t="s">
        <v>45</v>
      </c>
      <c r="O171" s="43"/>
      <c r="P171" s="213">
        <f t="shared" ref="P171:P178" si="41">O171*H171</f>
        <v>0</v>
      </c>
      <c r="Q171" s="213">
        <v>6.7000000000000002E-4</v>
      </c>
      <c r="R171" s="213">
        <f t="shared" ref="R171:R178" si="42">Q171*H171</f>
        <v>6.7000000000000002E-3</v>
      </c>
      <c r="S171" s="213">
        <v>0</v>
      </c>
      <c r="T171" s="214">
        <f t="shared" ref="T171:T178" si="43">S171*H171</f>
        <v>0</v>
      </c>
      <c r="AR171" s="25" t="s">
        <v>290</v>
      </c>
      <c r="AT171" s="25" t="s">
        <v>198</v>
      </c>
      <c r="AU171" s="25" t="s">
        <v>83</v>
      </c>
      <c r="AY171" s="25" t="s">
        <v>196</v>
      </c>
      <c r="BE171" s="215">
        <f t="shared" ref="BE171:BE178" si="44">IF(N171="základní",J171,0)</f>
        <v>0</v>
      </c>
      <c r="BF171" s="215">
        <f t="shared" ref="BF171:BF178" si="45">IF(N171="snížená",J171,0)</f>
        <v>0</v>
      </c>
      <c r="BG171" s="215">
        <f t="shared" ref="BG171:BG178" si="46">IF(N171="zákl. přenesená",J171,0)</f>
        <v>0</v>
      </c>
      <c r="BH171" s="215">
        <f t="shared" ref="BH171:BH178" si="47">IF(N171="sníž. přenesená",J171,0)</f>
        <v>0</v>
      </c>
      <c r="BI171" s="215">
        <f t="shared" ref="BI171:BI178" si="48">IF(N171="nulová",J171,0)</f>
        <v>0</v>
      </c>
      <c r="BJ171" s="25" t="s">
        <v>81</v>
      </c>
      <c r="BK171" s="215">
        <f t="shared" ref="BK171:BK178" si="49">ROUND(I171*H171,2)</f>
        <v>0</v>
      </c>
      <c r="BL171" s="25" t="s">
        <v>290</v>
      </c>
      <c r="BM171" s="25" t="s">
        <v>5339</v>
      </c>
    </row>
    <row r="172" spans="2:65" s="1" customFormat="1" ht="23" customHeight="1">
      <c r="B172" s="42"/>
      <c r="C172" s="204" t="s">
        <v>494</v>
      </c>
      <c r="D172" s="204" t="s">
        <v>198</v>
      </c>
      <c r="E172" s="205" t="s">
        <v>3030</v>
      </c>
      <c r="F172" s="206" t="s">
        <v>3031</v>
      </c>
      <c r="G172" s="207" t="s">
        <v>320</v>
      </c>
      <c r="H172" s="208">
        <v>15</v>
      </c>
      <c r="I172" s="209"/>
      <c r="J172" s="210">
        <f t="shared" si="40"/>
        <v>0</v>
      </c>
      <c r="K172" s="206" t="s">
        <v>202</v>
      </c>
      <c r="L172" s="62"/>
      <c r="M172" s="211" t="s">
        <v>24</v>
      </c>
      <c r="N172" s="212" t="s">
        <v>45</v>
      </c>
      <c r="O172" s="43"/>
      <c r="P172" s="213">
        <f t="shared" si="41"/>
        <v>0</v>
      </c>
      <c r="Q172" s="213">
        <v>1.6000000000000001E-3</v>
      </c>
      <c r="R172" s="213">
        <f t="shared" si="42"/>
        <v>2.4E-2</v>
      </c>
      <c r="S172" s="213">
        <v>0</v>
      </c>
      <c r="T172" s="214">
        <f t="shared" si="43"/>
        <v>0</v>
      </c>
      <c r="AR172" s="25" t="s">
        <v>290</v>
      </c>
      <c r="AT172" s="25" t="s">
        <v>198</v>
      </c>
      <c r="AU172" s="25" t="s">
        <v>83</v>
      </c>
      <c r="AY172" s="25" t="s">
        <v>196</v>
      </c>
      <c r="BE172" s="215">
        <f t="shared" si="44"/>
        <v>0</v>
      </c>
      <c r="BF172" s="215">
        <f t="shared" si="45"/>
        <v>0</v>
      </c>
      <c r="BG172" s="215">
        <f t="shared" si="46"/>
        <v>0</v>
      </c>
      <c r="BH172" s="215">
        <f t="shared" si="47"/>
        <v>0</v>
      </c>
      <c r="BI172" s="215">
        <f t="shared" si="48"/>
        <v>0</v>
      </c>
      <c r="BJ172" s="25" t="s">
        <v>81</v>
      </c>
      <c r="BK172" s="215">
        <f t="shared" si="49"/>
        <v>0</v>
      </c>
      <c r="BL172" s="25" t="s">
        <v>290</v>
      </c>
      <c r="BM172" s="25" t="s">
        <v>5340</v>
      </c>
    </row>
    <row r="173" spans="2:65" s="1" customFormat="1" ht="23" customHeight="1">
      <c r="B173" s="42"/>
      <c r="C173" s="204" t="s">
        <v>499</v>
      </c>
      <c r="D173" s="204" t="s">
        <v>198</v>
      </c>
      <c r="E173" s="205" t="s">
        <v>5341</v>
      </c>
      <c r="F173" s="206" t="s">
        <v>5342</v>
      </c>
      <c r="G173" s="207" t="s">
        <v>248</v>
      </c>
      <c r="H173" s="208">
        <v>1</v>
      </c>
      <c r="I173" s="209"/>
      <c r="J173" s="210">
        <f t="shared" si="40"/>
        <v>0</v>
      </c>
      <c r="K173" s="206" t="s">
        <v>202</v>
      </c>
      <c r="L173" s="62"/>
      <c r="M173" s="211" t="s">
        <v>24</v>
      </c>
      <c r="N173" s="212" t="s">
        <v>45</v>
      </c>
      <c r="O173" s="43"/>
      <c r="P173" s="213">
        <f t="shared" si="41"/>
        <v>0</v>
      </c>
      <c r="Q173" s="213">
        <v>2.5000000000000001E-4</v>
      </c>
      <c r="R173" s="213">
        <f t="shared" si="42"/>
        <v>2.5000000000000001E-4</v>
      </c>
      <c r="S173" s="213">
        <v>0</v>
      </c>
      <c r="T173" s="214">
        <f t="shared" si="43"/>
        <v>0</v>
      </c>
      <c r="AR173" s="25" t="s">
        <v>290</v>
      </c>
      <c r="AT173" s="25" t="s">
        <v>198</v>
      </c>
      <c r="AU173" s="25" t="s">
        <v>83</v>
      </c>
      <c r="AY173" s="25" t="s">
        <v>196</v>
      </c>
      <c r="BE173" s="215">
        <f t="shared" si="44"/>
        <v>0</v>
      </c>
      <c r="BF173" s="215">
        <f t="shared" si="45"/>
        <v>0</v>
      </c>
      <c r="BG173" s="215">
        <f t="shared" si="46"/>
        <v>0</v>
      </c>
      <c r="BH173" s="215">
        <f t="shared" si="47"/>
        <v>0</v>
      </c>
      <c r="BI173" s="215">
        <f t="shared" si="48"/>
        <v>0</v>
      </c>
      <c r="BJ173" s="25" t="s">
        <v>81</v>
      </c>
      <c r="BK173" s="215">
        <f t="shared" si="49"/>
        <v>0</v>
      </c>
      <c r="BL173" s="25" t="s">
        <v>290</v>
      </c>
      <c r="BM173" s="25" t="s">
        <v>5343</v>
      </c>
    </row>
    <row r="174" spans="2:65" s="1" customFormat="1" ht="23" customHeight="1">
      <c r="B174" s="42"/>
      <c r="C174" s="204" t="s">
        <v>504</v>
      </c>
      <c r="D174" s="204" t="s">
        <v>198</v>
      </c>
      <c r="E174" s="205" t="s">
        <v>5344</v>
      </c>
      <c r="F174" s="206" t="s">
        <v>5345</v>
      </c>
      <c r="G174" s="207" t="s">
        <v>248</v>
      </c>
      <c r="H174" s="208">
        <v>1</v>
      </c>
      <c r="I174" s="209"/>
      <c r="J174" s="210">
        <f t="shared" si="40"/>
        <v>0</v>
      </c>
      <c r="K174" s="206" t="s">
        <v>202</v>
      </c>
      <c r="L174" s="62"/>
      <c r="M174" s="211" t="s">
        <v>24</v>
      </c>
      <c r="N174" s="212" t="s">
        <v>45</v>
      </c>
      <c r="O174" s="43"/>
      <c r="P174" s="213">
        <f t="shared" si="41"/>
        <v>0</v>
      </c>
      <c r="Q174" s="213">
        <v>1E-4</v>
      </c>
      <c r="R174" s="213">
        <f t="shared" si="42"/>
        <v>1E-4</v>
      </c>
      <c r="S174" s="213">
        <v>0</v>
      </c>
      <c r="T174" s="214">
        <f t="shared" si="43"/>
        <v>0</v>
      </c>
      <c r="AR174" s="25" t="s">
        <v>290</v>
      </c>
      <c r="AT174" s="25" t="s">
        <v>198</v>
      </c>
      <c r="AU174" s="25" t="s">
        <v>83</v>
      </c>
      <c r="AY174" s="25" t="s">
        <v>196</v>
      </c>
      <c r="BE174" s="215">
        <f t="shared" si="44"/>
        <v>0</v>
      </c>
      <c r="BF174" s="215">
        <f t="shared" si="45"/>
        <v>0</v>
      </c>
      <c r="BG174" s="215">
        <f t="shared" si="46"/>
        <v>0</v>
      </c>
      <c r="BH174" s="215">
        <f t="shared" si="47"/>
        <v>0</v>
      </c>
      <c r="BI174" s="215">
        <f t="shared" si="48"/>
        <v>0</v>
      </c>
      <c r="BJ174" s="25" t="s">
        <v>81</v>
      </c>
      <c r="BK174" s="215">
        <f t="shared" si="49"/>
        <v>0</v>
      </c>
      <c r="BL174" s="25" t="s">
        <v>290</v>
      </c>
      <c r="BM174" s="25" t="s">
        <v>5346</v>
      </c>
    </row>
    <row r="175" spans="2:65" s="1" customFormat="1" ht="23" customHeight="1">
      <c r="B175" s="42"/>
      <c r="C175" s="204" t="s">
        <v>509</v>
      </c>
      <c r="D175" s="204" t="s">
        <v>198</v>
      </c>
      <c r="E175" s="205" t="s">
        <v>5347</v>
      </c>
      <c r="F175" s="206" t="s">
        <v>5348</v>
      </c>
      <c r="G175" s="207" t="s">
        <v>248</v>
      </c>
      <c r="H175" s="208">
        <v>2</v>
      </c>
      <c r="I175" s="209"/>
      <c r="J175" s="210">
        <f t="shared" si="40"/>
        <v>0</v>
      </c>
      <c r="K175" s="206" t="s">
        <v>202</v>
      </c>
      <c r="L175" s="62"/>
      <c r="M175" s="211" t="s">
        <v>24</v>
      </c>
      <c r="N175" s="212" t="s">
        <v>45</v>
      </c>
      <c r="O175" s="43"/>
      <c r="P175" s="213">
        <f t="shared" si="41"/>
        <v>0</v>
      </c>
      <c r="Q175" s="213">
        <v>2.5000000000000001E-4</v>
      </c>
      <c r="R175" s="213">
        <f t="shared" si="42"/>
        <v>5.0000000000000001E-4</v>
      </c>
      <c r="S175" s="213">
        <v>0</v>
      </c>
      <c r="T175" s="214">
        <f t="shared" si="43"/>
        <v>0</v>
      </c>
      <c r="AR175" s="25" t="s">
        <v>290</v>
      </c>
      <c r="AT175" s="25" t="s">
        <v>198</v>
      </c>
      <c r="AU175" s="25" t="s">
        <v>83</v>
      </c>
      <c r="AY175" s="25" t="s">
        <v>196</v>
      </c>
      <c r="BE175" s="215">
        <f t="shared" si="44"/>
        <v>0</v>
      </c>
      <c r="BF175" s="215">
        <f t="shared" si="45"/>
        <v>0</v>
      </c>
      <c r="BG175" s="215">
        <f t="shared" si="46"/>
        <v>0</v>
      </c>
      <c r="BH175" s="215">
        <f t="shared" si="47"/>
        <v>0</v>
      </c>
      <c r="BI175" s="215">
        <f t="shared" si="48"/>
        <v>0</v>
      </c>
      <c r="BJ175" s="25" t="s">
        <v>81</v>
      </c>
      <c r="BK175" s="215">
        <f t="shared" si="49"/>
        <v>0</v>
      </c>
      <c r="BL175" s="25" t="s">
        <v>290</v>
      </c>
      <c r="BM175" s="25" t="s">
        <v>5349</v>
      </c>
    </row>
    <row r="176" spans="2:65" s="1" customFormat="1" ht="34.5" customHeight="1">
      <c r="B176" s="42"/>
      <c r="C176" s="204" t="s">
        <v>514</v>
      </c>
      <c r="D176" s="204" t="s">
        <v>198</v>
      </c>
      <c r="E176" s="205" t="s">
        <v>3054</v>
      </c>
      <c r="F176" s="206" t="s">
        <v>3055</v>
      </c>
      <c r="G176" s="207" t="s">
        <v>248</v>
      </c>
      <c r="H176" s="208">
        <v>1</v>
      </c>
      <c r="I176" s="209"/>
      <c r="J176" s="210">
        <f t="shared" si="40"/>
        <v>0</v>
      </c>
      <c r="K176" s="206" t="s">
        <v>202</v>
      </c>
      <c r="L176" s="62"/>
      <c r="M176" s="211" t="s">
        <v>24</v>
      </c>
      <c r="N176" s="212" t="s">
        <v>45</v>
      </c>
      <c r="O176" s="43"/>
      <c r="P176" s="213">
        <f t="shared" si="41"/>
        <v>0</v>
      </c>
      <c r="Q176" s="213">
        <v>3.8000000000000002E-4</v>
      </c>
      <c r="R176" s="213">
        <f t="shared" si="42"/>
        <v>3.8000000000000002E-4</v>
      </c>
      <c r="S176" s="213">
        <v>0</v>
      </c>
      <c r="T176" s="214">
        <f t="shared" si="43"/>
        <v>0</v>
      </c>
      <c r="AR176" s="25" t="s">
        <v>290</v>
      </c>
      <c r="AT176" s="25" t="s">
        <v>198</v>
      </c>
      <c r="AU176" s="25" t="s">
        <v>83</v>
      </c>
      <c r="AY176" s="25" t="s">
        <v>196</v>
      </c>
      <c r="BE176" s="215">
        <f t="shared" si="44"/>
        <v>0</v>
      </c>
      <c r="BF176" s="215">
        <f t="shared" si="45"/>
        <v>0</v>
      </c>
      <c r="BG176" s="215">
        <f t="shared" si="46"/>
        <v>0</v>
      </c>
      <c r="BH176" s="215">
        <f t="shared" si="47"/>
        <v>0</v>
      </c>
      <c r="BI176" s="215">
        <f t="shared" si="48"/>
        <v>0</v>
      </c>
      <c r="BJ176" s="25" t="s">
        <v>81</v>
      </c>
      <c r="BK176" s="215">
        <f t="shared" si="49"/>
        <v>0</v>
      </c>
      <c r="BL176" s="25" t="s">
        <v>290</v>
      </c>
      <c r="BM176" s="25" t="s">
        <v>5350</v>
      </c>
    </row>
    <row r="177" spans="2:65" s="1" customFormat="1" ht="34.5" customHeight="1">
      <c r="B177" s="42"/>
      <c r="C177" s="204" t="s">
        <v>518</v>
      </c>
      <c r="D177" s="204" t="s">
        <v>198</v>
      </c>
      <c r="E177" s="205" t="s">
        <v>5351</v>
      </c>
      <c r="F177" s="206" t="s">
        <v>5352</v>
      </c>
      <c r="G177" s="207" t="s">
        <v>1189</v>
      </c>
      <c r="H177" s="270"/>
      <c r="I177" s="209"/>
      <c r="J177" s="210">
        <f t="shared" si="40"/>
        <v>0</v>
      </c>
      <c r="K177" s="206" t="s">
        <v>202</v>
      </c>
      <c r="L177" s="62"/>
      <c r="M177" s="211" t="s">
        <v>24</v>
      </c>
      <c r="N177" s="212" t="s">
        <v>45</v>
      </c>
      <c r="O177" s="43"/>
      <c r="P177" s="213">
        <f t="shared" si="41"/>
        <v>0</v>
      </c>
      <c r="Q177" s="213">
        <v>0</v>
      </c>
      <c r="R177" s="213">
        <f t="shared" si="42"/>
        <v>0</v>
      </c>
      <c r="S177" s="213">
        <v>0</v>
      </c>
      <c r="T177" s="214">
        <f t="shared" si="43"/>
        <v>0</v>
      </c>
      <c r="AR177" s="25" t="s">
        <v>290</v>
      </c>
      <c r="AT177" s="25" t="s">
        <v>198</v>
      </c>
      <c r="AU177" s="25" t="s">
        <v>83</v>
      </c>
      <c r="AY177" s="25" t="s">
        <v>196</v>
      </c>
      <c r="BE177" s="215">
        <f t="shared" si="44"/>
        <v>0</v>
      </c>
      <c r="BF177" s="215">
        <f t="shared" si="45"/>
        <v>0</v>
      </c>
      <c r="BG177" s="215">
        <f t="shared" si="46"/>
        <v>0</v>
      </c>
      <c r="BH177" s="215">
        <f t="shared" si="47"/>
        <v>0</v>
      </c>
      <c r="BI177" s="215">
        <f t="shared" si="48"/>
        <v>0</v>
      </c>
      <c r="BJ177" s="25" t="s">
        <v>81</v>
      </c>
      <c r="BK177" s="215">
        <f t="shared" si="49"/>
        <v>0</v>
      </c>
      <c r="BL177" s="25" t="s">
        <v>290</v>
      </c>
      <c r="BM177" s="25" t="s">
        <v>5353</v>
      </c>
    </row>
    <row r="178" spans="2:65" s="1" customFormat="1" ht="23" customHeight="1">
      <c r="B178" s="42"/>
      <c r="C178" s="204" t="s">
        <v>523</v>
      </c>
      <c r="D178" s="204" t="s">
        <v>198</v>
      </c>
      <c r="E178" s="205" t="s">
        <v>3060</v>
      </c>
      <c r="F178" s="206" t="s">
        <v>3061</v>
      </c>
      <c r="G178" s="207" t="s">
        <v>1189</v>
      </c>
      <c r="H178" s="270"/>
      <c r="I178" s="209"/>
      <c r="J178" s="210">
        <f t="shared" si="40"/>
        <v>0</v>
      </c>
      <c r="K178" s="206" t="s">
        <v>24</v>
      </c>
      <c r="L178" s="62"/>
      <c r="M178" s="211" t="s">
        <v>24</v>
      </c>
      <c r="N178" s="212" t="s">
        <v>45</v>
      </c>
      <c r="O178" s="43"/>
      <c r="P178" s="213">
        <f t="shared" si="41"/>
        <v>0</v>
      </c>
      <c r="Q178" s="213">
        <v>0</v>
      </c>
      <c r="R178" s="213">
        <f t="shared" si="42"/>
        <v>0</v>
      </c>
      <c r="S178" s="213">
        <v>0</v>
      </c>
      <c r="T178" s="214">
        <f t="shared" si="43"/>
        <v>0</v>
      </c>
      <c r="AR178" s="25" t="s">
        <v>290</v>
      </c>
      <c r="AT178" s="25" t="s">
        <v>198</v>
      </c>
      <c r="AU178" s="25" t="s">
        <v>83</v>
      </c>
      <c r="AY178" s="25" t="s">
        <v>196</v>
      </c>
      <c r="BE178" s="215">
        <f t="shared" si="44"/>
        <v>0</v>
      </c>
      <c r="BF178" s="215">
        <f t="shared" si="45"/>
        <v>0</v>
      </c>
      <c r="BG178" s="215">
        <f t="shared" si="46"/>
        <v>0</v>
      </c>
      <c r="BH178" s="215">
        <f t="shared" si="47"/>
        <v>0</v>
      </c>
      <c r="BI178" s="215">
        <f t="shared" si="48"/>
        <v>0</v>
      </c>
      <c r="BJ178" s="25" t="s">
        <v>81</v>
      </c>
      <c r="BK178" s="215">
        <f t="shared" si="49"/>
        <v>0</v>
      </c>
      <c r="BL178" s="25" t="s">
        <v>290</v>
      </c>
      <c r="BM178" s="25" t="s">
        <v>5354</v>
      </c>
    </row>
    <row r="179" spans="2:65" s="11" customFormat="1" ht="29.9" customHeight="1">
      <c r="B179" s="188"/>
      <c r="C179" s="189"/>
      <c r="D179" s="190" t="s">
        <v>73</v>
      </c>
      <c r="E179" s="202" t="s">
        <v>3063</v>
      </c>
      <c r="F179" s="202" t="s">
        <v>3064</v>
      </c>
      <c r="G179" s="189"/>
      <c r="H179" s="189"/>
      <c r="I179" s="192"/>
      <c r="J179" s="203">
        <f>BK179</f>
        <v>0</v>
      </c>
      <c r="K179" s="189"/>
      <c r="L179" s="194"/>
      <c r="M179" s="195"/>
      <c r="N179" s="196"/>
      <c r="O179" s="196"/>
      <c r="P179" s="197">
        <f>SUM(P180:P186)</f>
        <v>0</v>
      </c>
      <c r="Q179" s="196"/>
      <c r="R179" s="197">
        <f>SUM(R180:R186)</f>
        <v>4.0930000000000001E-2</v>
      </c>
      <c r="S179" s="196"/>
      <c r="T179" s="198">
        <f>SUM(T180:T186)</f>
        <v>0</v>
      </c>
      <c r="AR179" s="199" t="s">
        <v>81</v>
      </c>
      <c r="AT179" s="200" t="s">
        <v>73</v>
      </c>
      <c r="AU179" s="200" t="s">
        <v>81</v>
      </c>
      <c r="AY179" s="199" t="s">
        <v>196</v>
      </c>
      <c r="BK179" s="201">
        <f>SUM(BK180:BK186)</f>
        <v>0</v>
      </c>
    </row>
    <row r="180" spans="2:65" s="1" customFormat="1" ht="34.5" customHeight="1">
      <c r="B180" s="42"/>
      <c r="C180" s="204" t="s">
        <v>527</v>
      </c>
      <c r="D180" s="204" t="s">
        <v>198</v>
      </c>
      <c r="E180" s="205" t="s">
        <v>3065</v>
      </c>
      <c r="F180" s="206" t="s">
        <v>3066</v>
      </c>
      <c r="G180" s="207" t="s">
        <v>1079</v>
      </c>
      <c r="H180" s="208">
        <v>1</v>
      </c>
      <c r="I180" s="209"/>
      <c r="J180" s="210">
        <f t="shared" ref="J180:J186" si="50">ROUND(I180*H180,2)</f>
        <v>0</v>
      </c>
      <c r="K180" s="206" t="s">
        <v>202</v>
      </c>
      <c r="L180" s="62"/>
      <c r="M180" s="211" t="s">
        <v>24</v>
      </c>
      <c r="N180" s="212" t="s">
        <v>45</v>
      </c>
      <c r="O180" s="43"/>
      <c r="P180" s="213">
        <f t="shared" ref="P180:P186" si="51">O180*H180</f>
        <v>0</v>
      </c>
      <c r="Q180" s="213">
        <v>1.3820000000000001E-2</v>
      </c>
      <c r="R180" s="213">
        <f t="shared" ref="R180:R186" si="52">Q180*H180</f>
        <v>1.3820000000000001E-2</v>
      </c>
      <c r="S180" s="213">
        <v>0</v>
      </c>
      <c r="T180" s="214">
        <f t="shared" ref="T180:T186" si="53">S180*H180</f>
        <v>0</v>
      </c>
      <c r="AR180" s="25" t="s">
        <v>290</v>
      </c>
      <c r="AT180" s="25" t="s">
        <v>198</v>
      </c>
      <c r="AU180" s="25" t="s">
        <v>83</v>
      </c>
      <c r="AY180" s="25" t="s">
        <v>196</v>
      </c>
      <c r="BE180" s="215">
        <f t="shared" ref="BE180:BE186" si="54">IF(N180="základní",J180,0)</f>
        <v>0</v>
      </c>
      <c r="BF180" s="215">
        <f t="shared" ref="BF180:BF186" si="55">IF(N180="snížená",J180,0)</f>
        <v>0</v>
      </c>
      <c r="BG180" s="215">
        <f t="shared" ref="BG180:BG186" si="56">IF(N180="zákl. přenesená",J180,0)</f>
        <v>0</v>
      </c>
      <c r="BH180" s="215">
        <f t="shared" ref="BH180:BH186" si="57">IF(N180="sníž. přenesená",J180,0)</f>
        <v>0</v>
      </c>
      <c r="BI180" s="215">
        <f t="shared" ref="BI180:BI186" si="58">IF(N180="nulová",J180,0)</f>
        <v>0</v>
      </c>
      <c r="BJ180" s="25" t="s">
        <v>81</v>
      </c>
      <c r="BK180" s="215">
        <f t="shared" ref="BK180:BK186" si="59">ROUND(I180*H180,2)</f>
        <v>0</v>
      </c>
      <c r="BL180" s="25" t="s">
        <v>290</v>
      </c>
      <c r="BM180" s="25" t="s">
        <v>5355</v>
      </c>
    </row>
    <row r="181" spans="2:65" s="1" customFormat="1" ht="34.5" customHeight="1">
      <c r="B181" s="42"/>
      <c r="C181" s="204" t="s">
        <v>531</v>
      </c>
      <c r="D181" s="204" t="s">
        <v>198</v>
      </c>
      <c r="E181" s="205" t="s">
        <v>3068</v>
      </c>
      <c r="F181" s="206" t="s">
        <v>3069</v>
      </c>
      <c r="G181" s="207" t="s">
        <v>1079</v>
      </c>
      <c r="H181" s="208">
        <v>1</v>
      </c>
      <c r="I181" s="209"/>
      <c r="J181" s="210">
        <f t="shared" si="50"/>
        <v>0</v>
      </c>
      <c r="K181" s="206" t="s">
        <v>202</v>
      </c>
      <c r="L181" s="62"/>
      <c r="M181" s="211" t="s">
        <v>24</v>
      </c>
      <c r="N181" s="212" t="s">
        <v>45</v>
      </c>
      <c r="O181" s="43"/>
      <c r="P181" s="213">
        <f t="shared" si="51"/>
        <v>0</v>
      </c>
      <c r="Q181" s="213">
        <v>1.375E-2</v>
      </c>
      <c r="R181" s="213">
        <f t="shared" si="52"/>
        <v>1.375E-2</v>
      </c>
      <c r="S181" s="213">
        <v>0</v>
      </c>
      <c r="T181" s="214">
        <f t="shared" si="53"/>
        <v>0</v>
      </c>
      <c r="AR181" s="25" t="s">
        <v>290</v>
      </c>
      <c r="AT181" s="25" t="s">
        <v>198</v>
      </c>
      <c r="AU181" s="25" t="s">
        <v>83</v>
      </c>
      <c r="AY181" s="25" t="s">
        <v>196</v>
      </c>
      <c r="BE181" s="215">
        <f t="shared" si="54"/>
        <v>0</v>
      </c>
      <c r="BF181" s="215">
        <f t="shared" si="55"/>
        <v>0</v>
      </c>
      <c r="BG181" s="215">
        <f t="shared" si="56"/>
        <v>0</v>
      </c>
      <c r="BH181" s="215">
        <f t="shared" si="57"/>
        <v>0</v>
      </c>
      <c r="BI181" s="215">
        <f t="shared" si="58"/>
        <v>0</v>
      </c>
      <c r="BJ181" s="25" t="s">
        <v>81</v>
      </c>
      <c r="BK181" s="215">
        <f t="shared" si="59"/>
        <v>0</v>
      </c>
      <c r="BL181" s="25" t="s">
        <v>290</v>
      </c>
      <c r="BM181" s="25" t="s">
        <v>5356</v>
      </c>
    </row>
    <row r="182" spans="2:65" s="1" customFormat="1" ht="34.5" customHeight="1">
      <c r="B182" s="42"/>
      <c r="C182" s="204" t="s">
        <v>535</v>
      </c>
      <c r="D182" s="204" t="s">
        <v>198</v>
      </c>
      <c r="E182" s="205" t="s">
        <v>5357</v>
      </c>
      <c r="F182" s="206" t="s">
        <v>5358</v>
      </c>
      <c r="G182" s="207" t="s">
        <v>1079</v>
      </c>
      <c r="H182" s="208">
        <v>1</v>
      </c>
      <c r="I182" s="209"/>
      <c r="J182" s="210">
        <f t="shared" si="50"/>
        <v>0</v>
      </c>
      <c r="K182" s="206" t="s">
        <v>202</v>
      </c>
      <c r="L182" s="62"/>
      <c r="M182" s="211" t="s">
        <v>24</v>
      </c>
      <c r="N182" s="212" t="s">
        <v>45</v>
      </c>
      <c r="O182" s="43"/>
      <c r="P182" s="213">
        <f t="shared" si="51"/>
        <v>0</v>
      </c>
      <c r="Q182" s="213">
        <v>1.0659999999999999E-2</v>
      </c>
      <c r="R182" s="213">
        <f t="shared" si="52"/>
        <v>1.0659999999999999E-2</v>
      </c>
      <c r="S182" s="213">
        <v>0</v>
      </c>
      <c r="T182" s="214">
        <f t="shared" si="53"/>
        <v>0</v>
      </c>
      <c r="AR182" s="25" t="s">
        <v>290</v>
      </c>
      <c r="AT182" s="25" t="s">
        <v>198</v>
      </c>
      <c r="AU182" s="25" t="s">
        <v>83</v>
      </c>
      <c r="AY182" s="25" t="s">
        <v>196</v>
      </c>
      <c r="BE182" s="215">
        <f t="shared" si="54"/>
        <v>0</v>
      </c>
      <c r="BF182" s="215">
        <f t="shared" si="55"/>
        <v>0</v>
      </c>
      <c r="BG182" s="215">
        <f t="shared" si="56"/>
        <v>0</v>
      </c>
      <c r="BH182" s="215">
        <f t="shared" si="57"/>
        <v>0</v>
      </c>
      <c r="BI182" s="215">
        <f t="shared" si="58"/>
        <v>0</v>
      </c>
      <c r="BJ182" s="25" t="s">
        <v>81</v>
      </c>
      <c r="BK182" s="215">
        <f t="shared" si="59"/>
        <v>0</v>
      </c>
      <c r="BL182" s="25" t="s">
        <v>290</v>
      </c>
      <c r="BM182" s="25" t="s">
        <v>5359</v>
      </c>
    </row>
    <row r="183" spans="2:65" s="1" customFormat="1" ht="23" customHeight="1">
      <c r="B183" s="42"/>
      <c r="C183" s="204" t="s">
        <v>539</v>
      </c>
      <c r="D183" s="204" t="s">
        <v>198</v>
      </c>
      <c r="E183" s="205" t="s">
        <v>3089</v>
      </c>
      <c r="F183" s="206" t="s">
        <v>3090</v>
      </c>
      <c r="G183" s="207" t="s">
        <v>1079</v>
      </c>
      <c r="H183" s="208">
        <v>3</v>
      </c>
      <c r="I183" s="209"/>
      <c r="J183" s="210">
        <f t="shared" si="50"/>
        <v>0</v>
      </c>
      <c r="K183" s="206" t="s">
        <v>202</v>
      </c>
      <c r="L183" s="62"/>
      <c r="M183" s="211" t="s">
        <v>24</v>
      </c>
      <c r="N183" s="212" t="s">
        <v>45</v>
      </c>
      <c r="O183" s="43"/>
      <c r="P183" s="213">
        <f t="shared" si="51"/>
        <v>0</v>
      </c>
      <c r="Q183" s="213">
        <v>2.9999999999999997E-4</v>
      </c>
      <c r="R183" s="213">
        <f t="shared" si="52"/>
        <v>8.9999999999999998E-4</v>
      </c>
      <c r="S183" s="213">
        <v>0</v>
      </c>
      <c r="T183" s="214">
        <f t="shared" si="53"/>
        <v>0</v>
      </c>
      <c r="AR183" s="25" t="s">
        <v>290</v>
      </c>
      <c r="AT183" s="25" t="s">
        <v>198</v>
      </c>
      <c r="AU183" s="25" t="s">
        <v>83</v>
      </c>
      <c r="AY183" s="25" t="s">
        <v>196</v>
      </c>
      <c r="BE183" s="215">
        <f t="shared" si="54"/>
        <v>0</v>
      </c>
      <c r="BF183" s="215">
        <f t="shared" si="55"/>
        <v>0</v>
      </c>
      <c r="BG183" s="215">
        <f t="shared" si="56"/>
        <v>0</v>
      </c>
      <c r="BH183" s="215">
        <f t="shared" si="57"/>
        <v>0</v>
      </c>
      <c r="BI183" s="215">
        <f t="shared" si="58"/>
        <v>0</v>
      </c>
      <c r="BJ183" s="25" t="s">
        <v>81</v>
      </c>
      <c r="BK183" s="215">
        <f t="shared" si="59"/>
        <v>0</v>
      </c>
      <c r="BL183" s="25" t="s">
        <v>290</v>
      </c>
      <c r="BM183" s="25" t="s">
        <v>5360</v>
      </c>
    </row>
    <row r="184" spans="2:65" s="1" customFormat="1" ht="14.5" customHeight="1">
      <c r="B184" s="42"/>
      <c r="C184" s="204" t="s">
        <v>543</v>
      </c>
      <c r="D184" s="204" t="s">
        <v>198</v>
      </c>
      <c r="E184" s="205" t="s">
        <v>3095</v>
      </c>
      <c r="F184" s="206" t="s">
        <v>3096</v>
      </c>
      <c r="G184" s="207" t="s">
        <v>1079</v>
      </c>
      <c r="H184" s="208">
        <v>1</v>
      </c>
      <c r="I184" s="209"/>
      <c r="J184" s="210">
        <f t="shared" si="50"/>
        <v>0</v>
      </c>
      <c r="K184" s="206" t="s">
        <v>202</v>
      </c>
      <c r="L184" s="62"/>
      <c r="M184" s="211" t="s">
        <v>24</v>
      </c>
      <c r="N184" s="212" t="s">
        <v>45</v>
      </c>
      <c r="O184" s="43"/>
      <c r="P184" s="213">
        <f t="shared" si="51"/>
        <v>0</v>
      </c>
      <c r="Q184" s="213">
        <v>1.8E-3</v>
      </c>
      <c r="R184" s="213">
        <f t="shared" si="52"/>
        <v>1.8E-3</v>
      </c>
      <c r="S184" s="213">
        <v>0</v>
      </c>
      <c r="T184" s="214">
        <f t="shared" si="53"/>
        <v>0</v>
      </c>
      <c r="AR184" s="25" t="s">
        <v>290</v>
      </c>
      <c r="AT184" s="25" t="s">
        <v>198</v>
      </c>
      <c r="AU184" s="25" t="s">
        <v>83</v>
      </c>
      <c r="AY184" s="25" t="s">
        <v>196</v>
      </c>
      <c r="BE184" s="215">
        <f t="shared" si="54"/>
        <v>0</v>
      </c>
      <c r="BF184" s="215">
        <f t="shared" si="55"/>
        <v>0</v>
      </c>
      <c r="BG184" s="215">
        <f t="shared" si="56"/>
        <v>0</v>
      </c>
      <c r="BH184" s="215">
        <f t="shared" si="57"/>
        <v>0</v>
      </c>
      <c r="BI184" s="215">
        <f t="shared" si="58"/>
        <v>0</v>
      </c>
      <c r="BJ184" s="25" t="s">
        <v>81</v>
      </c>
      <c r="BK184" s="215">
        <f t="shared" si="59"/>
        <v>0</v>
      </c>
      <c r="BL184" s="25" t="s">
        <v>290</v>
      </c>
      <c r="BM184" s="25" t="s">
        <v>5361</v>
      </c>
    </row>
    <row r="185" spans="2:65" s="1" customFormat="1" ht="34.5" customHeight="1">
      <c r="B185" s="42"/>
      <c r="C185" s="204" t="s">
        <v>547</v>
      </c>
      <c r="D185" s="204" t="s">
        <v>198</v>
      </c>
      <c r="E185" s="205" t="s">
        <v>5362</v>
      </c>
      <c r="F185" s="206" t="s">
        <v>5363</v>
      </c>
      <c r="G185" s="207" t="s">
        <v>1189</v>
      </c>
      <c r="H185" s="270"/>
      <c r="I185" s="209"/>
      <c r="J185" s="210">
        <f t="shared" si="50"/>
        <v>0</v>
      </c>
      <c r="K185" s="206" t="s">
        <v>202</v>
      </c>
      <c r="L185" s="62"/>
      <c r="M185" s="211" t="s">
        <v>24</v>
      </c>
      <c r="N185" s="212" t="s">
        <v>45</v>
      </c>
      <c r="O185" s="43"/>
      <c r="P185" s="213">
        <f t="shared" si="51"/>
        <v>0</v>
      </c>
      <c r="Q185" s="213">
        <v>0</v>
      </c>
      <c r="R185" s="213">
        <f t="shared" si="52"/>
        <v>0</v>
      </c>
      <c r="S185" s="213">
        <v>0</v>
      </c>
      <c r="T185" s="214">
        <f t="shared" si="53"/>
        <v>0</v>
      </c>
      <c r="AR185" s="25" t="s">
        <v>290</v>
      </c>
      <c r="AT185" s="25" t="s">
        <v>198</v>
      </c>
      <c r="AU185" s="25" t="s">
        <v>83</v>
      </c>
      <c r="AY185" s="25" t="s">
        <v>196</v>
      </c>
      <c r="BE185" s="215">
        <f t="shared" si="54"/>
        <v>0</v>
      </c>
      <c r="BF185" s="215">
        <f t="shared" si="55"/>
        <v>0</v>
      </c>
      <c r="BG185" s="215">
        <f t="shared" si="56"/>
        <v>0</v>
      </c>
      <c r="BH185" s="215">
        <f t="shared" si="57"/>
        <v>0</v>
      </c>
      <c r="BI185" s="215">
        <f t="shared" si="58"/>
        <v>0</v>
      </c>
      <c r="BJ185" s="25" t="s">
        <v>81</v>
      </c>
      <c r="BK185" s="215">
        <f t="shared" si="59"/>
        <v>0</v>
      </c>
      <c r="BL185" s="25" t="s">
        <v>290</v>
      </c>
      <c r="BM185" s="25" t="s">
        <v>5364</v>
      </c>
    </row>
    <row r="186" spans="2:65" s="1" customFormat="1" ht="14.5" customHeight="1">
      <c r="B186" s="42"/>
      <c r="C186" s="204" t="s">
        <v>552</v>
      </c>
      <c r="D186" s="204" t="s">
        <v>198</v>
      </c>
      <c r="E186" s="205" t="s">
        <v>3107</v>
      </c>
      <c r="F186" s="206" t="s">
        <v>3108</v>
      </c>
      <c r="G186" s="207" t="s">
        <v>1189</v>
      </c>
      <c r="H186" s="270"/>
      <c r="I186" s="209"/>
      <c r="J186" s="210">
        <f t="shared" si="50"/>
        <v>0</v>
      </c>
      <c r="K186" s="206" t="s">
        <v>24</v>
      </c>
      <c r="L186" s="62"/>
      <c r="M186" s="211" t="s">
        <v>24</v>
      </c>
      <c r="N186" s="212" t="s">
        <v>45</v>
      </c>
      <c r="O186" s="43"/>
      <c r="P186" s="213">
        <f t="shared" si="51"/>
        <v>0</v>
      </c>
      <c r="Q186" s="213">
        <v>0</v>
      </c>
      <c r="R186" s="213">
        <f t="shared" si="52"/>
        <v>0</v>
      </c>
      <c r="S186" s="213">
        <v>0</v>
      </c>
      <c r="T186" s="214">
        <f t="shared" si="53"/>
        <v>0</v>
      </c>
      <c r="AR186" s="25" t="s">
        <v>290</v>
      </c>
      <c r="AT186" s="25" t="s">
        <v>198</v>
      </c>
      <c r="AU186" s="25" t="s">
        <v>83</v>
      </c>
      <c r="AY186" s="25" t="s">
        <v>196</v>
      </c>
      <c r="BE186" s="215">
        <f t="shared" si="54"/>
        <v>0</v>
      </c>
      <c r="BF186" s="215">
        <f t="shared" si="55"/>
        <v>0</v>
      </c>
      <c r="BG186" s="215">
        <f t="shared" si="56"/>
        <v>0</v>
      </c>
      <c r="BH186" s="215">
        <f t="shared" si="57"/>
        <v>0</v>
      </c>
      <c r="BI186" s="215">
        <f t="shared" si="58"/>
        <v>0</v>
      </c>
      <c r="BJ186" s="25" t="s">
        <v>81</v>
      </c>
      <c r="BK186" s="215">
        <f t="shared" si="59"/>
        <v>0</v>
      </c>
      <c r="BL186" s="25" t="s">
        <v>290</v>
      </c>
      <c r="BM186" s="25" t="s">
        <v>5365</v>
      </c>
    </row>
    <row r="187" spans="2:65" s="11" customFormat="1" ht="29.9" customHeight="1">
      <c r="B187" s="188"/>
      <c r="C187" s="189"/>
      <c r="D187" s="190" t="s">
        <v>73</v>
      </c>
      <c r="E187" s="202" t="s">
        <v>5366</v>
      </c>
      <c r="F187" s="202" t="s">
        <v>5367</v>
      </c>
      <c r="G187" s="189"/>
      <c r="H187" s="189"/>
      <c r="I187" s="192"/>
      <c r="J187" s="203">
        <f>BK187</f>
        <v>0</v>
      </c>
      <c r="K187" s="189"/>
      <c r="L187" s="194"/>
      <c r="M187" s="195"/>
      <c r="N187" s="196"/>
      <c r="O187" s="196"/>
      <c r="P187" s="197">
        <f>SUM(P188:P190)</f>
        <v>0</v>
      </c>
      <c r="Q187" s="196"/>
      <c r="R187" s="197">
        <f>SUM(R188:R190)</f>
        <v>9.1999999999999998E-3</v>
      </c>
      <c r="S187" s="196"/>
      <c r="T187" s="198">
        <f>SUM(T188:T190)</f>
        <v>0</v>
      </c>
      <c r="AR187" s="199" t="s">
        <v>81</v>
      </c>
      <c r="AT187" s="200" t="s">
        <v>73</v>
      </c>
      <c r="AU187" s="200" t="s">
        <v>81</v>
      </c>
      <c r="AY187" s="199" t="s">
        <v>196</v>
      </c>
      <c r="BK187" s="201">
        <f>SUM(BK188:BK190)</f>
        <v>0</v>
      </c>
    </row>
    <row r="188" spans="2:65" s="1" customFormat="1" ht="34.5" customHeight="1">
      <c r="B188" s="42"/>
      <c r="C188" s="204" t="s">
        <v>555</v>
      </c>
      <c r="D188" s="204" t="s">
        <v>198</v>
      </c>
      <c r="E188" s="205" t="s">
        <v>5368</v>
      </c>
      <c r="F188" s="206" t="s">
        <v>5369</v>
      </c>
      <c r="G188" s="207" t="s">
        <v>1079</v>
      </c>
      <c r="H188" s="208">
        <v>1</v>
      </c>
      <c r="I188" s="209"/>
      <c r="J188" s="210">
        <f>ROUND(I188*H188,2)</f>
        <v>0</v>
      </c>
      <c r="K188" s="206" t="s">
        <v>202</v>
      </c>
      <c r="L188" s="62"/>
      <c r="M188" s="211" t="s">
        <v>24</v>
      </c>
      <c r="N188" s="212" t="s">
        <v>45</v>
      </c>
      <c r="O188" s="43"/>
      <c r="P188" s="213">
        <f>O188*H188</f>
        <v>0</v>
      </c>
      <c r="Q188" s="213">
        <v>9.1999999999999998E-3</v>
      </c>
      <c r="R188" s="213">
        <f>Q188*H188</f>
        <v>9.1999999999999998E-3</v>
      </c>
      <c r="S188" s="213">
        <v>0</v>
      </c>
      <c r="T188" s="214">
        <f>S188*H188</f>
        <v>0</v>
      </c>
      <c r="AR188" s="25" t="s">
        <v>290</v>
      </c>
      <c r="AT188" s="25" t="s">
        <v>198</v>
      </c>
      <c r="AU188" s="25" t="s">
        <v>83</v>
      </c>
      <c r="AY188" s="25" t="s">
        <v>196</v>
      </c>
      <c r="BE188" s="215">
        <f>IF(N188="základní",J188,0)</f>
        <v>0</v>
      </c>
      <c r="BF188" s="215">
        <f>IF(N188="snížená",J188,0)</f>
        <v>0</v>
      </c>
      <c r="BG188" s="215">
        <f>IF(N188="zákl. přenesená",J188,0)</f>
        <v>0</v>
      </c>
      <c r="BH188" s="215">
        <f>IF(N188="sníž. přenesená",J188,0)</f>
        <v>0</v>
      </c>
      <c r="BI188" s="215">
        <f>IF(N188="nulová",J188,0)</f>
        <v>0</v>
      </c>
      <c r="BJ188" s="25" t="s">
        <v>81</v>
      </c>
      <c r="BK188" s="215">
        <f>ROUND(I188*H188,2)</f>
        <v>0</v>
      </c>
      <c r="BL188" s="25" t="s">
        <v>290</v>
      </c>
      <c r="BM188" s="25" t="s">
        <v>5370</v>
      </c>
    </row>
    <row r="189" spans="2:65" s="1" customFormat="1" ht="34.5" customHeight="1">
      <c r="B189" s="42"/>
      <c r="C189" s="204" t="s">
        <v>558</v>
      </c>
      <c r="D189" s="204" t="s">
        <v>198</v>
      </c>
      <c r="E189" s="205" t="s">
        <v>5371</v>
      </c>
      <c r="F189" s="206" t="s">
        <v>5372</v>
      </c>
      <c r="G189" s="207" t="s">
        <v>1189</v>
      </c>
      <c r="H189" s="270"/>
      <c r="I189" s="209"/>
      <c r="J189" s="210">
        <f>ROUND(I189*H189,2)</f>
        <v>0</v>
      </c>
      <c r="K189" s="206" t="s">
        <v>202</v>
      </c>
      <c r="L189" s="62"/>
      <c r="M189" s="211" t="s">
        <v>24</v>
      </c>
      <c r="N189" s="212" t="s">
        <v>45</v>
      </c>
      <c r="O189" s="43"/>
      <c r="P189" s="213">
        <f>O189*H189</f>
        <v>0</v>
      </c>
      <c r="Q189" s="213">
        <v>0</v>
      </c>
      <c r="R189" s="213">
        <f>Q189*H189</f>
        <v>0</v>
      </c>
      <c r="S189" s="213">
        <v>0</v>
      </c>
      <c r="T189" s="214">
        <f>S189*H189</f>
        <v>0</v>
      </c>
      <c r="AR189" s="25" t="s">
        <v>290</v>
      </c>
      <c r="AT189" s="25" t="s">
        <v>198</v>
      </c>
      <c r="AU189" s="25" t="s">
        <v>83</v>
      </c>
      <c r="AY189" s="25" t="s">
        <v>196</v>
      </c>
      <c r="BE189" s="215">
        <f>IF(N189="základní",J189,0)</f>
        <v>0</v>
      </c>
      <c r="BF189" s="215">
        <f>IF(N189="snížená",J189,0)</f>
        <v>0</v>
      </c>
      <c r="BG189" s="215">
        <f>IF(N189="zákl. přenesená",J189,0)</f>
        <v>0</v>
      </c>
      <c r="BH189" s="215">
        <f>IF(N189="sníž. přenesená",J189,0)</f>
        <v>0</v>
      </c>
      <c r="BI189" s="215">
        <f>IF(N189="nulová",J189,0)</f>
        <v>0</v>
      </c>
      <c r="BJ189" s="25" t="s">
        <v>81</v>
      </c>
      <c r="BK189" s="215">
        <f>ROUND(I189*H189,2)</f>
        <v>0</v>
      </c>
      <c r="BL189" s="25" t="s">
        <v>290</v>
      </c>
      <c r="BM189" s="25" t="s">
        <v>5373</v>
      </c>
    </row>
    <row r="190" spans="2:65" s="1" customFormat="1" ht="23" customHeight="1">
      <c r="B190" s="42"/>
      <c r="C190" s="204" t="s">
        <v>561</v>
      </c>
      <c r="D190" s="204" t="s">
        <v>198</v>
      </c>
      <c r="E190" s="205" t="s">
        <v>5374</v>
      </c>
      <c r="F190" s="206" t="s">
        <v>5375</v>
      </c>
      <c r="G190" s="207" t="s">
        <v>1189</v>
      </c>
      <c r="H190" s="270"/>
      <c r="I190" s="209"/>
      <c r="J190" s="210">
        <f>ROUND(I190*H190,2)</f>
        <v>0</v>
      </c>
      <c r="K190" s="206" t="s">
        <v>24</v>
      </c>
      <c r="L190" s="62"/>
      <c r="M190" s="211" t="s">
        <v>24</v>
      </c>
      <c r="N190" s="212" t="s">
        <v>45</v>
      </c>
      <c r="O190" s="43"/>
      <c r="P190" s="213">
        <f>O190*H190</f>
        <v>0</v>
      </c>
      <c r="Q190" s="213">
        <v>0</v>
      </c>
      <c r="R190" s="213">
        <f>Q190*H190</f>
        <v>0</v>
      </c>
      <c r="S190" s="213">
        <v>0</v>
      </c>
      <c r="T190" s="214">
        <f>S190*H190</f>
        <v>0</v>
      </c>
      <c r="AR190" s="25" t="s">
        <v>290</v>
      </c>
      <c r="AT190" s="25" t="s">
        <v>198</v>
      </c>
      <c r="AU190" s="25" t="s">
        <v>83</v>
      </c>
      <c r="AY190" s="25" t="s">
        <v>196</v>
      </c>
      <c r="BE190" s="215">
        <f>IF(N190="základní",J190,0)</f>
        <v>0</v>
      </c>
      <c r="BF190" s="215">
        <f>IF(N190="snížená",J190,0)</f>
        <v>0</v>
      </c>
      <c r="BG190" s="215">
        <f>IF(N190="zákl. přenesená",J190,0)</f>
        <v>0</v>
      </c>
      <c r="BH190" s="215">
        <f>IF(N190="sníž. přenesená",J190,0)</f>
        <v>0</v>
      </c>
      <c r="BI190" s="215">
        <f>IF(N190="nulová",J190,0)</f>
        <v>0</v>
      </c>
      <c r="BJ190" s="25" t="s">
        <v>81</v>
      </c>
      <c r="BK190" s="215">
        <f>ROUND(I190*H190,2)</f>
        <v>0</v>
      </c>
      <c r="BL190" s="25" t="s">
        <v>290</v>
      </c>
      <c r="BM190" s="25" t="s">
        <v>5376</v>
      </c>
    </row>
    <row r="191" spans="2:65" s="11" customFormat="1" ht="29.9" customHeight="1">
      <c r="B191" s="188"/>
      <c r="C191" s="189"/>
      <c r="D191" s="190" t="s">
        <v>73</v>
      </c>
      <c r="E191" s="202" t="s">
        <v>3110</v>
      </c>
      <c r="F191" s="202" t="s">
        <v>3111</v>
      </c>
      <c r="G191" s="189"/>
      <c r="H191" s="189"/>
      <c r="I191" s="192"/>
      <c r="J191" s="203">
        <f>BK191</f>
        <v>0</v>
      </c>
      <c r="K191" s="189"/>
      <c r="L191" s="194"/>
      <c r="M191" s="195"/>
      <c r="N191" s="196"/>
      <c r="O191" s="196"/>
      <c r="P191" s="197">
        <f>SUM(P192:P197)</f>
        <v>0</v>
      </c>
      <c r="Q191" s="196"/>
      <c r="R191" s="197">
        <f>SUM(R192:R197)</f>
        <v>4.0200000000000001E-3</v>
      </c>
      <c r="S191" s="196"/>
      <c r="T191" s="198">
        <f>SUM(T192:T197)</f>
        <v>0</v>
      </c>
      <c r="AR191" s="199" t="s">
        <v>81</v>
      </c>
      <c r="AT191" s="200" t="s">
        <v>73</v>
      </c>
      <c r="AU191" s="200" t="s">
        <v>81</v>
      </c>
      <c r="AY191" s="199" t="s">
        <v>196</v>
      </c>
      <c r="BK191" s="201">
        <f>SUM(BK192:BK197)</f>
        <v>0</v>
      </c>
    </row>
    <row r="192" spans="2:65" s="1" customFormat="1" ht="34.5" customHeight="1">
      <c r="B192" s="42"/>
      <c r="C192" s="204" t="s">
        <v>563</v>
      </c>
      <c r="D192" s="204" t="s">
        <v>198</v>
      </c>
      <c r="E192" s="205" t="s">
        <v>5377</v>
      </c>
      <c r="F192" s="206" t="s">
        <v>5378</v>
      </c>
      <c r="G192" s="207" t="s">
        <v>1079</v>
      </c>
      <c r="H192" s="208">
        <v>1</v>
      </c>
      <c r="I192" s="209"/>
      <c r="J192" s="210">
        <f t="shared" ref="J192:J197" si="60">ROUND(I192*H192,2)</f>
        <v>0</v>
      </c>
      <c r="K192" s="206" t="s">
        <v>202</v>
      </c>
      <c r="L192" s="62"/>
      <c r="M192" s="211" t="s">
        <v>24</v>
      </c>
      <c r="N192" s="212" t="s">
        <v>45</v>
      </c>
      <c r="O192" s="43"/>
      <c r="P192" s="213">
        <f t="shared" ref="P192:P197" si="61">O192*H192</f>
        <v>0</v>
      </c>
      <c r="Q192" s="213">
        <v>2.5500000000000002E-3</v>
      </c>
      <c r="R192" s="213">
        <f t="shared" ref="R192:R197" si="62">Q192*H192</f>
        <v>2.5500000000000002E-3</v>
      </c>
      <c r="S192" s="213">
        <v>0</v>
      </c>
      <c r="T192" s="214">
        <f t="shared" ref="T192:T197" si="63">S192*H192</f>
        <v>0</v>
      </c>
      <c r="AR192" s="25" t="s">
        <v>290</v>
      </c>
      <c r="AT192" s="25" t="s">
        <v>198</v>
      </c>
      <c r="AU192" s="25" t="s">
        <v>83</v>
      </c>
      <c r="AY192" s="25" t="s">
        <v>196</v>
      </c>
      <c r="BE192" s="215">
        <f t="shared" ref="BE192:BE197" si="64">IF(N192="základní",J192,0)</f>
        <v>0</v>
      </c>
      <c r="BF192" s="215">
        <f t="shared" ref="BF192:BF197" si="65">IF(N192="snížená",J192,0)</f>
        <v>0</v>
      </c>
      <c r="BG192" s="215">
        <f t="shared" ref="BG192:BG197" si="66">IF(N192="zákl. přenesená",J192,0)</f>
        <v>0</v>
      </c>
      <c r="BH192" s="215">
        <f t="shared" ref="BH192:BH197" si="67">IF(N192="sníž. přenesená",J192,0)</f>
        <v>0</v>
      </c>
      <c r="BI192" s="215">
        <f t="shared" ref="BI192:BI197" si="68">IF(N192="nulová",J192,0)</f>
        <v>0</v>
      </c>
      <c r="BJ192" s="25" t="s">
        <v>81</v>
      </c>
      <c r="BK192" s="215">
        <f t="shared" ref="BK192:BK197" si="69">ROUND(I192*H192,2)</f>
        <v>0</v>
      </c>
      <c r="BL192" s="25" t="s">
        <v>290</v>
      </c>
      <c r="BM192" s="25" t="s">
        <v>5379</v>
      </c>
    </row>
    <row r="193" spans="2:65" s="1" customFormat="1" ht="14.5" customHeight="1">
      <c r="B193" s="42"/>
      <c r="C193" s="250" t="s">
        <v>568</v>
      </c>
      <c r="D193" s="250" t="s">
        <v>252</v>
      </c>
      <c r="E193" s="251" t="s">
        <v>5380</v>
      </c>
      <c r="F193" s="252" t="s">
        <v>5381</v>
      </c>
      <c r="G193" s="253" t="s">
        <v>248</v>
      </c>
      <c r="H193" s="254">
        <v>1</v>
      </c>
      <c r="I193" s="255"/>
      <c r="J193" s="256">
        <f t="shared" si="60"/>
        <v>0</v>
      </c>
      <c r="K193" s="252" t="s">
        <v>24</v>
      </c>
      <c r="L193" s="257"/>
      <c r="M193" s="258" t="s">
        <v>24</v>
      </c>
      <c r="N193" s="259" t="s">
        <v>45</v>
      </c>
      <c r="O193" s="43"/>
      <c r="P193" s="213">
        <f t="shared" si="61"/>
        <v>0</v>
      </c>
      <c r="Q193" s="213">
        <v>0</v>
      </c>
      <c r="R193" s="213">
        <f t="shared" si="62"/>
        <v>0</v>
      </c>
      <c r="S193" s="213">
        <v>0</v>
      </c>
      <c r="T193" s="214">
        <f t="shared" si="63"/>
        <v>0</v>
      </c>
      <c r="AR193" s="25" t="s">
        <v>376</v>
      </c>
      <c r="AT193" s="25" t="s">
        <v>252</v>
      </c>
      <c r="AU193" s="25" t="s">
        <v>83</v>
      </c>
      <c r="AY193" s="25" t="s">
        <v>196</v>
      </c>
      <c r="BE193" s="215">
        <f t="shared" si="64"/>
        <v>0</v>
      </c>
      <c r="BF193" s="215">
        <f t="shared" si="65"/>
        <v>0</v>
      </c>
      <c r="BG193" s="215">
        <f t="shared" si="66"/>
        <v>0</v>
      </c>
      <c r="BH193" s="215">
        <f t="shared" si="67"/>
        <v>0</v>
      </c>
      <c r="BI193" s="215">
        <f t="shared" si="68"/>
        <v>0</v>
      </c>
      <c r="BJ193" s="25" t="s">
        <v>81</v>
      </c>
      <c r="BK193" s="215">
        <f t="shared" si="69"/>
        <v>0</v>
      </c>
      <c r="BL193" s="25" t="s">
        <v>290</v>
      </c>
      <c r="BM193" s="25" t="s">
        <v>5382</v>
      </c>
    </row>
    <row r="194" spans="2:65" s="1" customFormat="1" ht="14.5" customHeight="1">
      <c r="B194" s="42"/>
      <c r="C194" s="250" t="s">
        <v>572</v>
      </c>
      <c r="D194" s="250" t="s">
        <v>252</v>
      </c>
      <c r="E194" s="251" t="s">
        <v>5383</v>
      </c>
      <c r="F194" s="252" t="s">
        <v>5384</v>
      </c>
      <c r="G194" s="253" t="s">
        <v>5385</v>
      </c>
      <c r="H194" s="254">
        <v>2</v>
      </c>
      <c r="I194" s="255"/>
      <c r="J194" s="256">
        <f t="shared" si="60"/>
        <v>0</v>
      </c>
      <c r="K194" s="252" t="s">
        <v>24</v>
      </c>
      <c r="L194" s="257"/>
      <c r="M194" s="258" t="s">
        <v>24</v>
      </c>
      <c r="N194" s="259" t="s">
        <v>45</v>
      </c>
      <c r="O194" s="43"/>
      <c r="P194" s="213">
        <f t="shared" si="61"/>
        <v>0</v>
      </c>
      <c r="Q194" s="213">
        <v>0</v>
      </c>
      <c r="R194" s="213">
        <f t="shared" si="62"/>
        <v>0</v>
      </c>
      <c r="S194" s="213">
        <v>0</v>
      </c>
      <c r="T194" s="214">
        <f t="shared" si="63"/>
        <v>0</v>
      </c>
      <c r="AR194" s="25" t="s">
        <v>376</v>
      </c>
      <c r="AT194" s="25" t="s">
        <v>252</v>
      </c>
      <c r="AU194" s="25" t="s">
        <v>83</v>
      </c>
      <c r="AY194" s="25" t="s">
        <v>196</v>
      </c>
      <c r="BE194" s="215">
        <f t="shared" si="64"/>
        <v>0</v>
      </c>
      <c r="BF194" s="215">
        <f t="shared" si="65"/>
        <v>0</v>
      </c>
      <c r="BG194" s="215">
        <f t="shared" si="66"/>
        <v>0</v>
      </c>
      <c r="BH194" s="215">
        <f t="shared" si="67"/>
        <v>0</v>
      </c>
      <c r="BI194" s="215">
        <f t="shared" si="68"/>
        <v>0</v>
      </c>
      <c r="BJ194" s="25" t="s">
        <v>81</v>
      </c>
      <c r="BK194" s="215">
        <f t="shared" si="69"/>
        <v>0</v>
      </c>
      <c r="BL194" s="25" t="s">
        <v>290</v>
      </c>
      <c r="BM194" s="25" t="s">
        <v>5386</v>
      </c>
    </row>
    <row r="195" spans="2:65" s="1" customFormat="1" ht="34.5" customHeight="1">
      <c r="B195" s="42"/>
      <c r="C195" s="204" t="s">
        <v>576</v>
      </c>
      <c r="D195" s="204" t="s">
        <v>198</v>
      </c>
      <c r="E195" s="205" t="s">
        <v>5387</v>
      </c>
      <c r="F195" s="206" t="s">
        <v>5388</v>
      </c>
      <c r="G195" s="207" t="s">
        <v>1079</v>
      </c>
      <c r="H195" s="208">
        <v>1</v>
      </c>
      <c r="I195" s="209"/>
      <c r="J195" s="210">
        <f t="shared" si="60"/>
        <v>0</v>
      </c>
      <c r="K195" s="206" t="s">
        <v>202</v>
      </c>
      <c r="L195" s="62"/>
      <c r="M195" s="211" t="s">
        <v>24</v>
      </c>
      <c r="N195" s="212" t="s">
        <v>45</v>
      </c>
      <c r="O195" s="43"/>
      <c r="P195" s="213">
        <f t="shared" si="61"/>
        <v>0</v>
      </c>
      <c r="Q195" s="213">
        <v>1.47E-3</v>
      </c>
      <c r="R195" s="213">
        <f t="shared" si="62"/>
        <v>1.47E-3</v>
      </c>
      <c r="S195" s="213">
        <v>0</v>
      </c>
      <c r="T195" s="214">
        <f t="shared" si="63"/>
        <v>0</v>
      </c>
      <c r="AR195" s="25" t="s">
        <v>290</v>
      </c>
      <c r="AT195" s="25" t="s">
        <v>198</v>
      </c>
      <c r="AU195" s="25" t="s">
        <v>83</v>
      </c>
      <c r="AY195" s="25" t="s">
        <v>196</v>
      </c>
      <c r="BE195" s="215">
        <f t="shared" si="64"/>
        <v>0</v>
      </c>
      <c r="BF195" s="215">
        <f t="shared" si="65"/>
        <v>0</v>
      </c>
      <c r="BG195" s="215">
        <f t="shared" si="66"/>
        <v>0</v>
      </c>
      <c r="BH195" s="215">
        <f t="shared" si="67"/>
        <v>0</v>
      </c>
      <c r="BI195" s="215">
        <f t="shared" si="68"/>
        <v>0</v>
      </c>
      <c r="BJ195" s="25" t="s">
        <v>81</v>
      </c>
      <c r="BK195" s="215">
        <f t="shared" si="69"/>
        <v>0</v>
      </c>
      <c r="BL195" s="25" t="s">
        <v>290</v>
      </c>
      <c r="BM195" s="25" t="s">
        <v>5389</v>
      </c>
    </row>
    <row r="196" spans="2:65" s="1" customFormat="1" ht="34.5" customHeight="1">
      <c r="B196" s="42"/>
      <c r="C196" s="204" t="s">
        <v>580</v>
      </c>
      <c r="D196" s="204" t="s">
        <v>198</v>
      </c>
      <c r="E196" s="205" t="s">
        <v>5390</v>
      </c>
      <c r="F196" s="206" t="s">
        <v>5391</v>
      </c>
      <c r="G196" s="207" t="s">
        <v>1189</v>
      </c>
      <c r="H196" s="270"/>
      <c r="I196" s="209"/>
      <c r="J196" s="210">
        <f t="shared" si="60"/>
        <v>0</v>
      </c>
      <c r="K196" s="206" t="s">
        <v>202</v>
      </c>
      <c r="L196" s="62"/>
      <c r="M196" s="211" t="s">
        <v>24</v>
      </c>
      <c r="N196" s="212" t="s">
        <v>45</v>
      </c>
      <c r="O196" s="43"/>
      <c r="P196" s="213">
        <f t="shared" si="61"/>
        <v>0</v>
      </c>
      <c r="Q196" s="213">
        <v>0</v>
      </c>
      <c r="R196" s="213">
        <f t="shared" si="62"/>
        <v>0</v>
      </c>
      <c r="S196" s="213">
        <v>0</v>
      </c>
      <c r="T196" s="214">
        <f t="shared" si="63"/>
        <v>0</v>
      </c>
      <c r="AR196" s="25" t="s">
        <v>290</v>
      </c>
      <c r="AT196" s="25" t="s">
        <v>198</v>
      </c>
      <c r="AU196" s="25" t="s">
        <v>83</v>
      </c>
      <c r="AY196" s="25" t="s">
        <v>196</v>
      </c>
      <c r="BE196" s="215">
        <f t="shared" si="64"/>
        <v>0</v>
      </c>
      <c r="BF196" s="215">
        <f t="shared" si="65"/>
        <v>0</v>
      </c>
      <c r="BG196" s="215">
        <f t="shared" si="66"/>
        <v>0</v>
      </c>
      <c r="BH196" s="215">
        <f t="shared" si="67"/>
        <v>0</v>
      </c>
      <c r="BI196" s="215">
        <f t="shared" si="68"/>
        <v>0</v>
      </c>
      <c r="BJ196" s="25" t="s">
        <v>81</v>
      </c>
      <c r="BK196" s="215">
        <f t="shared" si="69"/>
        <v>0</v>
      </c>
      <c r="BL196" s="25" t="s">
        <v>290</v>
      </c>
      <c r="BM196" s="25" t="s">
        <v>5392</v>
      </c>
    </row>
    <row r="197" spans="2:65" s="1" customFormat="1" ht="23" customHeight="1">
      <c r="B197" s="42"/>
      <c r="C197" s="204" t="s">
        <v>584</v>
      </c>
      <c r="D197" s="204" t="s">
        <v>198</v>
      </c>
      <c r="E197" s="205" t="s">
        <v>3127</v>
      </c>
      <c r="F197" s="206" t="s">
        <v>3128</v>
      </c>
      <c r="G197" s="207" t="s">
        <v>1189</v>
      </c>
      <c r="H197" s="270"/>
      <c r="I197" s="209"/>
      <c r="J197" s="210">
        <f t="shared" si="60"/>
        <v>0</v>
      </c>
      <c r="K197" s="206" t="s">
        <v>24</v>
      </c>
      <c r="L197" s="62"/>
      <c r="M197" s="211" t="s">
        <v>24</v>
      </c>
      <c r="N197" s="212" t="s">
        <v>45</v>
      </c>
      <c r="O197" s="43"/>
      <c r="P197" s="213">
        <f t="shared" si="61"/>
        <v>0</v>
      </c>
      <c r="Q197" s="213">
        <v>0</v>
      </c>
      <c r="R197" s="213">
        <f t="shared" si="62"/>
        <v>0</v>
      </c>
      <c r="S197" s="213">
        <v>0</v>
      </c>
      <c r="T197" s="214">
        <f t="shared" si="63"/>
        <v>0</v>
      </c>
      <c r="AR197" s="25" t="s">
        <v>290</v>
      </c>
      <c r="AT197" s="25" t="s">
        <v>198</v>
      </c>
      <c r="AU197" s="25" t="s">
        <v>83</v>
      </c>
      <c r="AY197" s="25" t="s">
        <v>196</v>
      </c>
      <c r="BE197" s="215">
        <f t="shared" si="64"/>
        <v>0</v>
      </c>
      <c r="BF197" s="215">
        <f t="shared" si="65"/>
        <v>0</v>
      </c>
      <c r="BG197" s="215">
        <f t="shared" si="66"/>
        <v>0</v>
      </c>
      <c r="BH197" s="215">
        <f t="shared" si="67"/>
        <v>0</v>
      </c>
      <c r="BI197" s="215">
        <f t="shared" si="68"/>
        <v>0</v>
      </c>
      <c r="BJ197" s="25" t="s">
        <v>81</v>
      </c>
      <c r="BK197" s="215">
        <f t="shared" si="69"/>
        <v>0</v>
      </c>
      <c r="BL197" s="25" t="s">
        <v>290</v>
      </c>
      <c r="BM197" s="25" t="s">
        <v>5393</v>
      </c>
    </row>
    <row r="198" spans="2:65" s="11" customFormat="1" ht="29.9" customHeight="1">
      <c r="B198" s="188"/>
      <c r="C198" s="189"/>
      <c r="D198" s="190" t="s">
        <v>73</v>
      </c>
      <c r="E198" s="202" t="s">
        <v>3130</v>
      </c>
      <c r="F198" s="202" t="s">
        <v>3131</v>
      </c>
      <c r="G198" s="189"/>
      <c r="H198" s="189"/>
      <c r="I198" s="192"/>
      <c r="J198" s="203">
        <f>BK198</f>
        <v>0</v>
      </c>
      <c r="K198" s="189"/>
      <c r="L198" s="194"/>
      <c r="M198" s="195"/>
      <c r="N198" s="196"/>
      <c r="O198" s="196"/>
      <c r="P198" s="197">
        <f>SUM(P199:P200)</f>
        <v>0</v>
      </c>
      <c r="Q198" s="196"/>
      <c r="R198" s="197">
        <f>SUM(R199:R200)</f>
        <v>5.1399999999999996E-3</v>
      </c>
      <c r="S198" s="196"/>
      <c r="T198" s="198">
        <f>SUM(T199:T200)</f>
        <v>0</v>
      </c>
      <c r="AR198" s="199" t="s">
        <v>81</v>
      </c>
      <c r="AT198" s="200" t="s">
        <v>73</v>
      </c>
      <c r="AU198" s="200" t="s">
        <v>81</v>
      </c>
      <c r="AY198" s="199" t="s">
        <v>196</v>
      </c>
      <c r="BK198" s="201">
        <f>SUM(BK199:BK200)</f>
        <v>0</v>
      </c>
    </row>
    <row r="199" spans="2:65" s="1" customFormat="1" ht="34.5" customHeight="1">
      <c r="B199" s="42"/>
      <c r="C199" s="204" t="s">
        <v>588</v>
      </c>
      <c r="D199" s="204" t="s">
        <v>198</v>
      </c>
      <c r="E199" s="205" t="s">
        <v>5394</v>
      </c>
      <c r="F199" s="206" t="s">
        <v>5395</v>
      </c>
      <c r="G199" s="207" t="s">
        <v>1079</v>
      </c>
      <c r="H199" s="208">
        <v>1</v>
      </c>
      <c r="I199" s="209"/>
      <c r="J199" s="210">
        <f>ROUND(I199*H199,2)</f>
        <v>0</v>
      </c>
      <c r="K199" s="206" t="s">
        <v>202</v>
      </c>
      <c r="L199" s="62"/>
      <c r="M199" s="211" t="s">
        <v>24</v>
      </c>
      <c r="N199" s="212" t="s">
        <v>45</v>
      </c>
      <c r="O199" s="43"/>
      <c r="P199" s="213">
        <f>O199*H199</f>
        <v>0</v>
      </c>
      <c r="Q199" s="213">
        <v>5.1399999999999996E-3</v>
      </c>
      <c r="R199" s="213">
        <f>Q199*H199</f>
        <v>5.1399999999999996E-3</v>
      </c>
      <c r="S199" s="213">
        <v>0</v>
      </c>
      <c r="T199" s="214">
        <f>S199*H199</f>
        <v>0</v>
      </c>
      <c r="AR199" s="25" t="s">
        <v>290</v>
      </c>
      <c r="AT199" s="25" t="s">
        <v>198</v>
      </c>
      <c r="AU199" s="25" t="s">
        <v>83</v>
      </c>
      <c r="AY199" s="25" t="s">
        <v>196</v>
      </c>
      <c r="BE199" s="215">
        <f>IF(N199="základní",J199,0)</f>
        <v>0</v>
      </c>
      <c r="BF199" s="215">
        <f>IF(N199="snížená",J199,0)</f>
        <v>0</v>
      </c>
      <c r="BG199" s="215">
        <f>IF(N199="zákl. přenesená",J199,0)</f>
        <v>0</v>
      </c>
      <c r="BH199" s="215">
        <f>IF(N199="sníž. přenesená",J199,0)</f>
        <v>0</v>
      </c>
      <c r="BI199" s="215">
        <f>IF(N199="nulová",J199,0)</f>
        <v>0</v>
      </c>
      <c r="BJ199" s="25" t="s">
        <v>81</v>
      </c>
      <c r="BK199" s="215">
        <f>ROUND(I199*H199,2)</f>
        <v>0</v>
      </c>
      <c r="BL199" s="25" t="s">
        <v>290</v>
      </c>
      <c r="BM199" s="25" t="s">
        <v>5396</v>
      </c>
    </row>
    <row r="200" spans="2:65" s="1" customFormat="1" ht="34.5" customHeight="1">
      <c r="B200" s="42"/>
      <c r="C200" s="204" t="s">
        <v>593</v>
      </c>
      <c r="D200" s="204" t="s">
        <v>198</v>
      </c>
      <c r="E200" s="205" t="s">
        <v>5397</v>
      </c>
      <c r="F200" s="206" t="s">
        <v>5398</v>
      </c>
      <c r="G200" s="207" t="s">
        <v>1189</v>
      </c>
      <c r="H200" s="270"/>
      <c r="I200" s="209"/>
      <c r="J200" s="210">
        <f>ROUND(I200*H200,2)</f>
        <v>0</v>
      </c>
      <c r="K200" s="206" t="s">
        <v>202</v>
      </c>
      <c r="L200" s="62"/>
      <c r="M200" s="211" t="s">
        <v>24</v>
      </c>
      <c r="N200" s="212" t="s">
        <v>45</v>
      </c>
      <c r="O200" s="43"/>
      <c r="P200" s="213">
        <f>O200*H200</f>
        <v>0</v>
      </c>
      <c r="Q200" s="213">
        <v>0</v>
      </c>
      <c r="R200" s="213">
        <f>Q200*H200</f>
        <v>0</v>
      </c>
      <c r="S200" s="213">
        <v>0</v>
      </c>
      <c r="T200" s="214">
        <f>S200*H200</f>
        <v>0</v>
      </c>
      <c r="AR200" s="25" t="s">
        <v>290</v>
      </c>
      <c r="AT200" s="25" t="s">
        <v>198</v>
      </c>
      <c r="AU200" s="25" t="s">
        <v>83</v>
      </c>
      <c r="AY200" s="25" t="s">
        <v>196</v>
      </c>
      <c r="BE200" s="215">
        <f>IF(N200="základní",J200,0)</f>
        <v>0</v>
      </c>
      <c r="BF200" s="215">
        <f>IF(N200="snížená",J200,0)</f>
        <v>0</v>
      </c>
      <c r="BG200" s="215">
        <f>IF(N200="zákl. přenesená",J200,0)</f>
        <v>0</v>
      </c>
      <c r="BH200" s="215">
        <f>IF(N200="sníž. přenesená",J200,0)</f>
        <v>0</v>
      </c>
      <c r="BI200" s="215">
        <f>IF(N200="nulová",J200,0)</f>
        <v>0</v>
      </c>
      <c r="BJ200" s="25" t="s">
        <v>81</v>
      </c>
      <c r="BK200" s="215">
        <f>ROUND(I200*H200,2)</f>
        <v>0</v>
      </c>
      <c r="BL200" s="25" t="s">
        <v>290</v>
      </c>
      <c r="BM200" s="25" t="s">
        <v>5399</v>
      </c>
    </row>
    <row r="201" spans="2:65" s="11" customFormat="1" ht="29.9" customHeight="1">
      <c r="B201" s="188"/>
      <c r="C201" s="189"/>
      <c r="D201" s="190" t="s">
        <v>73</v>
      </c>
      <c r="E201" s="202" t="s">
        <v>3138</v>
      </c>
      <c r="F201" s="202" t="s">
        <v>3139</v>
      </c>
      <c r="G201" s="189"/>
      <c r="H201" s="189"/>
      <c r="I201" s="192"/>
      <c r="J201" s="203">
        <f>BK201</f>
        <v>0</v>
      </c>
      <c r="K201" s="189"/>
      <c r="L201" s="194"/>
      <c r="M201" s="195"/>
      <c r="N201" s="196"/>
      <c r="O201" s="196"/>
      <c r="P201" s="197">
        <f>SUM(P202:P207)</f>
        <v>0</v>
      </c>
      <c r="Q201" s="196"/>
      <c r="R201" s="197">
        <f>SUM(R202:R207)</f>
        <v>3.554583E-2</v>
      </c>
      <c r="S201" s="196"/>
      <c r="T201" s="198">
        <f>SUM(T202:T207)</f>
        <v>0</v>
      </c>
      <c r="AR201" s="199" t="s">
        <v>81</v>
      </c>
      <c r="AT201" s="200" t="s">
        <v>73</v>
      </c>
      <c r="AU201" s="200" t="s">
        <v>81</v>
      </c>
      <c r="AY201" s="199" t="s">
        <v>196</v>
      </c>
      <c r="BK201" s="201">
        <f>SUM(BK202:BK207)</f>
        <v>0</v>
      </c>
    </row>
    <row r="202" spans="2:65" s="1" customFormat="1" ht="23" customHeight="1">
      <c r="B202" s="42"/>
      <c r="C202" s="204" t="s">
        <v>597</v>
      </c>
      <c r="D202" s="204" t="s">
        <v>198</v>
      </c>
      <c r="E202" s="205" t="s">
        <v>3140</v>
      </c>
      <c r="F202" s="206" t="s">
        <v>3141</v>
      </c>
      <c r="G202" s="207" t="s">
        <v>320</v>
      </c>
      <c r="H202" s="208">
        <v>26</v>
      </c>
      <c r="I202" s="209"/>
      <c r="J202" s="210">
        <f t="shared" ref="J202:J207" si="70">ROUND(I202*H202,2)</f>
        <v>0</v>
      </c>
      <c r="K202" s="206" t="s">
        <v>202</v>
      </c>
      <c r="L202" s="62"/>
      <c r="M202" s="211" t="s">
        <v>24</v>
      </c>
      <c r="N202" s="212" t="s">
        <v>45</v>
      </c>
      <c r="O202" s="43"/>
      <c r="P202" s="213">
        <f t="shared" ref="P202:P207" si="71">O202*H202</f>
        <v>0</v>
      </c>
      <c r="Q202" s="213">
        <v>5.3945499999999999E-4</v>
      </c>
      <c r="R202" s="213">
        <f t="shared" ref="R202:R207" si="72">Q202*H202</f>
        <v>1.402583E-2</v>
      </c>
      <c r="S202" s="213">
        <v>0</v>
      </c>
      <c r="T202" s="214">
        <f t="shared" ref="T202:T207" si="73">S202*H202</f>
        <v>0</v>
      </c>
      <c r="AR202" s="25" t="s">
        <v>290</v>
      </c>
      <c r="AT202" s="25" t="s">
        <v>198</v>
      </c>
      <c r="AU202" s="25" t="s">
        <v>83</v>
      </c>
      <c r="AY202" s="25" t="s">
        <v>196</v>
      </c>
      <c r="BE202" s="215">
        <f t="shared" ref="BE202:BE207" si="74">IF(N202="základní",J202,0)</f>
        <v>0</v>
      </c>
      <c r="BF202" s="215">
        <f t="shared" ref="BF202:BF207" si="75">IF(N202="snížená",J202,0)</f>
        <v>0</v>
      </c>
      <c r="BG202" s="215">
        <f t="shared" ref="BG202:BG207" si="76">IF(N202="zákl. přenesená",J202,0)</f>
        <v>0</v>
      </c>
      <c r="BH202" s="215">
        <f t="shared" ref="BH202:BH207" si="77">IF(N202="sníž. přenesená",J202,0)</f>
        <v>0</v>
      </c>
      <c r="BI202" s="215">
        <f t="shared" ref="BI202:BI207" si="78">IF(N202="nulová",J202,0)</f>
        <v>0</v>
      </c>
      <c r="BJ202" s="25" t="s">
        <v>81</v>
      </c>
      <c r="BK202" s="215">
        <f t="shared" ref="BK202:BK207" si="79">ROUND(I202*H202,2)</f>
        <v>0</v>
      </c>
      <c r="BL202" s="25" t="s">
        <v>290</v>
      </c>
      <c r="BM202" s="25" t="s">
        <v>5400</v>
      </c>
    </row>
    <row r="203" spans="2:65" s="1" customFormat="1" ht="23" customHeight="1">
      <c r="B203" s="42"/>
      <c r="C203" s="204" t="s">
        <v>604</v>
      </c>
      <c r="D203" s="204" t="s">
        <v>198</v>
      </c>
      <c r="E203" s="205" t="s">
        <v>3143</v>
      </c>
      <c r="F203" s="206" t="s">
        <v>3144</v>
      </c>
      <c r="G203" s="207" t="s">
        <v>320</v>
      </c>
      <c r="H203" s="208">
        <v>22</v>
      </c>
      <c r="I203" s="209"/>
      <c r="J203" s="210">
        <f t="shared" si="70"/>
        <v>0</v>
      </c>
      <c r="K203" s="206" t="s">
        <v>202</v>
      </c>
      <c r="L203" s="62"/>
      <c r="M203" s="211" t="s">
        <v>24</v>
      </c>
      <c r="N203" s="212" t="s">
        <v>45</v>
      </c>
      <c r="O203" s="43"/>
      <c r="P203" s="213">
        <f t="shared" si="71"/>
        <v>0</v>
      </c>
      <c r="Q203" s="213">
        <v>6.7000000000000002E-4</v>
      </c>
      <c r="R203" s="213">
        <f t="shared" si="72"/>
        <v>1.474E-2</v>
      </c>
      <c r="S203" s="213">
        <v>0</v>
      </c>
      <c r="T203" s="214">
        <f t="shared" si="73"/>
        <v>0</v>
      </c>
      <c r="AR203" s="25" t="s">
        <v>290</v>
      </c>
      <c r="AT203" s="25" t="s">
        <v>198</v>
      </c>
      <c r="AU203" s="25" t="s">
        <v>83</v>
      </c>
      <c r="AY203" s="25" t="s">
        <v>196</v>
      </c>
      <c r="BE203" s="215">
        <f t="shared" si="74"/>
        <v>0</v>
      </c>
      <c r="BF203" s="215">
        <f t="shared" si="75"/>
        <v>0</v>
      </c>
      <c r="BG203" s="215">
        <f t="shared" si="76"/>
        <v>0</v>
      </c>
      <c r="BH203" s="215">
        <f t="shared" si="77"/>
        <v>0</v>
      </c>
      <c r="BI203" s="215">
        <f t="shared" si="78"/>
        <v>0</v>
      </c>
      <c r="BJ203" s="25" t="s">
        <v>81</v>
      </c>
      <c r="BK203" s="215">
        <f t="shared" si="79"/>
        <v>0</v>
      </c>
      <c r="BL203" s="25" t="s">
        <v>290</v>
      </c>
      <c r="BM203" s="25" t="s">
        <v>5401</v>
      </c>
    </row>
    <row r="204" spans="2:65" s="1" customFormat="1" ht="23" customHeight="1">
      <c r="B204" s="42"/>
      <c r="C204" s="204" t="s">
        <v>612</v>
      </c>
      <c r="D204" s="204" t="s">
        <v>198</v>
      </c>
      <c r="E204" s="205" t="s">
        <v>3146</v>
      </c>
      <c r="F204" s="206" t="s">
        <v>3147</v>
      </c>
      <c r="G204" s="207" t="s">
        <v>320</v>
      </c>
      <c r="H204" s="208">
        <v>6</v>
      </c>
      <c r="I204" s="209"/>
      <c r="J204" s="210">
        <f t="shared" si="70"/>
        <v>0</v>
      </c>
      <c r="K204" s="206" t="s">
        <v>202</v>
      </c>
      <c r="L204" s="62"/>
      <c r="M204" s="211" t="s">
        <v>24</v>
      </c>
      <c r="N204" s="212" t="s">
        <v>45</v>
      </c>
      <c r="O204" s="43"/>
      <c r="P204" s="213">
        <f t="shared" si="71"/>
        <v>0</v>
      </c>
      <c r="Q204" s="213">
        <v>1.1299999999999999E-3</v>
      </c>
      <c r="R204" s="213">
        <f t="shared" si="72"/>
        <v>6.7799999999999996E-3</v>
      </c>
      <c r="S204" s="213">
        <v>0</v>
      </c>
      <c r="T204" s="214">
        <f t="shared" si="73"/>
        <v>0</v>
      </c>
      <c r="AR204" s="25" t="s">
        <v>290</v>
      </c>
      <c r="AT204" s="25" t="s">
        <v>198</v>
      </c>
      <c r="AU204" s="25" t="s">
        <v>83</v>
      </c>
      <c r="AY204" s="25" t="s">
        <v>196</v>
      </c>
      <c r="BE204" s="215">
        <f t="shared" si="74"/>
        <v>0</v>
      </c>
      <c r="BF204" s="215">
        <f t="shared" si="75"/>
        <v>0</v>
      </c>
      <c r="BG204" s="215">
        <f t="shared" si="76"/>
        <v>0</v>
      </c>
      <c r="BH204" s="215">
        <f t="shared" si="77"/>
        <v>0</v>
      </c>
      <c r="BI204" s="215">
        <f t="shared" si="78"/>
        <v>0</v>
      </c>
      <c r="BJ204" s="25" t="s">
        <v>81</v>
      </c>
      <c r="BK204" s="215">
        <f t="shared" si="79"/>
        <v>0</v>
      </c>
      <c r="BL204" s="25" t="s">
        <v>290</v>
      </c>
      <c r="BM204" s="25" t="s">
        <v>5402</v>
      </c>
    </row>
    <row r="205" spans="2:65" s="1" customFormat="1" ht="23" customHeight="1">
      <c r="B205" s="42"/>
      <c r="C205" s="204" t="s">
        <v>616</v>
      </c>
      <c r="D205" s="204" t="s">
        <v>198</v>
      </c>
      <c r="E205" s="205" t="s">
        <v>3161</v>
      </c>
      <c r="F205" s="206" t="s">
        <v>3162</v>
      </c>
      <c r="G205" s="207" t="s">
        <v>320</v>
      </c>
      <c r="H205" s="208">
        <v>54</v>
      </c>
      <c r="I205" s="209"/>
      <c r="J205" s="210">
        <f t="shared" si="70"/>
        <v>0</v>
      </c>
      <c r="K205" s="206" t="s">
        <v>202</v>
      </c>
      <c r="L205" s="62"/>
      <c r="M205" s="211" t="s">
        <v>24</v>
      </c>
      <c r="N205" s="212" t="s">
        <v>45</v>
      </c>
      <c r="O205" s="43"/>
      <c r="P205" s="213">
        <f t="shared" si="71"/>
        <v>0</v>
      </c>
      <c r="Q205" s="213">
        <v>0</v>
      </c>
      <c r="R205" s="213">
        <f t="shared" si="72"/>
        <v>0</v>
      </c>
      <c r="S205" s="213">
        <v>0</v>
      </c>
      <c r="T205" s="214">
        <f t="shared" si="73"/>
        <v>0</v>
      </c>
      <c r="AR205" s="25" t="s">
        <v>290</v>
      </c>
      <c r="AT205" s="25" t="s">
        <v>198</v>
      </c>
      <c r="AU205" s="25" t="s">
        <v>83</v>
      </c>
      <c r="AY205" s="25" t="s">
        <v>196</v>
      </c>
      <c r="BE205" s="215">
        <f t="shared" si="74"/>
        <v>0</v>
      </c>
      <c r="BF205" s="215">
        <f t="shared" si="75"/>
        <v>0</v>
      </c>
      <c r="BG205" s="215">
        <f t="shared" si="76"/>
        <v>0</v>
      </c>
      <c r="BH205" s="215">
        <f t="shared" si="77"/>
        <v>0</v>
      </c>
      <c r="BI205" s="215">
        <f t="shared" si="78"/>
        <v>0</v>
      </c>
      <c r="BJ205" s="25" t="s">
        <v>81</v>
      </c>
      <c r="BK205" s="215">
        <f t="shared" si="79"/>
        <v>0</v>
      </c>
      <c r="BL205" s="25" t="s">
        <v>290</v>
      </c>
      <c r="BM205" s="25" t="s">
        <v>5403</v>
      </c>
    </row>
    <row r="206" spans="2:65" s="1" customFormat="1" ht="34.5" customHeight="1">
      <c r="B206" s="42"/>
      <c r="C206" s="204" t="s">
        <v>622</v>
      </c>
      <c r="D206" s="204" t="s">
        <v>198</v>
      </c>
      <c r="E206" s="205" t="s">
        <v>5404</v>
      </c>
      <c r="F206" s="206" t="s">
        <v>5405</v>
      </c>
      <c r="G206" s="207" t="s">
        <v>1189</v>
      </c>
      <c r="H206" s="270"/>
      <c r="I206" s="209"/>
      <c r="J206" s="210">
        <f t="shared" si="70"/>
        <v>0</v>
      </c>
      <c r="K206" s="206" t="s">
        <v>202</v>
      </c>
      <c r="L206" s="62"/>
      <c r="M206" s="211" t="s">
        <v>24</v>
      </c>
      <c r="N206" s="212" t="s">
        <v>45</v>
      </c>
      <c r="O206" s="43"/>
      <c r="P206" s="213">
        <f t="shared" si="71"/>
        <v>0</v>
      </c>
      <c r="Q206" s="213">
        <v>0</v>
      </c>
      <c r="R206" s="213">
        <f t="shared" si="72"/>
        <v>0</v>
      </c>
      <c r="S206" s="213">
        <v>0</v>
      </c>
      <c r="T206" s="214">
        <f t="shared" si="73"/>
        <v>0</v>
      </c>
      <c r="AR206" s="25" t="s">
        <v>290</v>
      </c>
      <c r="AT206" s="25" t="s">
        <v>198</v>
      </c>
      <c r="AU206" s="25" t="s">
        <v>83</v>
      </c>
      <c r="AY206" s="25" t="s">
        <v>196</v>
      </c>
      <c r="BE206" s="215">
        <f t="shared" si="74"/>
        <v>0</v>
      </c>
      <c r="BF206" s="215">
        <f t="shared" si="75"/>
        <v>0</v>
      </c>
      <c r="BG206" s="215">
        <f t="shared" si="76"/>
        <v>0</v>
      </c>
      <c r="BH206" s="215">
        <f t="shared" si="77"/>
        <v>0</v>
      </c>
      <c r="BI206" s="215">
        <f t="shared" si="78"/>
        <v>0</v>
      </c>
      <c r="BJ206" s="25" t="s">
        <v>81</v>
      </c>
      <c r="BK206" s="215">
        <f t="shared" si="79"/>
        <v>0</v>
      </c>
      <c r="BL206" s="25" t="s">
        <v>290</v>
      </c>
      <c r="BM206" s="25" t="s">
        <v>5406</v>
      </c>
    </row>
    <row r="207" spans="2:65" s="1" customFormat="1" ht="23" customHeight="1">
      <c r="B207" s="42"/>
      <c r="C207" s="204" t="s">
        <v>628</v>
      </c>
      <c r="D207" s="204" t="s">
        <v>198</v>
      </c>
      <c r="E207" s="205" t="s">
        <v>3167</v>
      </c>
      <c r="F207" s="206" t="s">
        <v>3168</v>
      </c>
      <c r="G207" s="207" t="s">
        <v>1189</v>
      </c>
      <c r="H207" s="270"/>
      <c r="I207" s="209"/>
      <c r="J207" s="210">
        <f t="shared" si="70"/>
        <v>0</v>
      </c>
      <c r="K207" s="206" t="s">
        <v>24</v>
      </c>
      <c r="L207" s="62"/>
      <c r="M207" s="211" t="s">
        <v>24</v>
      </c>
      <c r="N207" s="212" t="s">
        <v>45</v>
      </c>
      <c r="O207" s="43"/>
      <c r="P207" s="213">
        <f t="shared" si="71"/>
        <v>0</v>
      </c>
      <c r="Q207" s="213">
        <v>0</v>
      </c>
      <c r="R207" s="213">
        <f t="shared" si="72"/>
        <v>0</v>
      </c>
      <c r="S207" s="213">
        <v>0</v>
      </c>
      <c r="T207" s="214">
        <f t="shared" si="73"/>
        <v>0</v>
      </c>
      <c r="AR207" s="25" t="s">
        <v>290</v>
      </c>
      <c r="AT207" s="25" t="s">
        <v>198</v>
      </c>
      <c r="AU207" s="25" t="s">
        <v>83</v>
      </c>
      <c r="AY207" s="25" t="s">
        <v>196</v>
      </c>
      <c r="BE207" s="215">
        <f t="shared" si="74"/>
        <v>0</v>
      </c>
      <c r="BF207" s="215">
        <f t="shared" si="75"/>
        <v>0</v>
      </c>
      <c r="BG207" s="215">
        <f t="shared" si="76"/>
        <v>0</v>
      </c>
      <c r="BH207" s="215">
        <f t="shared" si="77"/>
        <v>0</v>
      </c>
      <c r="BI207" s="215">
        <f t="shared" si="78"/>
        <v>0</v>
      </c>
      <c r="BJ207" s="25" t="s">
        <v>81</v>
      </c>
      <c r="BK207" s="215">
        <f t="shared" si="79"/>
        <v>0</v>
      </c>
      <c r="BL207" s="25" t="s">
        <v>290</v>
      </c>
      <c r="BM207" s="25" t="s">
        <v>5407</v>
      </c>
    </row>
    <row r="208" spans="2:65" s="11" customFormat="1" ht="29.9" customHeight="1">
      <c r="B208" s="188"/>
      <c r="C208" s="189"/>
      <c r="D208" s="190" t="s">
        <v>73</v>
      </c>
      <c r="E208" s="202" t="s">
        <v>3170</v>
      </c>
      <c r="F208" s="202" t="s">
        <v>3171</v>
      </c>
      <c r="G208" s="189"/>
      <c r="H208" s="189"/>
      <c r="I208" s="192"/>
      <c r="J208" s="203">
        <f>BK208</f>
        <v>0</v>
      </c>
      <c r="K208" s="189"/>
      <c r="L208" s="194"/>
      <c r="M208" s="195"/>
      <c r="N208" s="196"/>
      <c r="O208" s="196"/>
      <c r="P208" s="197">
        <f>SUM(P209:P218)</f>
        <v>0</v>
      </c>
      <c r="Q208" s="196"/>
      <c r="R208" s="197">
        <f>SUM(R209:R218)</f>
        <v>7.3900484999999995E-3</v>
      </c>
      <c r="S208" s="196"/>
      <c r="T208" s="198">
        <f>SUM(T209:T218)</f>
        <v>0</v>
      </c>
      <c r="AR208" s="199" t="s">
        <v>81</v>
      </c>
      <c r="AT208" s="200" t="s">
        <v>73</v>
      </c>
      <c r="AU208" s="200" t="s">
        <v>81</v>
      </c>
      <c r="AY208" s="199" t="s">
        <v>196</v>
      </c>
      <c r="BK208" s="201">
        <f>SUM(BK209:BK218)</f>
        <v>0</v>
      </c>
    </row>
    <row r="209" spans="2:65" s="1" customFormat="1" ht="34.5" customHeight="1">
      <c r="B209" s="42"/>
      <c r="C209" s="204" t="s">
        <v>644</v>
      </c>
      <c r="D209" s="204" t="s">
        <v>198</v>
      </c>
      <c r="E209" s="205" t="s">
        <v>3175</v>
      </c>
      <c r="F209" s="206" t="s">
        <v>3176</v>
      </c>
      <c r="G209" s="207" t="s">
        <v>248</v>
      </c>
      <c r="H209" s="208">
        <v>6</v>
      </c>
      <c r="I209" s="209"/>
      <c r="J209" s="210">
        <f t="shared" ref="J209:J218" si="80">ROUND(I209*H209,2)</f>
        <v>0</v>
      </c>
      <c r="K209" s="206" t="s">
        <v>202</v>
      </c>
      <c r="L209" s="62"/>
      <c r="M209" s="211" t="s">
        <v>24</v>
      </c>
      <c r="N209" s="212" t="s">
        <v>45</v>
      </c>
      <c r="O209" s="43"/>
      <c r="P209" s="213">
        <f t="shared" ref="P209:P218" si="81">O209*H209</f>
        <v>0</v>
      </c>
      <c r="Q209" s="213">
        <v>2.7999999999999998E-4</v>
      </c>
      <c r="R209" s="213">
        <f t="shared" ref="R209:R218" si="82">Q209*H209</f>
        <v>1.6799999999999999E-3</v>
      </c>
      <c r="S209" s="213">
        <v>0</v>
      </c>
      <c r="T209" s="214">
        <f t="shared" ref="T209:T218" si="83">S209*H209</f>
        <v>0</v>
      </c>
      <c r="AR209" s="25" t="s">
        <v>290</v>
      </c>
      <c r="AT209" s="25" t="s">
        <v>198</v>
      </c>
      <c r="AU209" s="25" t="s">
        <v>83</v>
      </c>
      <c r="AY209" s="25" t="s">
        <v>196</v>
      </c>
      <c r="BE209" s="215">
        <f t="shared" ref="BE209:BE218" si="84">IF(N209="základní",J209,0)</f>
        <v>0</v>
      </c>
      <c r="BF209" s="215">
        <f t="shared" ref="BF209:BF218" si="85">IF(N209="snížená",J209,0)</f>
        <v>0</v>
      </c>
      <c r="BG209" s="215">
        <f t="shared" ref="BG209:BG218" si="86">IF(N209="zákl. přenesená",J209,0)</f>
        <v>0</v>
      </c>
      <c r="BH209" s="215">
        <f t="shared" ref="BH209:BH218" si="87">IF(N209="sníž. přenesená",J209,0)</f>
        <v>0</v>
      </c>
      <c r="BI209" s="215">
        <f t="shared" ref="BI209:BI218" si="88">IF(N209="nulová",J209,0)</f>
        <v>0</v>
      </c>
      <c r="BJ209" s="25" t="s">
        <v>81</v>
      </c>
      <c r="BK209" s="215">
        <f t="shared" ref="BK209:BK218" si="89">ROUND(I209*H209,2)</f>
        <v>0</v>
      </c>
      <c r="BL209" s="25" t="s">
        <v>290</v>
      </c>
      <c r="BM209" s="25" t="s">
        <v>5408</v>
      </c>
    </row>
    <row r="210" spans="2:65" s="1" customFormat="1" ht="34.5" customHeight="1">
      <c r="B210" s="42"/>
      <c r="C210" s="204" t="s">
        <v>650</v>
      </c>
      <c r="D210" s="204" t="s">
        <v>198</v>
      </c>
      <c r="E210" s="205" t="s">
        <v>3178</v>
      </c>
      <c r="F210" s="206" t="s">
        <v>3179</v>
      </c>
      <c r="G210" s="207" t="s">
        <v>248</v>
      </c>
      <c r="H210" s="208">
        <v>4</v>
      </c>
      <c r="I210" s="209"/>
      <c r="J210" s="210">
        <f t="shared" si="80"/>
        <v>0</v>
      </c>
      <c r="K210" s="206" t="s">
        <v>202</v>
      </c>
      <c r="L210" s="62"/>
      <c r="M210" s="211" t="s">
        <v>24</v>
      </c>
      <c r="N210" s="212" t="s">
        <v>45</v>
      </c>
      <c r="O210" s="43"/>
      <c r="P210" s="213">
        <f t="shared" si="81"/>
        <v>0</v>
      </c>
      <c r="Q210" s="213">
        <v>1.3999999999999999E-4</v>
      </c>
      <c r="R210" s="213">
        <f t="shared" si="82"/>
        <v>5.5999999999999995E-4</v>
      </c>
      <c r="S210" s="213">
        <v>0</v>
      </c>
      <c r="T210" s="214">
        <f t="shared" si="83"/>
        <v>0</v>
      </c>
      <c r="AR210" s="25" t="s">
        <v>290</v>
      </c>
      <c r="AT210" s="25" t="s">
        <v>198</v>
      </c>
      <c r="AU210" s="25" t="s">
        <v>83</v>
      </c>
      <c r="AY210" s="25" t="s">
        <v>196</v>
      </c>
      <c r="BE210" s="215">
        <f t="shared" si="84"/>
        <v>0</v>
      </c>
      <c r="BF210" s="215">
        <f t="shared" si="85"/>
        <v>0</v>
      </c>
      <c r="BG210" s="215">
        <f t="shared" si="86"/>
        <v>0</v>
      </c>
      <c r="BH210" s="215">
        <f t="shared" si="87"/>
        <v>0</v>
      </c>
      <c r="BI210" s="215">
        <f t="shared" si="88"/>
        <v>0</v>
      </c>
      <c r="BJ210" s="25" t="s">
        <v>81</v>
      </c>
      <c r="BK210" s="215">
        <f t="shared" si="89"/>
        <v>0</v>
      </c>
      <c r="BL210" s="25" t="s">
        <v>290</v>
      </c>
      <c r="BM210" s="25" t="s">
        <v>5409</v>
      </c>
    </row>
    <row r="211" spans="2:65" s="1" customFormat="1" ht="14.5" customHeight="1">
      <c r="B211" s="42"/>
      <c r="C211" s="204" t="s">
        <v>654</v>
      </c>
      <c r="D211" s="204" t="s">
        <v>198</v>
      </c>
      <c r="E211" s="205" t="s">
        <v>5410</v>
      </c>
      <c r="F211" s="206" t="s">
        <v>5411</v>
      </c>
      <c r="G211" s="207" t="s">
        <v>248</v>
      </c>
      <c r="H211" s="208">
        <v>1</v>
      </c>
      <c r="I211" s="209"/>
      <c r="J211" s="210">
        <f t="shared" si="80"/>
        <v>0</v>
      </c>
      <c r="K211" s="206" t="s">
        <v>202</v>
      </c>
      <c r="L211" s="62"/>
      <c r="M211" s="211" t="s">
        <v>24</v>
      </c>
      <c r="N211" s="212" t="s">
        <v>45</v>
      </c>
      <c r="O211" s="43"/>
      <c r="P211" s="213">
        <f t="shared" si="81"/>
        <v>0</v>
      </c>
      <c r="Q211" s="213">
        <v>3.6000000000000002E-4</v>
      </c>
      <c r="R211" s="213">
        <f t="shared" si="82"/>
        <v>3.6000000000000002E-4</v>
      </c>
      <c r="S211" s="213">
        <v>0</v>
      </c>
      <c r="T211" s="214">
        <f t="shared" si="83"/>
        <v>0</v>
      </c>
      <c r="AR211" s="25" t="s">
        <v>290</v>
      </c>
      <c r="AT211" s="25" t="s">
        <v>198</v>
      </c>
      <c r="AU211" s="25" t="s">
        <v>83</v>
      </c>
      <c r="AY211" s="25" t="s">
        <v>196</v>
      </c>
      <c r="BE211" s="215">
        <f t="shared" si="84"/>
        <v>0</v>
      </c>
      <c r="BF211" s="215">
        <f t="shared" si="85"/>
        <v>0</v>
      </c>
      <c r="BG211" s="215">
        <f t="shared" si="86"/>
        <v>0</v>
      </c>
      <c r="BH211" s="215">
        <f t="shared" si="87"/>
        <v>0</v>
      </c>
      <c r="BI211" s="215">
        <f t="shared" si="88"/>
        <v>0</v>
      </c>
      <c r="BJ211" s="25" t="s">
        <v>81</v>
      </c>
      <c r="BK211" s="215">
        <f t="shared" si="89"/>
        <v>0</v>
      </c>
      <c r="BL211" s="25" t="s">
        <v>290</v>
      </c>
      <c r="BM211" s="25" t="s">
        <v>5412</v>
      </c>
    </row>
    <row r="212" spans="2:65" s="1" customFormat="1" ht="14.5" customHeight="1">
      <c r="B212" s="42"/>
      <c r="C212" s="204" t="s">
        <v>658</v>
      </c>
      <c r="D212" s="204" t="s">
        <v>198</v>
      </c>
      <c r="E212" s="205" t="s">
        <v>5413</v>
      </c>
      <c r="F212" s="206" t="s">
        <v>5414</v>
      </c>
      <c r="G212" s="207" t="s">
        <v>248</v>
      </c>
      <c r="H212" s="208">
        <v>2</v>
      </c>
      <c r="I212" s="209"/>
      <c r="J212" s="210">
        <f t="shared" si="80"/>
        <v>0</v>
      </c>
      <c r="K212" s="206" t="s">
        <v>202</v>
      </c>
      <c r="L212" s="62"/>
      <c r="M212" s="211" t="s">
        <v>24</v>
      </c>
      <c r="N212" s="212" t="s">
        <v>45</v>
      </c>
      <c r="O212" s="43"/>
      <c r="P212" s="213">
        <f t="shared" si="81"/>
        <v>0</v>
      </c>
      <c r="Q212" s="213">
        <v>4.4000000000000002E-4</v>
      </c>
      <c r="R212" s="213">
        <f t="shared" si="82"/>
        <v>8.8000000000000003E-4</v>
      </c>
      <c r="S212" s="213">
        <v>0</v>
      </c>
      <c r="T212" s="214">
        <f t="shared" si="83"/>
        <v>0</v>
      </c>
      <c r="AR212" s="25" t="s">
        <v>290</v>
      </c>
      <c r="AT212" s="25" t="s">
        <v>198</v>
      </c>
      <c r="AU212" s="25" t="s">
        <v>83</v>
      </c>
      <c r="AY212" s="25" t="s">
        <v>196</v>
      </c>
      <c r="BE212" s="215">
        <f t="shared" si="84"/>
        <v>0</v>
      </c>
      <c r="BF212" s="215">
        <f t="shared" si="85"/>
        <v>0</v>
      </c>
      <c r="BG212" s="215">
        <f t="shared" si="86"/>
        <v>0</v>
      </c>
      <c r="BH212" s="215">
        <f t="shared" si="87"/>
        <v>0</v>
      </c>
      <c r="BI212" s="215">
        <f t="shared" si="88"/>
        <v>0</v>
      </c>
      <c r="BJ212" s="25" t="s">
        <v>81</v>
      </c>
      <c r="BK212" s="215">
        <f t="shared" si="89"/>
        <v>0</v>
      </c>
      <c r="BL212" s="25" t="s">
        <v>290</v>
      </c>
      <c r="BM212" s="25" t="s">
        <v>5415</v>
      </c>
    </row>
    <row r="213" spans="2:65" s="1" customFormat="1" ht="23" customHeight="1">
      <c r="B213" s="42"/>
      <c r="C213" s="204" t="s">
        <v>663</v>
      </c>
      <c r="D213" s="204" t="s">
        <v>198</v>
      </c>
      <c r="E213" s="205" t="s">
        <v>5416</v>
      </c>
      <c r="F213" s="206" t="s">
        <v>5417</v>
      </c>
      <c r="G213" s="207" t="s">
        <v>248</v>
      </c>
      <c r="H213" s="208">
        <v>6</v>
      </c>
      <c r="I213" s="209"/>
      <c r="J213" s="210">
        <f t="shared" si="80"/>
        <v>0</v>
      </c>
      <c r="K213" s="206" t="s">
        <v>202</v>
      </c>
      <c r="L213" s="62"/>
      <c r="M213" s="211" t="s">
        <v>24</v>
      </c>
      <c r="N213" s="212" t="s">
        <v>45</v>
      </c>
      <c r="O213" s="43"/>
      <c r="P213" s="213">
        <f t="shared" si="81"/>
        <v>0</v>
      </c>
      <c r="Q213" s="213">
        <v>2.5999999999999998E-4</v>
      </c>
      <c r="R213" s="213">
        <f t="shared" si="82"/>
        <v>1.5599999999999998E-3</v>
      </c>
      <c r="S213" s="213">
        <v>0</v>
      </c>
      <c r="T213" s="214">
        <f t="shared" si="83"/>
        <v>0</v>
      </c>
      <c r="AR213" s="25" t="s">
        <v>290</v>
      </c>
      <c r="AT213" s="25" t="s">
        <v>198</v>
      </c>
      <c r="AU213" s="25" t="s">
        <v>83</v>
      </c>
      <c r="AY213" s="25" t="s">
        <v>196</v>
      </c>
      <c r="BE213" s="215">
        <f t="shared" si="84"/>
        <v>0</v>
      </c>
      <c r="BF213" s="215">
        <f t="shared" si="85"/>
        <v>0</v>
      </c>
      <c r="BG213" s="215">
        <f t="shared" si="86"/>
        <v>0</v>
      </c>
      <c r="BH213" s="215">
        <f t="shared" si="87"/>
        <v>0</v>
      </c>
      <c r="BI213" s="215">
        <f t="shared" si="88"/>
        <v>0</v>
      </c>
      <c r="BJ213" s="25" t="s">
        <v>81</v>
      </c>
      <c r="BK213" s="215">
        <f t="shared" si="89"/>
        <v>0</v>
      </c>
      <c r="BL213" s="25" t="s">
        <v>290</v>
      </c>
      <c r="BM213" s="25" t="s">
        <v>5418</v>
      </c>
    </row>
    <row r="214" spans="2:65" s="1" customFormat="1" ht="23" customHeight="1">
      <c r="B214" s="42"/>
      <c r="C214" s="204" t="s">
        <v>668</v>
      </c>
      <c r="D214" s="204" t="s">
        <v>198</v>
      </c>
      <c r="E214" s="205" t="s">
        <v>3184</v>
      </c>
      <c r="F214" s="206" t="s">
        <v>3185</v>
      </c>
      <c r="G214" s="207" t="s">
        <v>248</v>
      </c>
      <c r="H214" s="208">
        <v>2</v>
      </c>
      <c r="I214" s="209"/>
      <c r="J214" s="210">
        <f t="shared" si="80"/>
        <v>0</v>
      </c>
      <c r="K214" s="206" t="s">
        <v>202</v>
      </c>
      <c r="L214" s="62"/>
      <c r="M214" s="211" t="s">
        <v>24</v>
      </c>
      <c r="N214" s="212" t="s">
        <v>45</v>
      </c>
      <c r="O214" s="43"/>
      <c r="P214" s="213">
        <f t="shared" si="81"/>
        <v>0</v>
      </c>
      <c r="Q214" s="213">
        <v>2.2000000000000001E-4</v>
      </c>
      <c r="R214" s="213">
        <f t="shared" si="82"/>
        <v>4.4000000000000002E-4</v>
      </c>
      <c r="S214" s="213">
        <v>0</v>
      </c>
      <c r="T214" s="214">
        <f t="shared" si="83"/>
        <v>0</v>
      </c>
      <c r="AR214" s="25" t="s">
        <v>290</v>
      </c>
      <c r="AT214" s="25" t="s">
        <v>198</v>
      </c>
      <c r="AU214" s="25" t="s">
        <v>83</v>
      </c>
      <c r="AY214" s="25" t="s">
        <v>196</v>
      </c>
      <c r="BE214" s="215">
        <f t="shared" si="84"/>
        <v>0</v>
      </c>
      <c r="BF214" s="215">
        <f t="shared" si="85"/>
        <v>0</v>
      </c>
      <c r="BG214" s="215">
        <f t="shared" si="86"/>
        <v>0</v>
      </c>
      <c r="BH214" s="215">
        <f t="shared" si="87"/>
        <v>0</v>
      </c>
      <c r="BI214" s="215">
        <f t="shared" si="88"/>
        <v>0</v>
      </c>
      <c r="BJ214" s="25" t="s">
        <v>81</v>
      </c>
      <c r="BK214" s="215">
        <f t="shared" si="89"/>
        <v>0</v>
      </c>
      <c r="BL214" s="25" t="s">
        <v>290</v>
      </c>
      <c r="BM214" s="25" t="s">
        <v>5419</v>
      </c>
    </row>
    <row r="215" spans="2:65" s="1" customFormat="1" ht="23" customHeight="1">
      <c r="B215" s="42"/>
      <c r="C215" s="204" t="s">
        <v>676</v>
      </c>
      <c r="D215" s="204" t="s">
        <v>198</v>
      </c>
      <c r="E215" s="205" t="s">
        <v>3187</v>
      </c>
      <c r="F215" s="206" t="s">
        <v>3188</v>
      </c>
      <c r="G215" s="207" t="s">
        <v>248</v>
      </c>
      <c r="H215" s="208">
        <v>1</v>
      </c>
      <c r="I215" s="209"/>
      <c r="J215" s="210">
        <f t="shared" si="80"/>
        <v>0</v>
      </c>
      <c r="K215" s="206" t="s">
        <v>202</v>
      </c>
      <c r="L215" s="62"/>
      <c r="M215" s="211" t="s">
        <v>24</v>
      </c>
      <c r="N215" s="212" t="s">
        <v>45</v>
      </c>
      <c r="O215" s="43"/>
      <c r="P215" s="213">
        <f t="shared" si="81"/>
        <v>0</v>
      </c>
      <c r="Q215" s="213">
        <v>5.6999999999999998E-4</v>
      </c>
      <c r="R215" s="213">
        <f t="shared" si="82"/>
        <v>5.6999999999999998E-4</v>
      </c>
      <c r="S215" s="213">
        <v>0</v>
      </c>
      <c r="T215" s="214">
        <f t="shared" si="83"/>
        <v>0</v>
      </c>
      <c r="AR215" s="25" t="s">
        <v>290</v>
      </c>
      <c r="AT215" s="25" t="s">
        <v>198</v>
      </c>
      <c r="AU215" s="25" t="s">
        <v>83</v>
      </c>
      <c r="AY215" s="25" t="s">
        <v>196</v>
      </c>
      <c r="BE215" s="215">
        <f t="shared" si="84"/>
        <v>0</v>
      </c>
      <c r="BF215" s="215">
        <f t="shared" si="85"/>
        <v>0</v>
      </c>
      <c r="BG215" s="215">
        <f t="shared" si="86"/>
        <v>0</v>
      </c>
      <c r="BH215" s="215">
        <f t="shared" si="87"/>
        <v>0</v>
      </c>
      <c r="BI215" s="215">
        <f t="shared" si="88"/>
        <v>0</v>
      </c>
      <c r="BJ215" s="25" t="s">
        <v>81</v>
      </c>
      <c r="BK215" s="215">
        <f t="shared" si="89"/>
        <v>0</v>
      </c>
      <c r="BL215" s="25" t="s">
        <v>290</v>
      </c>
      <c r="BM215" s="25" t="s">
        <v>5420</v>
      </c>
    </row>
    <row r="216" spans="2:65" s="1" customFormat="1" ht="23" customHeight="1">
      <c r="B216" s="42"/>
      <c r="C216" s="204" t="s">
        <v>684</v>
      </c>
      <c r="D216" s="204" t="s">
        <v>198</v>
      </c>
      <c r="E216" s="205" t="s">
        <v>5421</v>
      </c>
      <c r="F216" s="206" t="s">
        <v>5422</v>
      </c>
      <c r="G216" s="207" t="s">
        <v>248</v>
      </c>
      <c r="H216" s="208">
        <v>1</v>
      </c>
      <c r="I216" s="209"/>
      <c r="J216" s="210">
        <f t="shared" si="80"/>
        <v>0</v>
      </c>
      <c r="K216" s="206" t="s">
        <v>202</v>
      </c>
      <c r="L216" s="62"/>
      <c r="M216" s="211" t="s">
        <v>24</v>
      </c>
      <c r="N216" s="212" t="s">
        <v>45</v>
      </c>
      <c r="O216" s="43"/>
      <c r="P216" s="213">
        <f t="shared" si="81"/>
        <v>0</v>
      </c>
      <c r="Q216" s="213">
        <v>3.4004849999999997E-4</v>
      </c>
      <c r="R216" s="213">
        <f t="shared" si="82"/>
        <v>3.4004849999999997E-4</v>
      </c>
      <c r="S216" s="213">
        <v>0</v>
      </c>
      <c r="T216" s="214">
        <f t="shared" si="83"/>
        <v>0</v>
      </c>
      <c r="AR216" s="25" t="s">
        <v>290</v>
      </c>
      <c r="AT216" s="25" t="s">
        <v>198</v>
      </c>
      <c r="AU216" s="25" t="s">
        <v>83</v>
      </c>
      <c r="AY216" s="25" t="s">
        <v>196</v>
      </c>
      <c r="BE216" s="215">
        <f t="shared" si="84"/>
        <v>0</v>
      </c>
      <c r="BF216" s="215">
        <f t="shared" si="85"/>
        <v>0</v>
      </c>
      <c r="BG216" s="215">
        <f t="shared" si="86"/>
        <v>0</v>
      </c>
      <c r="BH216" s="215">
        <f t="shared" si="87"/>
        <v>0</v>
      </c>
      <c r="BI216" s="215">
        <f t="shared" si="88"/>
        <v>0</v>
      </c>
      <c r="BJ216" s="25" t="s">
        <v>81</v>
      </c>
      <c r="BK216" s="215">
        <f t="shared" si="89"/>
        <v>0</v>
      </c>
      <c r="BL216" s="25" t="s">
        <v>290</v>
      </c>
      <c r="BM216" s="25" t="s">
        <v>5423</v>
      </c>
    </row>
    <row r="217" spans="2:65" s="1" customFormat="1" ht="23" customHeight="1">
      <c r="B217" s="42"/>
      <c r="C217" s="204" t="s">
        <v>688</v>
      </c>
      <c r="D217" s="204" t="s">
        <v>198</v>
      </c>
      <c r="E217" s="205" t="s">
        <v>5424</v>
      </c>
      <c r="F217" s="206" t="s">
        <v>5425</v>
      </c>
      <c r="G217" s="207" t="s">
        <v>248</v>
      </c>
      <c r="H217" s="208">
        <v>2</v>
      </c>
      <c r="I217" s="209"/>
      <c r="J217" s="210">
        <f t="shared" si="80"/>
        <v>0</v>
      </c>
      <c r="K217" s="206" t="s">
        <v>202</v>
      </c>
      <c r="L217" s="62"/>
      <c r="M217" s="211" t="s">
        <v>24</v>
      </c>
      <c r="N217" s="212" t="s">
        <v>45</v>
      </c>
      <c r="O217" s="43"/>
      <c r="P217" s="213">
        <f t="shared" si="81"/>
        <v>0</v>
      </c>
      <c r="Q217" s="213">
        <v>5.0000000000000001E-4</v>
      </c>
      <c r="R217" s="213">
        <f t="shared" si="82"/>
        <v>1E-3</v>
      </c>
      <c r="S217" s="213">
        <v>0</v>
      </c>
      <c r="T217" s="214">
        <f t="shared" si="83"/>
        <v>0</v>
      </c>
      <c r="AR217" s="25" t="s">
        <v>290</v>
      </c>
      <c r="AT217" s="25" t="s">
        <v>198</v>
      </c>
      <c r="AU217" s="25" t="s">
        <v>83</v>
      </c>
      <c r="AY217" s="25" t="s">
        <v>196</v>
      </c>
      <c r="BE217" s="215">
        <f t="shared" si="84"/>
        <v>0</v>
      </c>
      <c r="BF217" s="215">
        <f t="shared" si="85"/>
        <v>0</v>
      </c>
      <c r="BG217" s="215">
        <f t="shared" si="86"/>
        <v>0</v>
      </c>
      <c r="BH217" s="215">
        <f t="shared" si="87"/>
        <v>0</v>
      </c>
      <c r="BI217" s="215">
        <f t="shared" si="88"/>
        <v>0</v>
      </c>
      <c r="BJ217" s="25" t="s">
        <v>81</v>
      </c>
      <c r="BK217" s="215">
        <f t="shared" si="89"/>
        <v>0</v>
      </c>
      <c r="BL217" s="25" t="s">
        <v>290</v>
      </c>
      <c r="BM217" s="25" t="s">
        <v>5426</v>
      </c>
    </row>
    <row r="218" spans="2:65" s="1" customFormat="1" ht="34.5" customHeight="1">
      <c r="B218" s="42"/>
      <c r="C218" s="204" t="s">
        <v>693</v>
      </c>
      <c r="D218" s="204" t="s">
        <v>198</v>
      </c>
      <c r="E218" s="205" t="s">
        <v>5427</v>
      </c>
      <c r="F218" s="206" t="s">
        <v>5428</v>
      </c>
      <c r="G218" s="207" t="s">
        <v>1189</v>
      </c>
      <c r="H218" s="270"/>
      <c r="I218" s="209"/>
      <c r="J218" s="210">
        <f t="shared" si="80"/>
        <v>0</v>
      </c>
      <c r="K218" s="206" t="s">
        <v>202</v>
      </c>
      <c r="L218" s="62"/>
      <c r="M218" s="211" t="s">
        <v>24</v>
      </c>
      <c r="N218" s="212" t="s">
        <v>45</v>
      </c>
      <c r="O218" s="43"/>
      <c r="P218" s="213">
        <f t="shared" si="81"/>
        <v>0</v>
      </c>
      <c r="Q218" s="213">
        <v>0</v>
      </c>
      <c r="R218" s="213">
        <f t="shared" si="82"/>
        <v>0</v>
      </c>
      <c r="S218" s="213">
        <v>0</v>
      </c>
      <c r="T218" s="214">
        <f t="shared" si="83"/>
        <v>0</v>
      </c>
      <c r="AR218" s="25" t="s">
        <v>290</v>
      </c>
      <c r="AT218" s="25" t="s">
        <v>198</v>
      </c>
      <c r="AU218" s="25" t="s">
        <v>83</v>
      </c>
      <c r="AY218" s="25" t="s">
        <v>196</v>
      </c>
      <c r="BE218" s="215">
        <f t="shared" si="84"/>
        <v>0</v>
      </c>
      <c r="BF218" s="215">
        <f t="shared" si="85"/>
        <v>0</v>
      </c>
      <c r="BG218" s="215">
        <f t="shared" si="86"/>
        <v>0</v>
      </c>
      <c r="BH218" s="215">
        <f t="shared" si="87"/>
        <v>0</v>
      </c>
      <c r="BI218" s="215">
        <f t="shared" si="88"/>
        <v>0</v>
      </c>
      <c r="BJ218" s="25" t="s">
        <v>81</v>
      </c>
      <c r="BK218" s="215">
        <f t="shared" si="89"/>
        <v>0</v>
      </c>
      <c r="BL218" s="25" t="s">
        <v>290</v>
      </c>
      <c r="BM218" s="25" t="s">
        <v>5429</v>
      </c>
    </row>
    <row r="219" spans="2:65" s="11" customFormat="1" ht="29.9" customHeight="1">
      <c r="B219" s="188"/>
      <c r="C219" s="189"/>
      <c r="D219" s="190" t="s">
        <v>73</v>
      </c>
      <c r="E219" s="202" t="s">
        <v>3199</v>
      </c>
      <c r="F219" s="202" t="s">
        <v>3200</v>
      </c>
      <c r="G219" s="189"/>
      <c r="H219" s="189"/>
      <c r="I219" s="192"/>
      <c r="J219" s="203">
        <f>BK219</f>
        <v>0</v>
      </c>
      <c r="K219" s="189"/>
      <c r="L219" s="194"/>
      <c r="M219" s="195"/>
      <c r="N219" s="196"/>
      <c r="O219" s="196"/>
      <c r="P219" s="197">
        <f>SUM(P220:P225)</f>
        <v>0</v>
      </c>
      <c r="Q219" s="196"/>
      <c r="R219" s="197">
        <f>SUM(R220:R225)</f>
        <v>0.19021000000000002</v>
      </c>
      <c r="S219" s="196"/>
      <c r="T219" s="198">
        <f>SUM(T220:T225)</f>
        <v>0</v>
      </c>
      <c r="AR219" s="199" t="s">
        <v>81</v>
      </c>
      <c r="AT219" s="200" t="s">
        <v>73</v>
      </c>
      <c r="AU219" s="200" t="s">
        <v>81</v>
      </c>
      <c r="AY219" s="199" t="s">
        <v>196</v>
      </c>
      <c r="BK219" s="201">
        <f>SUM(BK220:BK225)</f>
        <v>0</v>
      </c>
    </row>
    <row r="220" spans="2:65" s="1" customFormat="1" ht="46" customHeight="1">
      <c r="B220" s="42"/>
      <c r="C220" s="204" t="s">
        <v>699</v>
      </c>
      <c r="D220" s="204" t="s">
        <v>198</v>
      </c>
      <c r="E220" s="205" t="s">
        <v>5430</v>
      </c>
      <c r="F220" s="206" t="s">
        <v>5431</v>
      </c>
      <c r="G220" s="207" t="s">
        <v>248</v>
      </c>
      <c r="H220" s="208">
        <v>1</v>
      </c>
      <c r="I220" s="209"/>
      <c r="J220" s="210">
        <f t="shared" ref="J220:J225" si="90">ROUND(I220*H220,2)</f>
        <v>0</v>
      </c>
      <c r="K220" s="206" t="s">
        <v>202</v>
      </c>
      <c r="L220" s="62"/>
      <c r="M220" s="211" t="s">
        <v>24</v>
      </c>
      <c r="N220" s="212" t="s">
        <v>45</v>
      </c>
      <c r="O220" s="43"/>
      <c r="P220" s="213">
        <f t="shared" ref="P220:P225" si="91">O220*H220</f>
        <v>0</v>
      </c>
      <c r="Q220" s="213">
        <v>1.035E-2</v>
      </c>
      <c r="R220" s="213">
        <f t="shared" ref="R220:R225" si="92">Q220*H220</f>
        <v>1.035E-2</v>
      </c>
      <c r="S220" s="213">
        <v>0</v>
      </c>
      <c r="T220" s="214">
        <f t="shared" ref="T220:T225" si="93">S220*H220</f>
        <v>0</v>
      </c>
      <c r="AR220" s="25" t="s">
        <v>290</v>
      </c>
      <c r="AT220" s="25" t="s">
        <v>198</v>
      </c>
      <c r="AU220" s="25" t="s">
        <v>83</v>
      </c>
      <c r="AY220" s="25" t="s">
        <v>196</v>
      </c>
      <c r="BE220" s="215">
        <f t="shared" ref="BE220:BE225" si="94">IF(N220="základní",J220,0)</f>
        <v>0</v>
      </c>
      <c r="BF220" s="215">
        <f t="shared" ref="BF220:BF225" si="95">IF(N220="snížená",J220,0)</f>
        <v>0</v>
      </c>
      <c r="BG220" s="215">
        <f t="shared" ref="BG220:BG225" si="96">IF(N220="zákl. přenesená",J220,0)</f>
        <v>0</v>
      </c>
      <c r="BH220" s="215">
        <f t="shared" ref="BH220:BH225" si="97">IF(N220="sníž. přenesená",J220,0)</f>
        <v>0</v>
      </c>
      <c r="BI220" s="215">
        <f t="shared" ref="BI220:BI225" si="98">IF(N220="nulová",J220,0)</f>
        <v>0</v>
      </c>
      <c r="BJ220" s="25" t="s">
        <v>81</v>
      </c>
      <c r="BK220" s="215">
        <f t="shared" ref="BK220:BK225" si="99">ROUND(I220*H220,2)</f>
        <v>0</v>
      </c>
      <c r="BL220" s="25" t="s">
        <v>290</v>
      </c>
      <c r="BM220" s="25" t="s">
        <v>5432</v>
      </c>
    </row>
    <row r="221" spans="2:65" s="1" customFormat="1" ht="46" customHeight="1">
      <c r="B221" s="42"/>
      <c r="C221" s="204" t="s">
        <v>703</v>
      </c>
      <c r="D221" s="204" t="s">
        <v>198</v>
      </c>
      <c r="E221" s="205" t="s">
        <v>3201</v>
      </c>
      <c r="F221" s="206" t="s">
        <v>3202</v>
      </c>
      <c r="G221" s="207" t="s">
        <v>248</v>
      </c>
      <c r="H221" s="208">
        <v>1</v>
      </c>
      <c r="I221" s="209"/>
      <c r="J221" s="210">
        <f t="shared" si="90"/>
        <v>0</v>
      </c>
      <c r="K221" s="206" t="s">
        <v>202</v>
      </c>
      <c r="L221" s="62"/>
      <c r="M221" s="211" t="s">
        <v>24</v>
      </c>
      <c r="N221" s="212" t="s">
        <v>45</v>
      </c>
      <c r="O221" s="43"/>
      <c r="P221" s="213">
        <f t="shared" si="91"/>
        <v>0</v>
      </c>
      <c r="Q221" s="213">
        <v>1.4500000000000001E-2</v>
      </c>
      <c r="R221" s="213">
        <f t="shared" si="92"/>
        <v>1.4500000000000001E-2</v>
      </c>
      <c r="S221" s="213">
        <v>0</v>
      </c>
      <c r="T221" s="214">
        <f t="shared" si="93"/>
        <v>0</v>
      </c>
      <c r="AR221" s="25" t="s">
        <v>290</v>
      </c>
      <c r="AT221" s="25" t="s">
        <v>198</v>
      </c>
      <c r="AU221" s="25" t="s">
        <v>83</v>
      </c>
      <c r="AY221" s="25" t="s">
        <v>196</v>
      </c>
      <c r="BE221" s="215">
        <f t="shared" si="94"/>
        <v>0</v>
      </c>
      <c r="BF221" s="215">
        <f t="shared" si="95"/>
        <v>0</v>
      </c>
      <c r="BG221" s="215">
        <f t="shared" si="96"/>
        <v>0</v>
      </c>
      <c r="BH221" s="215">
        <f t="shared" si="97"/>
        <v>0</v>
      </c>
      <c r="BI221" s="215">
        <f t="shared" si="98"/>
        <v>0</v>
      </c>
      <c r="BJ221" s="25" t="s">
        <v>81</v>
      </c>
      <c r="BK221" s="215">
        <f t="shared" si="99"/>
        <v>0</v>
      </c>
      <c r="BL221" s="25" t="s">
        <v>290</v>
      </c>
      <c r="BM221" s="25" t="s">
        <v>5433</v>
      </c>
    </row>
    <row r="222" spans="2:65" s="1" customFormat="1" ht="46" customHeight="1">
      <c r="B222" s="42"/>
      <c r="C222" s="204" t="s">
        <v>708</v>
      </c>
      <c r="D222" s="204" t="s">
        <v>198</v>
      </c>
      <c r="E222" s="205" t="s">
        <v>3222</v>
      </c>
      <c r="F222" s="206" t="s">
        <v>3223</v>
      </c>
      <c r="G222" s="207" t="s">
        <v>248</v>
      </c>
      <c r="H222" s="208">
        <v>4</v>
      </c>
      <c r="I222" s="209"/>
      <c r="J222" s="210">
        <f t="shared" si="90"/>
        <v>0</v>
      </c>
      <c r="K222" s="206" t="s">
        <v>202</v>
      </c>
      <c r="L222" s="62"/>
      <c r="M222" s="211" t="s">
        <v>24</v>
      </c>
      <c r="N222" s="212" t="s">
        <v>45</v>
      </c>
      <c r="O222" s="43"/>
      <c r="P222" s="213">
        <f t="shared" si="91"/>
        <v>0</v>
      </c>
      <c r="Q222" s="213">
        <v>4.1320000000000003E-2</v>
      </c>
      <c r="R222" s="213">
        <f t="shared" si="92"/>
        <v>0.16528000000000001</v>
      </c>
      <c r="S222" s="213">
        <v>0</v>
      </c>
      <c r="T222" s="214">
        <f t="shared" si="93"/>
        <v>0</v>
      </c>
      <c r="AR222" s="25" t="s">
        <v>290</v>
      </c>
      <c r="AT222" s="25" t="s">
        <v>198</v>
      </c>
      <c r="AU222" s="25" t="s">
        <v>83</v>
      </c>
      <c r="AY222" s="25" t="s">
        <v>196</v>
      </c>
      <c r="BE222" s="215">
        <f t="shared" si="94"/>
        <v>0</v>
      </c>
      <c r="BF222" s="215">
        <f t="shared" si="95"/>
        <v>0</v>
      </c>
      <c r="BG222" s="215">
        <f t="shared" si="96"/>
        <v>0</v>
      </c>
      <c r="BH222" s="215">
        <f t="shared" si="97"/>
        <v>0</v>
      </c>
      <c r="BI222" s="215">
        <f t="shared" si="98"/>
        <v>0</v>
      </c>
      <c r="BJ222" s="25" t="s">
        <v>81</v>
      </c>
      <c r="BK222" s="215">
        <f t="shared" si="99"/>
        <v>0</v>
      </c>
      <c r="BL222" s="25" t="s">
        <v>290</v>
      </c>
      <c r="BM222" s="25" t="s">
        <v>5434</v>
      </c>
    </row>
    <row r="223" spans="2:65" s="1" customFormat="1" ht="34.5" customHeight="1">
      <c r="B223" s="42"/>
      <c r="C223" s="204" t="s">
        <v>713</v>
      </c>
      <c r="D223" s="204" t="s">
        <v>198</v>
      </c>
      <c r="E223" s="205" t="s">
        <v>5435</v>
      </c>
      <c r="F223" s="206" t="s">
        <v>5436</v>
      </c>
      <c r="G223" s="207" t="s">
        <v>248</v>
      </c>
      <c r="H223" s="208">
        <v>1</v>
      </c>
      <c r="I223" s="209"/>
      <c r="J223" s="210">
        <f t="shared" si="90"/>
        <v>0</v>
      </c>
      <c r="K223" s="206" t="s">
        <v>202</v>
      </c>
      <c r="L223" s="62"/>
      <c r="M223" s="211" t="s">
        <v>24</v>
      </c>
      <c r="N223" s="212" t="s">
        <v>45</v>
      </c>
      <c r="O223" s="43"/>
      <c r="P223" s="213">
        <f t="shared" si="91"/>
        <v>0</v>
      </c>
      <c r="Q223" s="213">
        <v>8.0000000000000007E-5</v>
      </c>
      <c r="R223" s="213">
        <f t="shared" si="92"/>
        <v>8.0000000000000007E-5</v>
      </c>
      <c r="S223" s="213">
        <v>0</v>
      </c>
      <c r="T223" s="214">
        <f t="shared" si="93"/>
        <v>0</v>
      </c>
      <c r="AR223" s="25" t="s">
        <v>290</v>
      </c>
      <c r="AT223" s="25" t="s">
        <v>198</v>
      </c>
      <c r="AU223" s="25" t="s">
        <v>83</v>
      </c>
      <c r="AY223" s="25" t="s">
        <v>196</v>
      </c>
      <c r="BE223" s="215">
        <f t="shared" si="94"/>
        <v>0</v>
      </c>
      <c r="BF223" s="215">
        <f t="shared" si="95"/>
        <v>0</v>
      </c>
      <c r="BG223" s="215">
        <f t="shared" si="96"/>
        <v>0</v>
      </c>
      <c r="BH223" s="215">
        <f t="shared" si="97"/>
        <v>0</v>
      </c>
      <c r="BI223" s="215">
        <f t="shared" si="98"/>
        <v>0</v>
      </c>
      <c r="BJ223" s="25" t="s">
        <v>81</v>
      </c>
      <c r="BK223" s="215">
        <f t="shared" si="99"/>
        <v>0</v>
      </c>
      <c r="BL223" s="25" t="s">
        <v>290</v>
      </c>
      <c r="BM223" s="25" t="s">
        <v>5437</v>
      </c>
    </row>
    <row r="224" spans="2:65" s="1" customFormat="1" ht="34.5" customHeight="1">
      <c r="B224" s="42"/>
      <c r="C224" s="204" t="s">
        <v>717</v>
      </c>
      <c r="D224" s="204" t="s">
        <v>198</v>
      </c>
      <c r="E224" s="205" t="s">
        <v>5438</v>
      </c>
      <c r="F224" s="206" t="s">
        <v>5439</v>
      </c>
      <c r="G224" s="207" t="s">
        <v>1189</v>
      </c>
      <c r="H224" s="270"/>
      <c r="I224" s="209"/>
      <c r="J224" s="210">
        <f t="shared" si="90"/>
        <v>0</v>
      </c>
      <c r="K224" s="206" t="s">
        <v>202</v>
      </c>
      <c r="L224" s="62"/>
      <c r="M224" s="211" t="s">
        <v>24</v>
      </c>
      <c r="N224" s="212" t="s">
        <v>45</v>
      </c>
      <c r="O224" s="43"/>
      <c r="P224" s="213">
        <f t="shared" si="91"/>
        <v>0</v>
      </c>
      <c r="Q224" s="213">
        <v>0</v>
      </c>
      <c r="R224" s="213">
        <f t="shared" si="92"/>
        <v>0</v>
      </c>
      <c r="S224" s="213">
        <v>0</v>
      </c>
      <c r="T224" s="214">
        <f t="shared" si="93"/>
        <v>0</v>
      </c>
      <c r="AR224" s="25" t="s">
        <v>290</v>
      </c>
      <c r="AT224" s="25" t="s">
        <v>198</v>
      </c>
      <c r="AU224" s="25" t="s">
        <v>83</v>
      </c>
      <c r="AY224" s="25" t="s">
        <v>196</v>
      </c>
      <c r="BE224" s="215">
        <f t="shared" si="94"/>
        <v>0</v>
      </c>
      <c r="BF224" s="215">
        <f t="shared" si="95"/>
        <v>0</v>
      </c>
      <c r="BG224" s="215">
        <f t="shared" si="96"/>
        <v>0</v>
      </c>
      <c r="BH224" s="215">
        <f t="shared" si="97"/>
        <v>0</v>
      </c>
      <c r="BI224" s="215">
        <f t="shared" si="98"/>
        <v>0</v>
      </c>
      <c r="BJ224" s="25" t="s">
        <v>81</v>
      </c>
      <c r="BK224" s="215">
        <f t="shared" si="99"/>
        <v>0</v>
      </c>
      <c r="BL224" s="25" t="s">
        <v>290</v>
      </c>
      <c r="BM224" s="25" t="s">
        <v>5440</v>
      </c>
    </row>
    <row r="225" spans="2:65" s="1" customFormat="1" ht="23" customHeight="1">
      <c r="B225" s="42"/>
      <c r="C225" s="204" t="s">
        <v>722</v>
      </c>
      <c r="D225" s="204" t="s">
        <v>198</v>
      </c>
      <c r="E225" s="205" t="s">
        <v>3167</v>
      </c>
      <c r="F225" s="206" t="s">
        <v>3168</v>
      </c>
      <c r="G225" s="207" t="s">
        <v>1189</v>
      </c>
      <c r="H225" s="270"/>
      <c r="I225" s="209"/>
      <c r="J225" s="210">
        <f t="shared" si="90"/>
        <v>0</v>
      </c>
      <c r="K225" s="206" t="s">
        <v>24</v>
      </c>
      <c r="L225" s="62"/>
      <c r="M225" s="211" t="s">
        <v>24</v>
      </c>
      <c r="N225" s="212" t="s">
        <v>45</v>
      </c>
      <c r="O225" s="43"/>
      <c r="P225" s="213">
        <f t="shared" si="91"/>
        <v>0</v>
      </c>
      <c r="Q225" s="213">
        <v>0</v>
      </c>
      <c r="R225" s="213">
        <f t="shared" si="92"/>
        <v>0</v>
      </c>
      <c r="S225" s="213">
        <v>0</v>
      </c>
      <c r="T225" s="214">
        <f t="shared" si="93"/>
        <v>0</v>
      </c>
      <c r="AR225" s="25" t="s">
        <v>290</v>
      </c>
      <c r="AT225" s="25" t="s">
        <v>198</v>
      </c>
      <c r="AU225" s="25" t="s">
        <v>83</v>
      </c>
      <c r="AY225" s="25" t="s">
        <v>196</v>
      </c>
      <c r="BE225" s="215">
        <f t="shared" si="94"/>
        <v>0</v>
      </c>
      <c r="BF225" s="215">
        <f t="shared" si="95"/>
        <v>0</v>
      </c>
      <c r="BG225" s="215">
        <f t="shared" si="96"/>
        <v>0</v>
      </c>
      <c r="BH225" s="215">
        <f t="shared" si="97"/>
        <v>0</v>
      </c>
      <c r="BI225" s="215">
        <f t="shared" si="98"/>
        <v>0</v>
      </c>
      <c r="BJ225" s="25" t="s">
        <v>81</v>
      </c>
      <c r="BK225" s="215">
        <f t="shared" si="99"/>
        <v>0</v>
      </c>
      <c r="BL225" s="25" t="s">
        <v>290</v>
      </c>
      <c r="BM225" s="25" t="s">
        <v>5441</v>
      </c>
    </row>
    <row r="226" spans="2:65" s="11" customFormat="1" ht="37.4" customHeight="1">
      <c r="B226" s="188"/>
      <c r="C226" s="189"/>
      <c r="D226" s="190" t="s">
        <v>73</v>
      </c>
      <c r="E226" s="191" t="s">
        <v>252</v>
      </c>
      <c r="F226" s="191" t="s">
        <v>3232</v>
      </c>
      <c r="G226" s="189"/>
      <c r="H226" s="189"/>
      <c r="I226" s="192"/>
      <c r="J226" s="193">
        <f>BK226</f>
        <v>0</v>
      </c>
      <c r="K226" s="189"/>
      <c r="L226" s="194"/>
      <c r="M226" s="195"/>
      <c r="N226" s="196"/>
      <c r="O226" s="196"/>
      <c r="P226" s="197">
        <f>P227</f>
        <v>0</v>
      </c>
      <c r="Q226" s="196"/>
      <c r="R226" s="197">
        <f>R227</f>
        <v>0</v>
      </c>
      <c r="S226" s="196"/>
      <c r="T226" s="198">
        <f>T227</f>
        <v>0</v>
      </c>
      <c r="AR226" s="199" t="s">
        <v>81</v>
      </c>
      <c r="AT226" s="200" t="s">
        <v>73</v>
      </c>
      <c r="AU226" s="200" t="s">
        <v>74</v>
      </c>
      <c r="AY226" s="199" t="s">
        <v>196</v>
      </c>
      <c r="BK226" s="201">
        <f>BK227</f>
        <v>0</v>
      </c>
    </row>
    <row r="227" spans="2:65" s="11" customFormat="1" ht="19.899999999999999" customHeight="1">
      <c r="B227" s="188"/>
      <c r="C227" s="189"/>
      <c r="D227" s="190" t="s">
        <v>73</v>
      </c>
      <c r="E227" s="202" t="s">
        <v>5442</v>
      </c>
      <c r="F227" s="202" t="s">
        <v>5443</v>
      </c>
      <c r="G227" s="189"/>
      <c r="H227" s="189"/>
      <c r="I227" s="192"/>
      <c r="J227" s="203">
        <f>BK227</f>
        <v>0</v>
      </c>
      <c r="K227" s="189"/>
      <c r="L227" s="194"/>
      <c r="M227" s="195"/>
      <c r="N227" s="196"/>
      <c r="O227" s="196"/>
      <c r="P227" s="197">
        <f>SUM(P228:P229)</f>
        <v>0</v>
      </c>
      <c r="Q227" s="196"/>
      <c r="R227" s="197">
        <f>SUM(R228:R229)</f>
        <v>0</v>
      </c>
      <c r="S227" s="196"/>
      <c r="T227" s="198">
        <f>SUM(T228:T229)</f>
        <v>0</v>
      </c>
      <c r="AR227" s="199" t="s">
        <v>81</v>
      </c>
      <c r="AT227" s="200" t="s">
        <v>73</v>
      </c>
      <c r="AU227" s="200" t="s">
        <v>81</v>
      </c>
      <c r="AY227" s="199" t="s">
        <v>196</v>
      </c>
      <c r="BK227" s="201">
        <f>SUM(BK228:BK229)</f>
        <v>0</v>
      </c>
    </row>
    <row r="228" spans="2:65" s="1" customFormat="1" ht="14.5" customHeight="1">
      <c r="B228" s="42"/>
      <c r="C228" s="204" t="s">
        <v>736</v>
      </c>
      <c r="D228" s="204" t="s">
        <v>198</v>
      </c>
      <c r="E228" s="205" t="s">
        <v>5444</v>
      </c>
      <c r="F228" s="206" t="s">
        <v>5445</v>
      </c>
      <c r="G228" s="207" t="s">
        <v>248</v>
      </c>
      <c r="H228" s="208">
        <v>1</v>
      </c>
      <c r="I228" s="209"/>
      <c r="J228" s="210">
        <f>ROUND(I228*H228,2)</f>
        <v>0</v>
      </c>
      <c r="K228" s="206" t="s">
        <v>202</v>
      </c>
      <c r="L228" s="62"/>
      <c r="M228" s="211" t="s">
        <v>24</v>
      </c>
      <c r="N228" s="212" t="s">
        <v>45</v>
      </c>
      <c r="O228" s="43"/>
      <c r="P228" s="213">
        <f>O228*H228</f>
        <v>0</v>
      </c>
      <c r="Q228" s="213">
        <v>0</v>
      </c>
      <c r="R228" s="213">
        <f>Q228*H228</f>
        <v>0</v>
      </c>
      <c r="S228" s="213">
        <v>0</v>
      </c>
      <c r="T228" s="214">
        <f>S228*H228</f>
        <v>0</v>
      </c>
      <c r="AR228" s="25" t="s">
        <v>523</v>
      </c>
      <c r="AT228" s="25" t="s">
        <v>198</v>
      </c>
      <c r="AU228" s="25" t="s">
        <v>83</v>
      </c>
      <c r="AY228" s="25" t="s">
        <v>196</v>
      </c>
      <c r="BE228" s="215">
        <f>IF(N228="základní",J228,0)</f>
        <v>0</v>
      </c>
      <c r="BF228" s="215">
        <f>IF(N228="snížená",J228,0)</f>
        <v>0</v>
      </c>
      <c r="BG228" s="215">
        <f>IF(N228="zákl. přenesená",J228,0)</f>
        <v>0</v>
      </c>
      <c r="BH228" s="215">
        <f>IF(N228="sníž. přenesená",J228,0)</f>
        <v>0</v>
      </c>
      <c r="BI228" s="215">
        <f>IF(N228="nulová",J228,0)</f>
        <v>0</v>
      </c>
      <c r="BJ228" s="25" t="s">
        <v>81</v>
      </c>
      <c r="BK228" s="215">
        <f>ROUND(I228*H228,2)</f>
        <v>0</v>
      </c>
      <c r="BL228" s="25" t="s">
        <v>523</v>
      </c>
      <c r="BM228" s="25" t="s">
        <v>5446</v>
      </c>
    </row>
    <row r="229" spans="2:65" s="1" customFormat="1" ht="14.5" customHeight="1">
      <c r="B229" s="42"/>
      <c r="C229" s="250" t="s">
        <v>744</v>
      </c>
      <c r="D229" s="250" t="s">
        <v>252</v>
      </c>
      <c r="E229" s="251" t="s">
        <v>5447</v>
      </c>
      <c r="F229" s="252" t="s">
        <v>5448</v>
      </c>
      <c r="G229" s="253" t="s">
        <v>248</v>
      </c>
      <c r="H229" s="254">
        <v>1</v>
      </c>
      <c r="I229" s="255"/>
      <c r="J229" s="256">
        <f>ROUND(I229*H229,2)</f>
        <v>0</v>
      </c>
      <c r="K229" s="252" t="s">
        <v>24</v>
      </c>
      <c r="L229" s="257"/>
      <c r="M229" s="258" t="s">
        <v>24</v>
      </c>
      <c r="N229" s="281" t="s">
        <v>45</v>
      </c>
      <c r="O229" s="275"/>
      <c r="P229" s="276">
        <f>O229*H229</f>
        <v>0</v>
      </c>
      <c r="Q229" s="276">
        <v>0</v>
      </c>
      <c r="R229" s="276">
        <f>Q229*H229</f>
        <v>0</v>
      </c>
      <c r="S229" s="276">
        <v>0</v>
      </c>
      <c r="T229" s="277">
        <f>S229*H229</f>
        <v>0</v>
      </c>
      <c r="AR229" s="25" t="s">
        <v>1535</v>
      </c>
      <c r="AT229" s="25" t="s">
        <v>252</v>
      </c>
      <c r="AU229" s="25" t="s">
        <v>83</v>
      </c>
      <c r="AY229" s="25" t="s">
        <v>196</v>
      </c>
      <c r="BE229" s="215">
        <f>IF(N229="základní",J229,0)</f>
        <v>0</v>
      </c>
      <c r="BF229" s="215">
        <f>IF(N229="snížená",J229,0)</f>
        <v>0</v>
      </c>
      <c r="BG229" s="215">
        <f>IF(N229="zákl. přenesená",J229,0)</f>
        <v>0</v>
      </c>
      <c r="BH229" s="215">
        <f>IF(N229="sníž. přenesená",J229,0)</f>
        <v>0</v>
      </c>
      <c r="BI229" s="215">
        <f>IF(N229="nulová",J229,0)</f>
        <v>0</v>
      </c>
      <c r="BJ229" s="25" t="s">
        <v>81</v>
      </c>
      <c r="BK229" s="215">
        <f>ROUND(I229*H229,2)</f>
        <v>0</v>
      </c>
      <c r="BL229" s="25" t="s">
        <v>523</v>
      </c>
      <c r="BM229" s="25" t="s">
        <v>5449</v>
      </c>
    </row>
    <row r="230" spans="2:65" s="1" customFormat="1" ht="7" customHeight="1">
      <c r="B230" s="57"/>
      <c r="C230" s="58"/>
      <c r="D230" s="58"/>
      <c r="E230" s="58"/>
      <c r="F230" s="58"/>
      <c r="G230" s="58"/>
      <c r="H230" s="58"/>
      <c r="I230" s="149"/>
      <c r="J230" s="58"/>
      <c r="K230" s="58"/>
      <c r="L230" s="62"/>
    </row>
  </sheetData>
  <sheetProtection algorithmName="SHA-512" hashValue="6Y1P1M/ICbB3u8t7fwNHSnICprjf0UMUAQ4FvMJsrKYYPJ5dnv1Tu+LUV87GOjE3wbaDf1xjt8qt3iIzTp2dNA==" saltValue="1wkiPfE9D4giOE6gqvaKNjwQhE3nlBNA8KFSh6srszr16Lmke1yXtb0mXgSBdFszFssugEsc3t8VR5ENv3gS+g==" spinCount="100000" sheet="1" objects="1" scenarios="1" formatColumns="0" formatRows="0" autoFilter="0"/>
  <autoFilter ref="C101:K229"/>
  <mergeCells count="13">
    <mergeCell ref="E94:H94"/>
    <mergeCell ref="G1:H1"/>
    <mergeCell ref="L2:V2"/>
    <mergeCell ref="E49:H49"/>
    <mergeCell ref="E51:H51"/>
    <mergeCell ref="J55:J56"/>
    <mergeCell ref="E90:H90"/>
    <mergeCell ref="E92:H92"/>
    <mergeCell ref="E7:H7"/>
    <mergeCell ref="E9:H9"/>
    <mergeCell ref="E11:H11"/>
    <mergeCell ref="E26:H26"/>
    <mergeCell ref="E47:H47"/>
  </mergeCells>
  <hyperlinks>
    <hyperlink ref="F1:G1" location="C2" display="1) Krycí list soupisu"/>
    <hyperlink ref="G1:H1" location="C58" display="2) Rekapitulace"/>
    <hyperlink ref="J1" location="C101" display="3) Soupis prací"/>
    <hyperlink ref="L1:V1" location="'Rekapitulace stavby'!C2" display="Rekapitulace stavby"/>
  </hyperlinks>
  <pageMargins left="0.59055118110236227" right="0.59055118110236227" top="0.59055118110236227" bottom="0.59055118110236227" header="0" footer="0"/>
  <pageSetup paperSize="9" scale="96" fitToHeight="100" orientation="landscape" r:id="rId1"/>
  <headerFooter>
    <oddFooter>&amp;CStrana &amp;P z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44"/>
  <sheetViews>
    <sheetView showGridLines="0" workbookViewId="0">
      <pane ySplit="1" topLeftCell="A94" activePane="bottomLeft" state="frozen"/>
      <selection pane="bottomLeft" activeCell="F98" sqref="F98"/>
    </sheetView>
  </sheetViews>
  <sheetFormatPr defaultRowHeight="12"/>
  <cols>
    <col min="1" max="1" width="6.25" customWidth="1"/>
    <col min="2" max="2" width="1.25" customWidth="1"/>
    <col min="3" max="3" width="3.125" customWidth="1"/>
    <col min="4" max="4" width="3.25" customWidth="1"/>
    <col min="5" max="5" width="15.375" customWidth="1"/>
    <col min="6" max="6" width="85.625" customWidth="1"/>
    <col min="7" max="7" width="10" customWidth="1"/>
    <col min="8" max="8" width="13.125" customWidth="1"/>
    <col min="9" max="9" width="11.25" style="121" customWidth="1"/>
    <col min="10" max="10" width="17.625" customWidth="1"/>
    <col min="11" max="11" width="14.37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125</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4374</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5450</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3248</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84" customHeight="1">
      <c r="B26" s="131"/>
      <c r="C26" s="132"/>
      <c r="D26" s="132"/>
      <c r="E26" s="395" t="s">
        <v>3249</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ROUNDUP(J89,2)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ROUNDUP(SUM(BE89:BE143), 2)</f>
        <v>0</v>
      </c>
      <c r="G32" s="43"/>
      <c r="H32" s="43"/>
      <c r="I32" s="141">
        <v>0.21</v>
      </c>
      <c r="J32" s="140">
        <f>ROUNDUP(ROUNDUP((SUM(BE89:BE143)), 2)*I32, 1)</f>
        <v>0</v>
      </c>
      <c r="K32" s="46"/>
    </row>
    <row r="33" spans="2:11" s="1" customFormat="1" ht="14.4" customHeight="1">
      <c r="B33" s="42"/>
      <c r="C33" s="43"/>
      <c r="D33" s="43"/>
      <c r="E33" s="50" t="s">
        <v>46</v>
      </c>
      <c r="F33" s="140">
        <f>ROUNDUP(SUM(BF89:BF143), 2)</f>
        <v>0</v>
      </c>
      <c r="G33" s="43"/>
      <c r="H33" s="43"/>
      <c r="I33" s="141">
        <v>0.15</v>
      </c>
      <c r="J33" s="140">
        <f>ROUNDUP(ROUNDUP((SUM(BF89:BF143)), 2)*I33, 1)</f>
        <v>0</v>
      </c>
      <c r="K33" s="46"/>
    </row>
    <row r="34" spans="2:11" s="1" customFormat="1" ht="14.4" hidden="1" customHeight="1">
      <c r="B34" s="42"/>
      <c r="C34" s="43"/>
      <c r="D34" s="43"/>
      <c r="E34" s="50" t="s">
        <v>47</v>
      </c>
      <c r="F34" s="140">
        <f>ROUNDUP(SUM(BG89:BG143), 2)</f>
        <v>0</v>
      </c>
      <c r="G34" s="43"/>
      <c r="H34" s="43"/>
      <c r="I34" s="141">
        <v>0.21</v>
      </c>
      <c r="J34" s="140">
        <v>0</v>
      </c>
      <c r="K34" s="46"/>
    </row>
    <row r="35" spans="2:11" s="1" customFormat="1" ht="14.4" hidden="1" customHeight="1">
      <c r="B35" s="42"/>
      <c r="C35" s="43"/>
      <c r="D35" s="43"/>
      <c r="E35" s="50" t="s">
        <v>48</v>
      </c>
      <c r="F35" s="140">
        <f>ROUNDUP(SUM(BH89:BH143), 2)</f>
        <v>0</v>
      </c>
      <c r="G35" s="43"/>
      <c r="H35" s="43"/>
      <c r="I35" s="141">
        <v>0.15</v>
      </c>
      <c r="J35" s="140">
        <v>0</v>
      </c>
      <c r="K35" s="46"/>
    </row>
    <row r="36" spans="2:11" s="1" customFormat="1" ht="14.4" hidden="1" customHeight="1">
      <c r="B36" s="42"/>
      <c r="C36" s="43"/>
      <c r="D36" s="43"/>
      <c r="E36" s="50" t="s">
        <v>49</v>
      </c>
      <c r="F36" s="140">
        <f>ROUNDUP(SUM(BI89:BI143),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4374</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B4 - elektroinstalace</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Pavel Knižek Jílové u Děčína</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J89</f>
        <v>0</v>
      </c>
      <c r="K60" s="46"/>
      <c r="AU60" s="25" t="s">
        <v>143</v>
      </c>
    </row>
    <row r="61" spans="2:47" s="8" customFormat="1" ht="25" customHeight="1">
      <c r="B61" s="159"/>
      <c r="C61" s="160"/>
      <c r="D61" s="161" t="s">
        <v>2744</v>
      </c>
      <c r="E61" s="162"/>
      <c r="F61" s="162"/>
      <c r="G61" s="162"/>
      <c r="H61" s="162"/>
      <c r="I61" s="163"/>
      <c r="J61" s="164">
        <f>J90</f>
        <v>0</v>
      </c>
      <c r="K61" s="165"/>
    </row>
    <row r="62" spans="2:47" s="9" customFormat="1" ht="19.899999999999999" customHeight="1">
      <c r="B62" s="166"/>
      <c r="C62" s="167"/>
      <c r="D62" s="168" t="s">
        <v>5451</v>
      </c>
      <c r="E62" s="169"/>
      <c r="F62" s="169"/>
      <c r="G62" s="169"/>
      <c r="H62" s="169"/>
      <c r="I62" s="170"/>
      <c r="J62" s="171">
        <f>J91</f>
        <v>0</v>
      </c>
      <c r="K62" s="172"/>
    </row>
    <row r="63" spans="2:47" s="9" customFormat="1" ht="19.899999999999999" customHeight="1">
      <c r="B63" s="166"/>
      <c r="C63" s="167"/>
      <c r="D63" s="168" t="s">
        <v>5452</v>
      </c>
      <c r="E63" s="169"/>
      <c r="F63" s="169"/>
      <c r="G63" s="169"/>
      <c r="H63" s="169"/>
      <c r="I63" s="170"/>
      <c r="J63" s="171">
        <f>J99</f>
        <v>0</v>
      </c>
      <c r="K63" s="172"/>
    </row>
    <row r="64" spans="2:47" s="9" customFormat="1" ht="19.899999999999999" customHeight="1">
      <c r="B64" s="166"/>
      <c r="C64" s="167"/>
      <c r="D64" s="168" t="s">
        <v>5453</v>
      </c>
      <c r="E64" s="169"/>
      <c r="F64" s="169"/>
      <c r="G64" s="169"/>
      <c r="H64" s="169"/>
      <c r="I64" s="170"/>
      <c r="J64" s="171">
        <f>J106</f>
        <v>0</v>
      </c>
      <c r="K64" s="172"/>
    </row>
    <row r="65" spans="2:12" s="9" customFormat="1" ht="19.899999999999999" customHeight="1">
      <c r="B65" s="166"/>
      <c r="C65" s="167"/>
      <c r="D65" s="168" t="s">
        <v>5454</v>
      </c>
      <c r="E65" s="169"/>
      <c r="F65" s="169"/>
      <c r="G65" s="169"/>
      <c r="H65" s="169"/>
      <c r="I65" s="170"/>
      <c r="J65" s="171">
        <f>J121</f>
        <v>0</v>
      </c>
      <c r="K65" s="172"/>
    </row>
    <row r="66" spans="2:12" s="9" customFormat="1" ht="19.899999999999999" customHeight="1">
      <c r="B66" s="166"/>
      <c r="C66" s="167"/>
      <c r="D66" s="168" t="s">
        <v>3256</v>
      </c>
      <c r="E66" s="169"/>
      <c r="F66" s="169"/>
      <c r="G66" s="169"/>
      <c r="H66" s="169"/>
      <c r="I66" s="170"/>
      <c r="J66" s="171">
        <f>J134</f>
        <v>0</v>
      </c>
      <c r="K66" s="172"/>
    </row>
    <row r="67" spans="2:12" s="9" customFormat="1" ht="19.899999999999999" customHeight="1">
      <c r="B67" s="166"/>
      <c r="C67" s="167"/>
      <c r="D67" s="168" t="s">
        <v>3257</v>
      </c>
      <c r="E67" s="169"/>
      <c r="F67" s="169"/>
      <c r="G67" s="169"/>
      <c r="H67" s="169"/>
      <c r="I67" s="170"/>
      <c r="J67" s="171">
        <f>J142</f>
        <v>0</v>
      </c>
      <c r="K67" s="172"/>
    </row>
    <row r="68" spans="2:12" s="1" customFormat="1" ht="21.75" customHeight="1">
      <c r="B68" s="42"/>
      <c r="C68" s="43"/>
      <c r="D68" s="43"/>
      <c r="E68" s="43"/>
      <c r="F68" s="43"/>
      <c r="G68" s="43"/>
      <c r="H68" s="43"/>
      <c r="I68" s="128"/>
      <c r="J68" s="43"/>
      <c r="K68" s="46"/>
    </row>
    <row r="69" spans="2:12" s="1" customFormat="1" ht="7" customHeight="1">
      <c r="B69" s="57"/>
      <c r="C69" s="58"/>
      <c r="D69" s="58"/>
      <c r="E69" s="58"/>
      <c r="F69" s="58"/>
      <c r="G69" s="58"/>
      <c r="H69" s="58"/>
      <c r="I69" s="149"/>
      <c r="J69" s="58"/>
      <c r="K69" s="59"/>
    </row>
    <row r="73" spans="2:12" s="1" customFormat="1" ht="7" customHeight="1">
      <c r="B73" s="60"/>
      <c r="C73" s="61"/>
      <c r="D73" s="61"/>
      <c r="E73" s="61"/>
      <c r="F73" s="61"/>
      <c r="G73" s="61"/>
      <c r="H73" s="61"/>
      <c r="I73" s="152"/>
      <c r="J73" s="61"/>
      <c r="K73" s="61"/>
      <c r="L73" s="62"/>
    </row>
    <row r="74" spans="2:12" s="1" customFormat="1" ht="37" customHeight="1">
      <c r="B74" s="42"/>
      <c r="C74" s="63" t="s">
        <v>180</v>
      </c>
      <c r="D74" s="64"/>
      <c r="E74" s="64"/>
      <c r="F74" s="64"/>
      <c r="G74" s="64"/>
      <c r="H74" s="64"/>
      <c r="I74" s="173"/>
      <c r="J74" s="64"/>
      <c r="K74" s="64"/>
      <c r="L74" s="62"/>
    </row>
    <row r="75" spans="2:12" s="1" customFormat="1" ht="7" customHeight="1">
      <c r="B75" s="42"/>
      <c r="C75" s="64"/>
      <c r="D75" s="64"/>
      <c r="E75" s="64"/>
      <c r="F75" s="64"/>
      <c r="G75" s="64"/>
      <c r="H75" s="64"/>
      <c r="I75" s="173"/>
      <c r="J75" s="64"/>
      <c r="K75" s="64"/>
      <c r="L75" s="62"/>
    </row>
    <row r="76" spans="2:12" s="1" customFormat="1" ht="14.4" customHeight="1">
      <c r="B76" s="42"/>
      <c r="C76" s="66" t="s">
        <v>18</v>
      </c>
      <c r="D76" s="64"/>
      <c r="E76" s="64"/>
      <c r="F76" s="64"/>
      <c r="G76" s="64"/>
      <c r="H76" s="64"/>
      <c r="I76" s="173"/>
      <c r="J76" s="64"/>
      <c r="K76" s="64"/>
      <c r="L76" s="62"/>
    </row>
    <row r="77" spans="2:12" s="1" customFormat="1" ht="14.5" customHeight="1">
      <c r="B77" s="42"/>
      <c r="C77" s="64"/>
      <c r="D77" s="64"/>
      <c r="E77" s="408" t="str">
        <f>E7</f>
        <v>Malšovice 6 a 17/6 - stavební úpravy</v>
      </c>
      <c r="F77" s="409"/>
      <c r="G77" s="409"/>
      <c r="H77" s="409"/>
      <c r="I77" s="173"/>
      <c r="J77" s="64"/>
      <c r="K77" s="64"/>
      <c r="L77" s="62"/>
    </row>
    <row r="78" spans="2:12">
      <c r="B78" s="29"/>
      <c r="C78" s="66" t="s">
        <v>134</v>
      </c>
      <c r="D78" s="174"/>
      <c r="E78" s="174"/>
      <c r="F78" s="174"/>
      <c r="G78" s="174"/>
      <c r="H78" s="174"/>
      <c r="J78" s="174"/>
      <c r="K78" s="174"/>
      <c r="L78" s="175"/>
    </row>
    <row r="79" spans="2:12" s="1" customFormat="1" ht="14.5" customHeight="1">
      <c r="B79" s="42"/>
      <c r="C79" s="64"/>
      <c r="D79" s="64"/>
      <c r="E79" s="408" t="s">
        <v>4374</v>
      </c>
      <c r="F79" s="402"/>
      <c r="G79" s="402"/>
      <c r="H79" s="402"/>
      <c r="I79" s="173"/>
      <c r="J79" s="64"/>
      <c r="K79" s="64"/>
      <c r="L79" s="62"/>
    </row>
    <row r="80" spans="2:12" s="1" customFormat="1" ht="14.4" customHeight="1">
      <c r="B80" s="42"/>
      <c r="C80" s="66" t="s">
        <v>136</v>
      </c>
      <c r="D80" s="64"/>
      <c r="E80" s="64"/>
      <c r="F80" s="64"/>
      <c r="G80" s="64"/>
      <c r="H80" s="64"/>
      <c r="I80" s="173"/>
      <c r="J80" s="64"/>
      <c r="K80" s="64"/>
      <c r="L80" s="62"/>
    </row>
    <row r="81" spans="2:65" s="1" customFormat="1" ht="15" customHeight="1">
      <c r="B81" s="42"/>
      <c r="C81" s="64"/>
      <c r="D81" s="64"/>
      <c r="E81" s="374" t="str">
        <f>E11</f>
        <v>B4 - elektroinstalace</v>
      </c>
      <c r="F81" s="402"/>
      <c r="G81" s="402"/>
      <c r="H81" s="402"/>
      <c r="I81" s="173"/>
      <c r="J81" s="64"/>
      <c r="K81" s="64"/>
      <c r="L81" s="62"/>
    </row>
    <row r="82" spans="2:65" s="1" customFormat="1" ht="7" customHeight="1">
      <c r="B82" s="42"/>
      <c r="C82" s="64"/>
      <c r="D82" s="64"/>
      <c r="E82" s="64"/>
      <c r="F82" s="64"/>
      <c r="G82" s="64"/>
      <c r="H82" s="64"/>
      <c r="I82" s="173"/>
      <c r="J82" s="64"/>
      <c r="K82" s="64"/>
      <c r="L82" s="62"/>
    </row>
    <row r="83" spans="2:65" s="1" customFormat="1" ht="18" customHeight="1">
      <c r="B83" s="42"/>
      <c r="C83" s="66" t="s">
        <v>25</v>
      </c>
      <c r="D83" s="64"/>
      <c r="E83" s="64"/>
      <c r="F83" s="176" t="str">
        <f>F14</f>
        <v xml:space="preserve">Malšovice  </v>
      </c>
      <c r="G83" s="64"/>
      <c r="H83" s="64"/>
      <c r="I83" s="177" t="s">
        <v>27</v>
      </c>
      <c r="J83" s="74" t="str">
        <f>IF(J14="","",J14)</f>
        <v>2. 3. 2018</v>
      </c>
      <c r="K83" s="64"/>
      <c r="L83" s="62"/>
    </row>
    <row r="84" spans="2:65" s="1" customFormat="1" ht="7" customHeight="1">
      <c r="B84" s="42"/>
      <c r="C84" s="64"/>
      <c r="D84" s="64"/>
      <c r="E84" s="64"/>
      <c r="F84" s="64"/>
      <c r="G84" s="64"/>
      <c r="H84" s="64"/>
      <c r="I84" s="173"/>
      <c r="J84" s="64"/>
      <c r="K84" s="64"/>
      <c r="L84" s="62"/>
    </row>
    <row r="85" spans="2:65" s="1" customFormat="1">
      <c r="B85" s="42"/>
      <c r="C85" s="66" t="s">
        <v>29</v>
      </c>
      <c r="D85" s="64"/>
      <c r="E85" s="64"/>
      <c r="F85" s="176" t="str">
        <f>E17</f>
        <v>Obec Malšovice</v>
      </c>
      <c r="G85" s="64"/>
      <c r="H85" s="64"/>
      <c r="I85" s="177" t="s">
        <v>35</v>
      </c>
      <c r="J85" s="176" t="str">
        <f>E23</f>
        <v>Pavel Knižek Jílové u Děčína</v>
      </c>
      <c r="K85" s="64"/>
      <c r="L85" s="62"/>
    </row>
    <row r="86" spans="2:65" s="1" customFormat="1" ht="14.4" customHeight="1">
      <c r="B86" s="42"/>
      <c r="C86" s="66" t="s">
        <v>33</v>
      </c>
      <c r="D86" s="64"/>
      <c r="E86" s="64"/>
      <c r="F86" s="176" t="str">
        <f>IF(E20="","",E20)</f>
        <v/>
      </c>
      <c r="G86" s="64"/>
      <c r="H86" s="64"/>
      <c r="I86" s="173"/>
      <c r="J86" s="64"/>
      <c r="K86" s="64"/>
      <c r="L86" s="62"/>
    </row>
    <row r="87" spans="2:65" s="1" customFormat="1" ht="10.25" customHeight="1">
      <c r="B87" s="42"/>
      <c r="C87" s="64"/>
      <c r="D87" s="64"/>
      <c r="E87" s="64"/>
      <c r="F87" s="64"/>
      <c r="G87" s="64"/>
      <c r="H87" s="64"/>
      <c r="I87" s="173"/>
      <c r="J87" s="64"/>
      <c r="K87" s="64"/>
      <c r="L87" s="62"/>
    </row>
    <row r="88" spans="2:65" s="10" customFormat="1" ht="29.25" customHeight="1">
      <c r="B88" s="178"/>
      <c r="C88" s="179" t="s">
        <v>181</v>
      </c>
      <c r="D88" s="180" t="s">
        <v>59</v>
      </c>
      <c r="E88" s="180" t="s">
        <v>55</v>
      </c>
      <c r="F88" s="180" t="s">
        <v>182</v>
      </c>
      <c r="G88" s="180" t="s">
        <v>183</v>
      </c>
      <c r="H88" s="180" t="s">
        <v>184</v>
      </c>
      <c r="I88" s="181" t="s">
        <v>185</v>
      </c>
      <c r="J88" s="180" t="s">
        <v>141</v>
      </c>
      <c r="K88" s="182" t="s">
        <v>186</v>
      </c>
      <c r="L88" s="183"/>
      <c r="M88" s="82" t="s">
        <v>187</v>
      </c>
      <c r="N88" s="83" t="s">
        <v>44</v>
      </c>
      <c r="O88" s="83" t="s">
        <v>188</v>
      </c>
      <c r="P88" s="83" t="s">
        <v>189</v>
      </c>
      <c r="Q88" s="83" t="s">
        <v>190</v>
      </c>
      <c r="R88" s="83" t="s">
        <v>191</v>
      </c>
      <c r="S88" s="83" t="s">
        <v>192</v>
      </c>
      <c r="T88" s="84" t="s">
        <v>193</v>
      </c>
    </row>
    <row r="89" spans="2:65" s="1" customFormat="1" ht="29.25" customHeight="1">
      <c r="B89" s="42"/>
      <c r="C89" s="88" t="s">
        <v>142</v>
      </c>
      <c r="D89" s="64"/>
      <c r="E89" s="64"/>
      <c r="F89" s="64"/>
      <c r="G89" s="64"/>
      <c r="H89" s="64"/>
      <c r="I89" s="173"/>
      <c r="J89" s="184">
        <f>BK89</f>
        <v>0</v>
      </c>
      <c r="K89" s="64"/>
      <c r="L89" s="62"/>
      <c r="M89" s="85"/>
      <c r="N89" s="86"/>
      <c r="O89" s="86"/>
      <c r="P89" s="185">
        <f>P90</f>
        <v>0</v>
      </c>
      <c r="Q89" s="86"/>
      <c r="R89" s="185">
        <f>R90</f>
        <v>0</v>
      </c>
      <c r="S89" s="86"/>
      <c r="T89" s="186">
        <f>T90</f>
        <v>0</v>
      </c>
      <c r="AT89" s="25" t="s">
        <v>73</v>
      </c>
      <c r="AU89" s="25" t="s">
        <v>143</v>
      </c>
      <c r="BK89" s="187">
        <f>BK90</f>
        <v>0</v>
      </c>
    </row>
    <row r="90" spans="2:65" s="11" customFormat="1" ht="37.4" customHeight="1">
      <c r="B90" s="188"/>
      <c r="C90" s="189"/>
      <c r="D90" s="190" t="s">
        <v>73</v>
      </c>
      <c r="E90" s="191" t="s">
        <v>252</v>
      </c>
      <c r="F90" s="191" t="s">
        <v>3232</v>
      </c>
      <c r="G90" s="189"/>
      <c r="H90" s="189"/>
      <c r="I90" s="192"/>
      <c r="J90" s="193">
        <f>BK90</f>
        <v>0</v>
      </c>
      <c r="K90" s="189"/>
      <c r="L90" s="194"/>
      <c r="M90" s="195"/>
      <c r="N90" s="196"/>
      <c r="O90" s="196"/>
      <c r="P90" s="197">
        <f>P91+P99+P106+P121+P134+P142</f>
        <v>0</v>
      </c>
      <c r="Q90" s="196"/>
      <c r="R90" s="197">
        <f>R91+R99+R106+R121+R134+R142</f>
        <v>0</v>
      </c>
      <c r="S90" s="196"/>
      <c r="T90" s="198">
        <f>T91+T99+T106+T121+T134+T142</f>
        <v>0</v>
      </c>
      <c r="AR90" s="199" t="s">
        <v>81</v>
      </c>
      <c r="AT90" s="200" t="s">
        <v>73</v>
      </c>
      <c r="AU90" s="200" t="s">
        <v>74</v>
      </c>
      <c r="AY90" s="199" t="s">
        <v>196</v>
      </c>
      <c r="BK90" s="201">
        <f>BK91+BK99+BK106+BK121+BK134+BK142</f>
        <v>0</v>
      </c>
    </row>
    <row r="91" spans="2:65" s="11" customFormat="1" ht="19.899999999999999" customHeight="1">
      <c r="B91" s="188"/>
      <c r="C91" s="189"/>
      <c r="D91" s="190" t="s">
        <v>73</v>
      </c>
      <c r="E91" s="202" t="s">
        <v>5455</v>
      </c>
      <c r="F91" s="202" t="s">
        <v>5456</v>
      </c>
      <c r="G91" s="189"/>
      <c r="H91" s="189"/>
      <c r="I91" s="192"/>
      <c r="J91" s="203">
        <f>BK91</f>
        <v>0</v>
      </c>
      <c r="K91" s="189"/>
      <c r="L91" s="194"/>
      <c r="M91" s="195"/>
      <c r="N91" s="196"/>
      <c r="O91" s="196"/>
      <c r="P91" s="197">
        <f>SUM(P92:P98)</f>
        <v>0</v>
      </c>
      <c r="Q91" s="196"/>
      <c r="R91" s="197">
        <f>SUM(R92:R98)</f>
        <v>0</v>
      </c>
      <c r="S91" s="196"/>
      <c r="T91" s="198">
        <f>SUM(T92:T98)</f>
        <v>0</v>
      </c>
      <c r="AR91" s="199" t="s">
        <v>211</v>
      </c>
      <c r="AT91" s="200" t="s">
        <v>73</v>
      </c>
      <c r="AU91" s="200" t="s">
        <v>81</v>
      </c>
      <c r="AY91" s="199" t="s">
        <v>196</v>
      </c>
      <c r="BK91" s="201">
        <f>SUM(BK92:BK98)</f>
        <v>0</v>
      </c>
    </row>
    <row r="92" spans="2:65" s="1" customFormat="1" ht="14.5" customHeight="1">
      <c r="B92" s="42"/>
      <c r="C92" s="250" t="s">
        <v>81</v>
      </c>
      <c r="D92" s="250" t="s">
        <v>252</v>
      </c>
      <c r="E92" s="251" t="s">
        <v>5457</v>
      </c>
      <c r="F92" s="252" t="s">
        <v>5458</v>
      </c>
      <c r="G92" s="253" t="s">
        <v>248</v>
      </c>
      <c r="H92" s="254">
        <v>1</v>
      </c>
      <c r="I92" s="255"/>
      <c r="J92" s="256">
        <f t="shared" ref="J92:J98" si="0">ROUND(I92*H92,2)</f>
        <v>0</v>
      </c>
      <c r="K92" s="252" t="s">
        <v>24</v>
      </c>
      <c r="L92" s="257"/>
      <c r="M92" s="258" t="s">
        <v>24</v>
      </c>
      <c r="N92" s="259" t="s">
        <v>45</v>
      </c>
      <c r="O92" s="43"/>
      <c r="P92" s="213">
        <f t="shared" ref="P92:P98" si="1">O92*H92</f>
        <v>0</v>
      </c>
      <c r="Q92" s="213">
        <v>0</v>
      </c>
      <c r="R92" s="213">
        <f t="shared" ref="R92:R98" si="2">Q92*H92</f>
        <v>0</v>
      </c>
      <c r="S92" s="213">
        <v>0</v>
      </c>
      <c r="T92" s="214">
        <f t="shared" ref="T92:T98" si="3">S92*H92</f>
        <v>0</v>
      </c>
      <c r="AR92" s="25" t="s">
        <v>1535</v>
      </c>
      <c r="AT92" s="25" t="s">
        <v>252</v>
      </c>
      <c r="AU92" s="25" t="s">
        <v>83</v>
      </c>
      <c r="AY92" s="25" t="s">
        <v>196</v>
      </c>
      <c r="BE92" s="215">
        <f t="shared" ref="BE92:BE98" si="4">IF(N92="základní",J92,0)</f>
        <v>0</v>
      </c>
      <c r="BF92" s="215">
        <f t="shared" ref="BF92:BF98" si="5">IF(N92="snížená",J92,0)</f>
        <v>0</v>
      </c>
      <c r="BG92" s="215">
        <f t="shared" ref="BG92:BG98" si="6">IF(N92="zákl. přenesená",J92,0)</f>
        <v>0</v>
      </c>
      <c r="BH92" s="215">
        <f t="shared" ref="BH92:BH98" si="7">IF(N92="sníž. přenesená",J92,0)</f>
        <v>0</v>
      </c>
      <c r="BI92" s="215">
        <f t="shared" ref="BI92:BI98" si="8">IF(N92="nulová",J92,0)</f>
        <v>0</v>
      </c>
      <c r="BJ92" s="25" t="s">
        <v>81</v>
      </c>
      <c r="BK92" s="215">
        <f t="shared" ref="BK92:BK98" si="9">ROUND(I92*H92,2)</f>
        <v>0</v>
      </c>
      <c r="BL92" s="25" t="s">
        <v>523</v>
      </c>
      <c r="BM92" s="25" t="s">
        <v>5459</v>
      </c>
    </row>
    <row r="93" spans="2:65" s="1" customFormat="1" ht="14.5" customHeight="1">
      <c r="B93" s="42"/>
      <c r="C93" s="250" t="s">
        <v>83</v>
      </c>
      <c r="D93" s="250" t="s">
        <v>252</v>
      </c>
      <c r="E93" s="251" t="s">
        <v>5460</v>
      </c>
      <c r="F93" s="252" t="s">
        <v>5461</v>
      </c>
      <c r="G93" s="253" t="s">
        <v>248</v>
      </c>
      <c r="H93" s="254">
        <v>7</v>
      </c>
      <c r="I93" s="255"/>
      <c r="J93" s="256">
        <f t="shared" si="0"/>
        <v>0</v>
      </c>
      <c r="K93" s="252" t="s">
        <v>24</v>
      </c>
      <c r="L93" s="257"/>
      <c r="M93" s="258" t="s">
        <v>24</v>
      </c>
      <c r="N93" s="259" t="s">
        <v>45</v>
      </c>
      <c r="O93" s="43"/>
      <c r="P93" s="213">
        <f t="shared" si="1"/>
        <v>0</v>
      </c>
      <c r="Q93" s="213">
        <v>0</v>
      </c>
      <c r="R93" s="213">
        <f t="shared" si="2"/>
        <v>0</v>
      </c>
      <c r="S93" s="213">
        <v>0</v>
      </c>
      <c r="T93" s="214">
        <f t="shared" si="3"/>
        <v>0</v>
      </c>
      <c r="AR93" s="25" t="s">
        <v>1535</v>
      </c>
      <c r="AT93" s="25" t="s">
        <v>252</v>
      </c>
      <c r="AU93" s="25" t="s">
        <v>83</v>
      </c>
      <c r="AY93" s="25" t="s">
        <v>196</v>
      </c>
      <c r="BE93" s="215">
        <f t="shared" si="4"/>
        <v>0</v>
      </c>
      <c r="BF93" s="215">
        <f t="shared" si="5"/>
        <v>0</v>
      </c>
      <c r="BG93" s="215">
        <f t="shared" si="6"/>
        <v>0</v>
      </c>
      <c r="BH93" s="215">
        <f t="shared" si="7"/>
        <v>0</v>
      </c>
      <c r="BI93" s="215">
        <f t="shared" si="8"/>
        <v>0</v>
      </c>
      <c r="BJ93" s="25" t="s">
        <v>81</v>
      </c>
      <c r="BK93" s="215">
        <f t="shared" si="9"/>
        <v>0</v>
      </c>
      <c r="BL93" s="25" t="s">
        <v>523</v>
      </c>
      <c r="BM93" s="25" t="s">
        <v>5462</v>
      </c>
    </row>
    <row r="94" spans="2:65" s="1" customFormat="1" ht="14.5" customHeight="1">
      <c r="B94" s="42"/>
      <c r="C94" s="250" t="s">
        <v>211</v>
      </c>
      <c r="D94" s="250" t="s">
        <v>252</v>
      </c>
      <c r="E94" s="251" t="s">
        <v>5463</v>
      </c>
      <c r="F94" s="252" t="s">
        <v>5464</v>
      </c>
      <c r="G94" s="253" t="s">
        <v>248</v>
      </c>
      <c r="H94" s="254">
        <v>8</v>
      </c>
      <c r="I94" s="255"/>
      <c r="J94" s="256">
        <f t="shared" si="0"/>
        <v>0</v>
      </c>
      <c r="K94" s="252" t="s">
        <v>24</v>
      </c>
      <c r="L94" s="257"/>
      <c r="M94" s="258" t="s">
        <v>24</v>
      </c>
      <c r="N94" s="259" t="s">
        <v>45</v>
      </c>
      <c r="O94" s="43"/>
      <c r="P94" s="213">
        <f t="shared" si="1"/>
        <v>0</v>
      </c>
      <c r="Q94" s="213">
        <v>0</v>
      </c>
      <c r="R94" s="213">
        <f t="shared" si="2"/>
        <v>0</v>
      </c>
      <c r="S94" s="213">
        <v>0</v>
      </c>
      <c r="T94" s="214">
        <f t="shared" si="3"/>
        <v>0</v>
      </c>
      <c r="AR94" s="25" t="s">
        <v>1535</v>
      </c>
      <c r="AT94" s="25" t="s">
        <v>252</v>
      </c>
      <c r="AU94" s="25" t="s">
        <v>83</v>
      </c>
      <c r="AY94" s="25" t="s">
        <v>196</v>
      </c>
      <c r="BE94" s="215">
        <f t="shared" si="4"/>
        <v>0</v>
      </c>
      <c r="BF94" s="215">
        <f t="shared" si="5"/>
        <v>0</v>
      </c>
      <c r="BG94" s="215">
        <f t="shared" si="6"/>
        <v>0</v>
      </c>
      <c r="BH94" s="215">
        <f t="shared" si="7"/>
        <v>0</v>
      </c>
      <c r="BI94" s="215">
        <f t="shared" si="8"/>
        <v>0</v>
      </c>
      <c r="BJ94" s="25" t="s">
        <v>81</v>
      </c>
      <c r="BK94" s="215">
        <f t="shared" si="9"/>
        <v>0</v>
      </c>
      <c r="BL94" s="25" t="s">
        <v>523</v>
      </c>
      <c r="BM94" s="25" t="s">
        <v>5465</v>
      </c>
    </row>
    <row r="95" spans="2:65" s="1" customFormat="1" ht="14.5" customHeight="1">
      <c r="B95" s="42"/>
      <c r="C95" s="250" t="s">
        <v>203</v>
      </c>
      <c r="D95" s="250" t="s">
        <v>252</v>
      </c>
      <c r="E95" s="251" t="s">
        <v>5466</v>
      </c>
      <c r="F95" s="252" t="s">
        <v>5467</v>
      </c>
      <c r="G95" s="253" t="s">
        <v>248</v>
      </c>
      <c r="H95" s="254">
        <v>1</v>
      </c>
      <c r="I95" s="255"/>
      <c r="J95" s="256">
        <f t="shared" si="0"/>
        <v>0</v>
      </c>
      <c r="K95" s="252" t="s">
        <v>24</v>
      </c>
      <c r="L95" s="257"/>
      <c r="M95" s="258" t="s">
        <v>24</v>
      </c>
      <c r="N95" s="259" t="s">
        <v>45</v>
      </c>
      <c r="O95" s="43"/>
      <c r="P95" s="213">
        <f t="shared" si="1"/>
        <v>0</v>
      </c>
      <c r="Q95" s="213">
        <v>0</v>
      </c>
      <c r="R95" s="213">
        <f t="shared" si="2"/>
        <v>0</v>
      </c>
      <c r="S95" s="213">
        <v>0</v>
      </c>
      <c r="T95" s="214">
        <f t="shared" si="3"/>
        <v>0</v>
      </c>
      <c r="AR95" s="25" t="s">
        <v>1535</v>
      </c>
      <c r="AT95" s="25" t="s">
        <v>252</v>
      </c>
      <c r="AU95" s="25" t="s">
        <v>83</v>
      </c>
      <c r="AY95" s="25" t="s">
        <v>196</v>
      </c>
      <c r="BE95" s="215">
        <f t="shared" si="4"/>
        <v>0</v>
      </c>
      <c r="BF95" s="215">
        <f t="shared" si="5"/>
        <v>0</v>
      </c>
      <c r="BG95" s="215">
        <f t="shared" si="6"/>
        <v>0</v>
      </c>
      <c r="BH95" s="215">
        <f t="shared" si="7"/>
        <v>0</v>
      </c>
      <c r="BI95" s="215">
        <f t="shared" si="8"/>
        <v>0</v>
      </c>
      <c r="BJ95" s="25" t="s">
        <v>81</v>
      </c>
      <c r="BK95" s="215">
        <f t="shared" si="9"/>
        <v>0</v>
      </c>
      <c r="BL95" s="25" t="s">
        <v>523</v>
      </c>
      <c r="BM95" s="25" t="s">
        <v>5468</v>
      </c>
    </row>
    <row r="96" spans="2:65" s="1" customFormat="1" ht="14.5" customHeight="1">
      <c r="B96" s="42"/>
      <c r="C96" s="250" t="s">
        <v>223</v>
      </c>
      <c r="D96" s="250" t="s">
        <v>252</v>
      </c>
      <c r="E96" s="251" t="s">
        <v>5469</v>
      </c>
      <c r="F96" s="252" t="s">
        <v>5470</v>
      </c>
      <c r="G96" s="253" t="s">
        <v>248</v>
      </c>
      <c r="H96" s="254">
        <v>1</v>
      </c>
      <c r="I96" s="255"/>
      <c r="J96" s="256">
        <f t="shared" si="0"/>
        <v>0</v>
      </c>
      <c r="K96" s="252" t="s">
        <v>24</v>
      </c>
      <c r="L96" s="257"/>
      <c r="M96" s="258" t="s">
        <v>24</v>
      </c>
      <c r="N96" s="259" t="s">
        <v>45</v>
      </c>
      <c r="O96" s="43"/>
      <c r="P96" s="213">
        <f t="shared" si="1"/>
        <v>0</v>
      </c>
      <c r="Q96" s="213">
        <v>0</v>
      </c>
      <c r="R96" s="213">
        <f t="shared" si="2"/>
        <v>0</v>
      </c>
      <c r="S96" s="213">
        <v>0</v>
      </c>
      <c r="T96" s="214">
        <f t="shared" si="3"/>
        <v>0</v>
      </c>
      <c r="AR96" s="25" t="s">
        <v>1535</v>
      </c>
      <c r="AT96" s="25" t="s">
        <v>252</v>
      </c>
      <c r="AU96" s="25" t="s">
        <v>83</v>
      </c>
      <c r="AY96" s="25" t="s">
        <v>196</v>
      </c>
      <c r="BE96" s="215">
        <f t="shared" si="4"/>
        <v>0</v>
      </c>
      <c r="BF96" s="215">
        <f t="shared" si="5"/>
        <v>0</v>
      </c>
      <c r="BG96" s="215">
        <f t="shared" si="6"/>
        <v>0</v>
      </c>
      <c r="BH96" s="215">
        <f t="shared" si="7"/>
        <v>0</v>
      </c>
      <c r="BI96" s="215">
        <f t="shared" si="8"/>
        <v>0</v>
      </c>
      <c r="BJ96" s="25" t="s">
        <v>81</v>
      </c>
      <c r="BK96" s="215">
        <f t="shared" si="9"/>
        <v>0</v>
      </c>
      <c r="BL96" s="25" t="s">
        <v>523</v>
      </c>
      <c r="BM96" s="25" t="s">
        <v>5471</v>
      </c>
    </row>
    <row r="97" spans="2:65" s="1" customFormat="1" ht="14.5" customHeight="1">
      <c r="B97" s="42"/>
      <c r="C97" s="250" t="s">
        <v>230</v>
      </c>
      <c r="D97" s="250" t="s">
        <v>252</v>
      </c>
      <c r="E97" s="251" t="s">
        <v>5472</v>
      </c>
      <c r="F97" s="252" t="s">
        <v>5473</v>
      </c>
      <c r="G97" s="253" t="s">
        <v>1079</v>
      </c>
      <c r="H97" s="254">
        <v>1</v>
      </c>
      <c r="I97" s="255"/>
      <c r="J97" s="256">
        <f t="shared" si="0"/>
        <v>0</v>
      </c>
      <c r="K97" s="252" t="s">
        <v>24</v>
      </c>
      <c r="L97" s="257"/>
      <c r="M97" s="258" t="s">
        <v>24</v>
      </c>
      <c r="N97" s="259" t="s">
        <v>45</v>
      </c>
      <c r="O97" s="43"/>
      <c r="P97" s="213">
        <f t="shared" si="1"/>
        <v>0</v>
      </c>
      <c r="Q97" s="213">
        <v>0</v>
      </c>
      <c r="R97" s="213">
        <f t="shared" si="2"/>
        <v>0</v>
      </c>
      <c r="S97" s="213">
        <v>0</v>
      </c>
      <c r="T97" s="214">
        <f t="shared" si="3"/>
        <v>0</v>
      </c>
      <c r="AR97" s="25" t="s">
        <v>1535</v>
      </c>
      <c r="AT97" s="25" t="s">
        <v>252</v>
      </c>
      <c r="AU97" s="25" t="s">
        <v>83</v>
      </c>
      <c r="AY97" s="25" t="s">
        <v>196</v>
      </c>
      <c r="BE97" s="215">
        <f t="shared" si="4"/>
        <v>0</v>
      </c>
      <c r="BF97" s="215">
        <f t="shared" si="5"/>
        <v>0</v>
      </c>
      <c r="BG97" s="215">
        <f t="shared" si="6"/>
        <v>0</v>
      </c>
      <c r="BH97" s="215">
        <f t="shared" si="7"/>
        <v>0</v>
      </c>
      <c r="BI97" s="215">
        <f t="shared" si="8"/>
        <v>0</v>
      </c>
      <c r="BJ97" s="25" t="s">
        <v>81</v>
      </c>
      <c r="BK97" s="215">
        <f t="shared" si="9"/>
        <v>0</v>
      </c>
      <c r="BL97" s="25" t="s">
        <v>523</v>
      </c>
      <c r="BM97" s="25" t="s">
        <v>5474</v>
      </c>
    </row>
    <row r="98" spans="2:65" s="1" customFormat="1" ht="14.5" customHeight="1">
      <c r="B98" s="42"/>
      <c r="C98" s="204" t="s">
        <v>239</v>
      </c>
      <c r="D98" s="204" t="s">
        <v>198</v>
      </c>
      <c r="E98" s="205" t="s">
        <v>5475</v>
      </c>
      <c r="F98" s="206" t="s">
        <v>5476</v>
      </c>
      <c r="G98" s="207" t="s">
        <v>248</v>
      </c>
      <c r="H98" s="208">
        <v>1</v>
      </c>
      <c r="I98" s="209"/>
      <c r="J98" s="210">
        <f t="shared" si="0"/>
        <v>0</v>
      </c>
      <c r="K98" s="206" t="s">
        <v>24</v>
      </c>
      <c r="L98" s="62"/>
      <c r="M98" s="211" t="s">
        <v>24</v>
      </c>
      <c r="N98" s="212" t="s">
        <v>45</v>
      </c>
      <c r="O98" s="43"/>
      <c r="P98" s="213">
        <f t="shared" si="1"/>
        <v>0</v>
      </c>
      <c r="Q98" s="213">
        <v>0</v>
      </c>
      <c r="R98" s="213">
        <f t="shared" si="2"/>
        <v>0</v>
      </c>
      <c r="S98" s="213">
        <v>0</v>
      </c>
      <c r="T98" s="214">
        <f t="shared" si="3"/>
        <v>0</v>
      </c>
      <c r="AR98" s="25" t="s">
        <v>523</v>
      </c>
      <c r="AT98" s="25" t="s">
        <v>198</v>
      </c>
      <c r="AU98" s="25" t="s">
        <v>83</v>
      </c>
      <c r="AY98" s="25" t="s">
        <v>196</v>
      </c>
      <c r="BE98" s="215">
        <f t="shared" si="4"/>
        <v>0</v>
      </c>
      <c r="BF98" s="215">
        <f t="shared" si="5"/>
        <v>0</v>
      </c>
      <c r="BG98" s="215">
        <f t="shared" si="6"/>
        <v>0</v>
      </c>
      <c r="BH98" s="215">
        <f t="shared" si="7"/>
        <v>0</v>
      </c>
      <c r="BI98" s="215">
        <f t="shared" si="8"/>
        <v>0</v>
      </c>
      <c r="BJ98" s="25" t="s">
        <v>81</v>
      </c>
      <c r="BK98" s="215">
        <f t="shared" si="9"/>
        <v>0</v>
      </c>
      <c r="BL98" s="25" t="s">
        <v>523</v>
      </c>
      <c r="BM98" s="25" t="s">
        <v>5477</v>
      </c>
    </row>
    <row r="99" spans="2:65" s="11" customFormat="1" ht="29.9" customHeight="1">
      <c r="B99" s="188"/>
      <c r="C99" s="189"/>
      <c r="D99" s="190" t="s">
        <v>73</v>
      </c>
      <c r="E99" s="202" t="s">
        <v>3278</v>
      </c>
      <c r="F99" s="202" t="s">
        <v>5478</v>
      </c>
      <c r="G99" s="189"/>
      <c r="H99" s="189"/>
      <c r="I99" s="192"/>
      <c r="J99" s="203">
        <f>BK99</f>
        <v>0</v>
      </c>
      <c r="K99" s="189"/>
      <c r="L99" s="194"/>
      <c r="M99" s="195"/>
      <c r="N99" s="196"/>
      <c r="O99" s="196"/>
      <c r="P99" s="197">
        <f>SUM(P100:P105)</f>
        <v>0</v>
      </c>
      <c r="Q99" s="196"/>
      <c r="R99" s="197">
        <f>SUM(R100:R105)</f>
        <v>0</v>
      </c>
      <c r="S99" s="196"/>
      <c r="T99" s="198">
        <f>SUM(T100:T105)</f>
        <v>0</v>
      </c>
      <c r="AR99" s="199" t="s">
        <v>211</v>
      </c>
      <c r="AT99" s="200" t="s">
        <v>73</v>
      </c>
      <c r="AU99" s="200" t="s">
        <v>81</v>
      </c>
      <c r="AY99" s="199" t="s">
        <v>196</v>
      </c>
      <c r="BK99" s="201">
        <f>SUM(BK100:BK105)</f>
        <v>0</v>
      </c>
    </row>
    <row r="100" spans="2:65" s="1" customFormat="1" ht="14.5" customHeight="1">
      <c r="B100" s="42"/>
      <c r="C100" s="250" t="s">
        <v>245</v>
      </c>
      <c r="D100" s="250" t="s">
        <v>252</v>
      </c>
      <c r="E100" s="251" t="s">
        <v>5479</v>
      </c>
      <c r="F100" s="252" t="s">
        <v>5480</v>
      </c>
      <c r="G100" s="253" t="s">
        <v>248</v>
      </c>
      <c r="H100" s="254">
        <v>6</v>
      </c>
      <c r="I100" s="255"/>
      <c r="J100" s="256">
        <f t="shared" ref="J100:J105" si="10">ROUND(I100*H100,2)</f>
        <v>0</v>
      </c>
      <c r="K100" s="252" t="s">
        <v>24</v>
      </c>
      <c r="L100" s="257"/>
      <c r="M100" s="258" t="s">
        <v>24</v>
      </c>
      <c r="N100" s="259" t="s">
        <v>45</v>
      </c>
      <c r="O100" s="43"/>
      <c r="P100" s="213">
        <f t="shared" ref="P100:P105" si="11">O100*H100</f>
        <v>0</v>
      </c>
      <c r="Q100" s="213">
        <v>0</v>
      </c>
      <c r="R100" s="213">
        <f t="shared" ref="R100:R105" si="12">Q100*H100</f>
        <v>0</v>
      </c>
      <c r="S100" s="213">
        <v>0</v>
      </c>
      <c r="T100" s="214">
        <f t="shared" ref="T100:T105" si="13">S100*H100</f>
        <v>0</v>
      </c>
      <c r="AR100" s="25" t="s">
        <v>887</v>
      </c>
      <c r="AT100" s="25" t="s">
        <v>252</v>
      </c>
      <c r="AU100" s="25" t="s">
        <v>83</v>
      </c>
      <c r="AY100" s="25" t="s">
        <v>196</v>
      </c>
      <c r="BE100" s="215">
        <f t="shared" ref="BE100:BE105" si="14">IF(N100="základní",J100,0)</f>
        <v>0</v>
      </c>
      <c r="BF100" s="215">
        <f t="shared" ref="BF100:BF105" si="15">IF(N100="snížená",J100,0)</f>
        <v>0</v>
      </c>
      <c r="BG100" s="215">
        <f t="shared" ref="BG100:BG105" si="16">IF(N100="zákl. přenesená",J100,0)</f>
        <v>0</v>
      </c>
      <c r="BH100" s="215">
        <f t="shared" ref="BH100:BH105" si="17">IF(N100="sníž. přenesená",J100,0)</f>
        <v>0</v>
      </c>
      <c r="BI100" s="215">
        <f t="shared" ref="BI100:BI105" si="18">IF(N100="nulová",J100,0)</f>
        <v>0</v>
      </c>
      <c r="BJ100" s="25" t="s">
        <v>81</v>
      </c>
      <c r="BK100" s="215">
        <f t="shared" ref="BK100:BK105" si="19">ROUND(I100*H100,2)</f>
        <v>0</v>
      </c>
      <c r="BL100" s="25" t="s">
        <v>887</v>
      </c>
      <c r="BM100" s="25" t="s">
        <v>5481</v>
      </c>
    </row>
    <row r="101" spans="2:65" s="1" customFormat="1" ht="14.5" customHeight="1">
      <c r="B101" s="42"/>
      <c r="C101" s="250" t="s">
        <v>251</v>
      </c>
      <c r="D101" s="250" t="s">
        <v>252</v>
      </c>
      <c r="E101" s="251" t="s">
        <v>5482</v>
      </c>
      <c r="F101" s="252" t="s">
        <v>5483</v>
      </c>
      <c r="G101" s="253" t="s">
        <v>248</v>
      </c>
      <c r="H101" s="254">
        <v>4</v>
      </c>
      <c r="I101" s="255"/>
      <c r="J101" s="256">
        <f t="shared" si="10"/>
        <v>0</v>
      </c>
      <c r="K101" s="252" t="s">
        <v>24</v>
      </c>
      <c r="L101" s="257"/>
      <c r="M101" s="258" t="s">
        <v>24</v>
      </c>
      <c r="N101" s="259" t="s">
        <v>45</v>
      </c>
      <c r="O101" s="43"/>
      <c r="P101" s="213">
        <f t="shared" si="11"/>
        <v>0</v>
      </c>
      <c r="Q101" s="213">
        <v>0</v>
      </c>
      <c r="R101" s="213">
        <f t="shared" si="12"/>
        <v>0</v>
      </c>
      <c r="S101" s="213">
        <v>0</v>
      </c>
      <c r="T101" s="214">
        <f t="shared" si="13"/>
        <v>0</v>
      </c>
      <c r="AR101" s="25" t="s">
        <v>887</v>
      </c>
      <c r="AT101" s="25" t="s">
        <v>252</v>
      </c>
      <c r="AU101" s="25" t="s">
        <v>83</v>
      </c>
      <c r="AY101" s="25" t="s">
        <v>196</v>
      </c>
      <c r="BE101" s="215">
        <f t="shared" si="14"/>
        <v>0</v>
      </c>
      <c r="BF101" s="215">
        <f t="shared" si="15"/>
        <v>0</v>
      </c>
      <c r="BG101" s="215">
        <f t="shared" si="16"/>
        <v>0</v>
      </c>
      <c r="BH101" s="215">
        <f t="shared" si="17"/>
        <v>0</v>
      </c>
      <c r="BI101" s="215">
        <f t="shared" si="18"/>
        <v>0</v>
      </c>
      <c r="BJ101" s="25" t="s">
        <v>81</v>
      </c>
      <c r="BK101" s="215">
        <f t="shared" si="19"/>
        <v>0</v>
      </c>
      <c r="BL101" s="25" t="s">
        <v>887</v>
      </c>
      <c r="BM101" s="25" t="s">
        <v>5484</v>
      </c>
    </row>
    <row r="102" spans="2:65" s="1" customFormat="1" ht="14.5" customHeight="1">
      <c r="B102" s="42"/>
      <c r="C102" s="250" t="s">
        <v>256</v>
      </c>
      <c r="D102" s="250" t="s">
        <v>252</v>
      </c>
      <c r="E102" s="251" t="s">
        <v>5485</v>
      </c>
      <c r="F102" s="252" t="s">
        <v>5486</v>
      </c>
      <c r="G102" s="253" t="s">
        <v>248</v>
      </c>
      <c r="H102" s="254">
        <v>1</v>
      </c>
      <c r="I102" s="255"/>
      <c r="J102" s="256">
        <f t="shared" si="10"/>
        <v>0</v>
      </c>
      <c r="K102" s="252" t="s">
        <v>24</v>
      </c>
      <c r="L102" s="257"/>
      <c r="M102" s="258" t="s">
        <v>24</v>
      </c>
      <c r="N102" s="259" t="s">
        <v>45</v>
      </c>
      <c r="O102" s="43"/>
      <c r="P102" s="213">
        <f t="shared" si="11"/>
        <v>0</v>
      </c>
      <c r="Q102" s="213">
        <v>0</v>
      </c>
      <c r="R102" s="213">
        <f t="shared" si="12"/>
        <v>0</v>
      </c>
      <c r="S102" s="213">
        <v>0</v>
      </c>
      <c r="T102" s="214">
        <f t="shared" si="13"/>
        <v>0</v>
      </c>
      <c r="AR102" s="25" t="s">
        <v>887</v>
      </c>
      <c r="AT102" s="25" t="s">
        <v>252</v>
      </c>
      <c r="AU102" s="25" t="s">
        <v>83</v>
      </c>
      <c r="AY102" s="25" t="s">
        <v>196</v>
      </c>
      <c r="BE102" s="215">
        <f t="shared" si="14"/>
        <v>0</v>
      </c>
      <c r="BF102" s="215">
        <f t="shared" si="15"/>
        <v>0</v>
      </c>
      <c r="BG102" s="215">
        <f t="shared" si="16"/>
        <v>0</v>
      </c>
      <c r="BH102" s="215">
        <f t="shared" si="17"/>
        <v>0</v>
      </c>
      <c r="BI102" s="215">
        <f t="shared" si="18"/>
        <v>0</v>
      </c>
      <c r="BJ102" s="25" t="s">
        <v>81</v>
      </c>
      <c r="BK102" s="215">
        <f t="shared" si="19"/>
        <v>0</v>
      </c>
      <c r="BL102" s="25" t="s">
        <v>887</v>
      </c>
      <c r="BM102" s="25" t="s">
        <v>5487</v>
      </c>
    </row>
    <row r="103" spans="2:65" s="1" customFormat="1" ht="14.5" customHeight="1">
      <c r="B103" s="42"/>
      <c r="C103" s="250" t="s">
        <v>264</v>
      </c>
      <c r="D103" s="250" t="s">
        <v>252</v>
      </c>
      <c r="E103" s="251" t="s">
        <v>5488</v>
      </c>
      <c r="F103" s="252" t="s">
        <v>5489</v>
      </c>
      <c r="G103" s="253" t="s">
        <v>248</v>
      </c>
      <c r="H103" s="254">
        <v>2</v>
      </c>
      <c r="I103" s="255"/>
      <c r="J103" s="256">
        <f t="shared" si="10"/>
        <v>0</v>
      </c>
      <c r="K103" s="252" t="s">
        <v>24</v>
      </c>
      <c r="L103" s="257"/>
      <c r="M103" s="258" t="s">
        <v>24</v>
      </c>
      <c r="N103" s="259" t="s">
        <v>45</v>
      </c>
      <c r="O103" s="43"/>
      <c r="P103" s="213">
        <f t="shared" si="11"/>
        <v>0</v>
      </c>
      <c r="Q103" s="213">
        <v>0</v>
      </c>
      <c r="R103" s="213">
        <f t="shared" si="12"/>
        <v>0</v>
      </c>
      <c r="S103" s="213">
        <v>0</v>
      </c>
      <c r="T103" s="214">
        <f t="shared" si="13"/>
        <v>0</v>
      </c>
      <c r="AR103" s="25" t="s">
        <v>887</v>
      </c>
      <c r="AT103" s="25" t="s">
        <v>252</v>
      </c>
      <c r="AU103" s="25" t="s">
        <v>83</v>
      </c>
      <c r="AY103" s="25" t="s">
        <v>196</v>
      </c>
      <c r="BE103" s="215">
        <f t="shared" si="14"/>
        <v>0</v>
      </c>
      <c r="BF103" s="215">
        <f t="shared" si="15"/>
        <v>0</v>
      </c>
      <c r="BG103" s="215">
        <f t="shared" si="16"/>
        <v>0</v>
      </c>
      <c r="BH103" s="215">
        <f t="shared" si="17"/>
        <v>0</v>
      </c>
      <c r="BI103" s="215">
        <f t="shared" si="18"/>
        <v>0</v>
      </c>
      <c r="BJ103" s="25" t="s">
        <v>81</v>
      </c>
      <c r="BK103" s="215">
        <f t="shared" si="19"/>
        <v>0</v>
      </c>
      <c r="BL103" s="25" t="s">
        <v>887</v>
      </c>
      <c r="BM103" s="25" t="s">
        <v>5490</v>
      </c>
    </row>
    <row r="104" spans="2:65" s="1" customFormat="1" ht="14.5" customHeight="1">
      <c r="B104" s="42"/>
      <c r="C104" s="250" t="s">
        <v>272</v>
      </c>
      <c r="D104" s="250" t="s">
        <v>252</v>
      </c>
      <c r="E104" s="251" t="s">
        <v>5491</v>
      </c>
      <c r="F104" s="252" t="s">
        <v>5492</v>
      </c>
      <c r="G104" s="253" t="s">
        <v>248</v>
      </c>
      <c r="H104" s="254">
        <v>6</v>
      </c>
      <c r="I104" s="255"/>
      <c r="J104" s="256">
        <f t="shared" si="10"/>
        <v>0</v>
      </c>
      <c r="K104" s="252" t="s">
        <v>24</v>
      </c>
      <c r="L104" s="257"/>
      <c r="M104" s="258" t="s">
        <v>24</v>
      </c>
      <c r="N104" s="259" t="s">
        <v>45</v>
      </c>
      <c r="O104" s="43"/>
      <c r="P104" s="213">
        <f t="shared" si="11"/>
        <v>0</v>
      </c>
      <c r="Q104" s="213">
        <v>0</v>
      </c>
      <c r="R104" s="213">
        <f t="shared" si="12"/>
        <v>0</v>
      </c>
      <c r="S104" s="213">
        <v>0</v>
      </c>
      <c r="T104" s="214">
        <f t="shared" si="13"/>
        <v>0</v>
      </c>
      <c r="AR104" s="25" t="s">
        <v>887</v>
      </c>
      <c r="AT104" s="25" t="s">
        <v>252</v>
      </c>
      <c r="AU104" s="25" t="s">
        <v>83</v>
      </c>
      <c r="AY104" s="25" t="s">
        <v>196</v>
      </c>
      <c r="BE104" s="215">
        <f t="shared" si="14"/>
        <v>0</v>
      </c>
      <c r="BF104" s="215">
        <f t="shared" si="15"/>
        <v>0</v>
      </c>
      <c r="BG104" s="215">
        <f t="shared" si="16"/>
        <v>0</v>
      </c>
      <c r="BH104" s="215">
        <f t="shared" si="17"/>
        <v>0</v>
      </c>
      <c r="BI104" s="215">
        <f t="shared" si="18"/>
        <v>0</v>
      </c>
      <c r="BJ104" s="25" t="s">
        <v>81</v>
      </c>
      <c r="BK104" s="215">
        <f t="shared" si="19"/>
        <v>0</v>
      </c>
      <c r="BL104" s="25" t="s">
        <v>887</v>
      </c>
      <c r="BM104" s="25" t="s">
        <v>5493</v>
      </c>
    </row>
    <row r="105" spans="2:65" s="1" customFormat="1" ht="14.5" customHeight="1">
      <c r="B105" s="42"/>
      <c r="C105" s="250" t="s">
        <v>277</v>
      </c>
      <c r="D105" s="250" t="s">
        <v>252</v>
      </c>
      <c r="E105" s="251" t="s">
        <v>5494</v>
      </c>
      <c r="F105" s="252" t="s">
        <v>5495</v>
      </c>
      <c r="G105" s="253" t="s">
        <v>248</v>
      </c>
      <c r="H105" s="254">
        <v>3</v>
      </c>
      <c r="I105" s="255"/>
      <c r="J105" s="256">
        <f t="shared" si="10"/>
        <v>0</v>
      </c>
      <c r="K105" s="252" t="s">
        <v>24</v>
      </c>
      <c r="L105" s="257"/>
      <c r="M105" s="258" t="s">
        <v>24</v>
      </c>
      <c r="N105" s="259" t="s">
        <v>45</v>
      </c>
      <c r="O105" s="43"/>
      <c r="P105" s="213">
        <f t="shared" si="11"/>
        <v>0</v>
      </c>
      <c r="Q105" s="213">
        <v>0</v>
      </c>
      <c r="R105" s="213">
        <f t="shared" si="12"/>
        <v>0</v>
      </c>
      <c r="S105" s="213">
        <v>0</v>
      </c>
      <c r="T105" s="214">
        <f t="shared" si="13"/>
        <v>0</v>
      </c>
      <c r="AR105" s="25" t="s">
        <v>887</v>
      </c>
      <c r="AT105" s="25" t="s">
        <v>252</v>
      </c>
      <c r="AU105" s="25" t="s">
        <v>83</v>
      </c>
      <c r="AY105" s="25" t="s">
        <v>196</v>
      </c>
      <c r="BE105" s="215">
        <f t="shared" si="14"/>
        <v>0</v>
      </c>
      <c r="BF105" s="215">
        <f t="shared" si="15"/>
        <v>0</v>
      </c>
      <c r="BG105" s="215">
        <f t="shared" si="16"/>
        <v>0</v>
      </c>
      <c r="BH105" s="215">
        <f t="shared" si="17"/>
        <v>0</v>
      </c>
      <c r="BI105" s="215">
        <f t="shared" si="18"/>
        <v>0</v>
      </c>
      <c r="BJ105" s="25" t="s">
        <v>81</v>
      </c>
      <c r="BK105" s="215">
        <f t="shared" si="19"/>
        <v>0</v>
      </c>
      <c r="BL105" s="25" t="s">
        <v>887</v>
      </c>
      <c r="BM105" s="25" t="s">
        <v>5496</v>
      </c>
    </row>
    <row r="106" spans="2:65" s="11" customFormat="1" ht="29.9" customHeight="1">
      <c r="B106" s="188"/>
      <c r="C106" s="189"/>
      <c r="D106" s="190" t="s">
        <v>73</v>
      </c>
      <c r="E106" s="202" t="s">
        <v>3330</v>
      </c>
      <c r="F106" s="202" t="s">
        <v>5497</v>
      </c>
      <c r="G106" s="189"/>
      <c r="H106" s="189"/>
      <c r="I106" s="192"/>
      <c r="J106" s="203">
        <f>BK106</f>
        <v>0</v>
      </c>
      <c r="K106" s="189"/>
      <c r="L106" s="194"/>
      <c r="M106" s="195"/>
      <c r="N106" s="196"/>
      <c r="O106" s="196"/>
      <c r="P106" s="197">
        <f>SUM(P107:P120)</f>
        <v>0</v>
      </c>
      <c r="Q106" s="196"/>
      <c r="R106" s="197">
        <f>SUM(R107:R120)</f>
        <v>0</v>
      </c>
      <c r="S106" s="196"/>
      <c r="T106" s="198">
        <f>SUM(T107:T120)</f>
        <v>0</v>
      </c>
      <c r="AR106" s="199" t="s">
        <v>211</v>
      </c>
      <c r="AT106" s="200" t="s">
        <v>73</v>
      </c>
      <c r="AU106" s="200" t="s">
        <v>81</v>
      </c>
      <c r="AY106" s="199" t="s">
        <v>196</v>
      </c>
      <c r="BK106" s="201">
        <f>SUM(BK107:BK120)</f>
        <v>0</v>
      </c>
    </row>
    <row r="107" spans="2:65" s="1" customFormat="1" ht="14.5" customHeight="1">
      <c r="B107" s="42"/>
      <c r="C107" s="250" t="s">
        <v>282</v>
      </c>
      <c r="D107" s="250" t="s">
        <v>252</v>
      </c>
      <c r="E107" s="251" t="s">
        <v>5498</v>
      </c>
      <c r="F107" s="252" t="s">
        <v>5499</v>
      </c>
      <c r="G107" s="253" t="s">
        <v>248</v>
      </c>
      <c r="H107" s="254">
        <v>18</v>
      </c>
      <c r="I107" s="255"/>
      <c r="J107" s="256">
        <f t="shared" ref="J107:J120" si="20">ROUND(I107*H107,2)</f>
        <v>0</v>
      </c>
      <c r="K107" s="252" t="s">
        <v>24</v>
      </c>
      <c r="L107" s="257"/>
      <c r="M107" s="258" t="s">
        <v>24</v>
      </c>
      <c r="N107" s="259" t="s">
        <v>45</v>
      </c>
      <c r="O107" s="43"/>
      <c r="P107" s="213">
        <f t="shared" ref="P107:P120" si="21">O107*H107</f>
        <v>0</v>
      </c>
      <c r="Q107" s="213">
        <v>0</v>
      </c>
      <c r="R107" s="213">
        <f t="shared" ref="R107:R120" si="22">Q107*H107</f>
        <v>0</v>
      </c>
      <c r="S107" s="213">
        <v>0</v>
      </c>
      <c r="T107" s="214">
        <f t="shared" ref="T107:T120" si="23">S107*H107</f>
        <v>0</v>
      </c>
      <c r="AR107" s="25" t="s">
        <v>887</v>
      </c>
      <c r="AT107" s="25" t="s">
        <v>252</v>
      </c>
      <c r="AU107" s="25" t="s">
        <v>83</v>
      </c>
      <c r="AY107" s="25" t="s">
        <v>196</v>
      </c>
      <c r="BE107" s="215">
        <f t="shared" ref="BE107:BE120" si="24">IF(N107="základní",J107,0)</f>
        <v>0</v>
      </c>
      <c r="BF107" s="215">
        <f t="shared" ref="BF107:BF120" si="25">IF(N107="snížená",J107,0)</f>
        <v>0</v>
      </c>
      <c r="BG107" s="215">
        <f t="shared" ref="BG107:BG120" si="26">IF(N107="zákl. přenesená",J107,0)</f>
        <v>0</v>
      </c>
      <c r="BH107" s="215">
        <f t="shared" ref="BH107:BH120" si="27">IF(N107="sníž. přenesená",J107,0)</f>
        <v>0</v>
      </c>
      <c r="BI107" s="215">
        <f t="shared" ref="BI107:BI120" si="28">IF(N107="nulová",J107,0)</f>
        <v>0</v>
      </c>
      <c r="BJ107" s="25" t="s">
        <v>81</v>
      </c>
      <c r="BK107" s="215">
        <f t="shared" ref="BK107:BK120" si="29">ROUND(I107*H107,2)</f>
        <v>0</v>
      </c>
      <c r="BL107" s="25" t="s">
        <v>887</v>
      </c>
      <c r="BM107" s="25" t="s">
        <v>5500</v>
      </c>
    </row>
    <row r="108" spans="2:65" s="1" customFormat="1" ht="14.5" customHeight="1">
      <c r="B108" s="42"/>
      <c r="C108" s="250" t="s">
        <v>10</v>
      </c>
      <c r="D108" s="250" t="s">
        <v>252</v>
      </c>
      <c r="E108" s="251" t="s">
        <v>5501</v>
      </c>
      <c r="F108" s="252" t="s">
        <v>5502</v>
      </c>
      <c r="G108" s="253" t="s">
        <v>248</v>
      </c>
      <c r="H108" s="254">
        <v>2</v>
      </c>
      <c r="I108" s="255"/>
      <c r="J108" s="256">
        <f t="shared" si="20"/>
        <v>0</v>
      </c>
      <c r="K108" s="252" t="s">
        <v>24</v>
      </c>
      <c r="L108" s="257"/>
      <c r="M108" s="258" t="s">
        <v>24</v>
      </c>
      <c r="N108" s="259" t="s">
        <v>45</v>
      </c>
      <c r="O108" s="43"/>
      <c r="P108" s="213">
        <f t="shared" si="21"/>
        <v>0</v>
      </c>
      <c r="Q108" s="213">
        <v>0</v>
      </c>
      <c r="R108" s="213">
        <f t="shared" si="22"/>
        <v>0</v>
      </c>
      <c r="S108" s="213">
        <v>0</v>
      </c>
      <c r="T108" s="214">
        <f t="shared" si="23"/>
        <v>0</v>
      </c>
      <c r="AR108" s="25" t="s">
        <v>887</v>
      </c>
      <c r="AT108" s="25" t="s">
        <v>252</v>
      </c>
      <c r="AU108" s="25" t="s">
        <v>83</v>
      </c>
      <c r="AY108" s="25" t="s">
        <v>196</v>
      </c>
      <c r="BE108" s="215">
        <f t="shared" si="24"/>
        <v>0</v>
      </c>
      <c r="BF108" s="215">
        <f t="shared" si="25"/>
        <v>0</v>
      </c>
      <c r="BG108" s="215">
        <f t="shared" si="26"/>
        <v>0</v>
      </c>
      <c r="BH108" s="215">
        <f t="shared" si="27"/>
        <v>0</v>
      </c>
      <c r="BI108" s="215">
        <f t="shared" si="28"/>
        <v>0</v>
      </c>
      <c r="BJ108" s="25" t="s">
        <v>81</v>
      </c>
      <c r="BK108" s="215">
        <f t="shared" si="29"/>
        <v>0</v>
      </c>
      <c r="BL108" s="25" t="s">
        <v>887</v>
      </c>
      <c r="BM108" s="25" t="s">
        <v>5503</v>
      </c>
    </row>
    <row r="109" spans="2:65" s="1" customFormat="1" ht="14.5" customHeight="1">
      <c r="B109" s="42"/>
      <c r="C109" s="250" t="s">
        <v>290</v>
      </c>
      <c r="D109" s="250" t="s">
        <v>252</v>
      </c>
      <c r="E109" s="251" t="s">
        <v>5504</v>
      </c>
      <c r="F109" s="252" t="s">
        <v>5505</v>
      </c>
      <c r="G109" s="253" t="s">
        <v>248</v>
      </c>
      <c r="H109" s="254">
        <v>4</v>
      </c>
      <c r="I109" s="255"/>
      <c r="J109" s="256">
        <f t="shared" si="20"/>
        <v>0</v>
      </c>
      <c r="K109" s="252" t="s">
        <v>24</v>
      </c>
      <c r="L109" s="257"/>
      <c r="M109" s="258" t="s">
        <v>24</v>
      </c>
      <c r="N109" s="259" t="s">
        <v>45</v>
      </c>
      <c r="O109" s="43"/>
      <c r="P109" s="213">
        <f t="shared" si="21"/>
        <v>0</v>
      </c>
      <c r="Q109" s="213">
        <v>0</v>
      </c>
      <c r="R109" s="213">
        <f t="shared" si="22"/>
        <v>0</v>
      </c>
      <c r="S109" s="213">
        <v>0</v>
      </c>
      <c r="T109" s="214">
        <f t="shared" si="23"/>
        <v>0</v>
      </c>
      <c r="AR109" s="25" t="s">
        <v>887</v>
      </c>
      <c r="AT109" s="25" t="s">
        <v>252</v>
      </c>
      <c r="AU109" s="25" t="s">
        <v>83</v>
      </c>
      <c r="AY109" s="25" t="s">
        <v>196</v>
      </c>
      <c r="BE109" s="215">
        <f t="shared" si="24"/>
        <v>0</v>
      </c>
      <c r="BF109" s="215">
        <f t="shared" si="25"/>
        <v>0</v>
      </c>
      <c r="BG109" s="215">
        <f t="shared" si="26"/>
        <v>0</v>
      </c>
      <c r="BH109" s="215">
        <f t="shared" si="27"/>
        <v>0</v>
      </c>
      <c r="BI109" s="215">
        <f t="shared" si="28"/>
        <v>0</v>
      </c>
      <c r="BJ109" s="25" t="s">
        <v>81</v>
      </c>
      <c r="BK109" s="215">
        <f t="shared" si="29"/>
        <v>0</v>
      </c>
      <c r="BL109" s="25" t="s">
        <v>887</v>
      </c>
      <c r="BM109" s="25" t="s">
        <v>5506</v>
      </c>
    </row>
    <row r="110" spans="2:65" s="1" customFormat="1" ht="14.5" customHeight="1">
      <c r="B110" s="42"/>
      <c r="C110" s="250" t="s">
        <v>296</v>
      </c>
      <c r="D110" s="250" t="s">
        <v>252</v>
      </c>
      <c r="E110" s="251" t="s">
        <v>5507</v>
      </c>
      <c r="F110" s="252" t="s">
        <v>5508</v>
      </c>
      <c r="G110" s="253" t="s">
        <v>248</v>
      </c>
      <c r="H110" s="254">
        <v>2</v>
      </c>
      <c r="I110" s="255"/>
      <c r="J110" s="256">
        <f t="shared" si="20"/>
        <v>0</v>
      </c>
      <c r="K110" s="252" t="s">
        <v>24</v>
      </c>
      <c r="L110" s="257"/>
      <c r="M110" s="258" t="s">
        <v>24</v>
      </c>
      <c r="N110" s="259" t="s">
        <v>45</v>
      </c>
      <c r="O110" s="43"/>
      <c r="P110" s="213">
        <f t="shared" si="21"/>
        <v>0</v>
      </c>
      <c r="Q110" s="213">
        <v>0</v>
      </c>
      <c r="R110" s="213">
        <f t="shared" si="22"/>
        <v>0</v>
      </c>
      <c r="S110" s="213">
        <v>0</v>
      </c>
      <c r="T110" s="214">
        <f t="shared" si="23"/>
        <v>0</v>
      </c>
      <c r="AR110" s="25" t="s">
        <v>887</v>
      </c>
      <c r="AT110" s="25" t="s">
        <v>252</v>
      </c>
      <c r="AU110" s="25" t="s">
        <v>83</v>
      </c>
      <c r="AY110" s="25" t="s">
        <v>196</v>
      </c>
      <c r="BE110" s="215">
        <f t="shared" si="24"/>
        <v>0</v>
      </c>
      <c r="BF110" s="215">
        <f t="shared" si="25"/>
        <v>0</v>
      </c>
      <c r="BG110" s="215">
        <f t="shared" si="26"/>
        <v>0</v>
      </c>
      <c r="BH110" s="215">
        <f t="shared" si="27"/>
        <v>0</v>
      </c>
      <c r="BI110" s="215">
        <f t="shared" si="28"/>
        <v>0</v>
      </c>
      <c r="BJ110" s="25" t="s">
        <v>81</v>
      </c>
      <c r="BK110" s="215">
        <f t="shared" si="29"/>
        <v>0</v>
      </c>
      <c r="BL110" s="25" t="s">
        <v>887</v>
      </c>
      <c r="BM110" s="25" t="s">
        <v>5509</v>
      </c>
    </row>
    <row r="111" spans="2:65" s="1" customFormat="1" ht="14.5" customHeight="1">
      <c r="B111" s="42"/>
      <c r="C111" s="250" t="s">
        <v>303</v>
      </c>
      <c r="D111" s="250" t="s">
        <v>252</v>
      </c>
      <c r="E111" s="251" t="s">
        <v>5510</v>
      </c>
      <c r="F111" s="252" t="s">
        <v>5511</v>
      </c>
      <c r="G111" s="253" t="s">
        <v>248</v>
      </c>
      <c r="H111" s="254">
        <v>2</v>
      </c>
      <c r="I111" s="255"/>
      <c r="J111" s="256">
        <f t="shared" si="20"/>
        <v>0</v>
      </c>
      <c r="K111" s="252" t="s">
        <v>24</v>
      </c>
      <c r="L111" s="257"/>
      <c r="M111" s="258" t="s">
        <v>24</v>
      </c>
      <c r="N111" s="259" t="s">
        <v>45</v>
      </c>
      <c r="O111" s="43"/>
      <c r="P111" s="213">
        <f t="shared" si="21"/>
        <v>0</v>
      </c>
      <c r="Q111" s="213">
        <v>0</v>
      </c>
      <c r="R111" s="213">
        <f t="shared" si="22"/>
        <v>0</v>
      </c>
      <c r="S111" s="213">
        <v>0</v>
      </c>
      <c r="T111" s="214">
        <f t="shared" si="23"/>
        <v>0</v>
      </c>
      <c r="AR111" s="25" t="s">
        <v>887</v>
      </c>
      <c r="AT111" s="25" t="s">
        <v>252</v>
      </c>
      <c r="AU111" s="25" t="s">
        <v>83</v>
      </c>
      <c r="AY111" s="25" t="s">
        <v>196</v>
      </c>
      <c r="BE111" s="215">
        <f t="shared" si="24"/>
        <v>0</v>
      </c>
      <c r="BF111" s="215">
        <f t="shared" si="25"/>
        <v>0</v>
      </c>
      <c r="BG111" s="215">
        <f t="shared" si="26"/>
        <v>0</v>
      </c>
      <c r="BH111" s="215">
        <f t="shared" si="27"/>
        <v>0</v>
      </c>
      <c r="BI111" s="215">
        <f t="shared" si="28"/>
        <v>0</v>
      </c>
      <c r="BJ111" s="25" t="s">
        <v>81</v>
      </c>
      <c r="BK111" s="215">
        <f t="shared" si="29"/>
        <v>0</v>
      </c>
      <c r="BL111" s="25" t="s">
        <v>887</v>
      </c>
      <c r="BM111" s="25" t="s">
        <v>5512</v>
      </c>
    </row>
    <row r="112" spans="2:65" s="1" customFormat="1" ht="14.5" customHeight="1">
      <c r="B112" s="42"/>
      <c r="C112" s="250" t="s">
        <v>312</v>
      </c>
      <c r="D112" s="250" t="s">
        <v>252</v>
      </c>
      <c r="E112" s="251" t="s">
        <v>5513</v>
      </c>
      <c r="F112" s="252" t="s">
        <v>5514</v>
      </c>
      <c r="G112" s="253" t="s">
        <v>248</v>
      </c>
      <c r="H112" s="254">
        <v>1</v>
      </c>
      <c r="I112" s="255"/>
      <c r="J112" s="256">
        <f t="shared" si="20"/>
        <v>0</v>
      </c>
      <c r="K112" s="252" t="s">
        <v>24</v>
      </c>
      <c r="L112" s="257"/>
      <c r="M112" s="258" t="s">
        <v>24</v>
      </c>
      <c r="N112" s="259" t="s">
        <v>45</v>
      </c>
      <c r="O112" s="43"/>
      <c r="P112" s="213">
        <f t="shared" si="21"/>
        <v>0</v>
      </c>
      <c r="Q112" s="213">
        <v>0</v>
      </c>
      <c r="R112" s="213">
        <f t="shared" si="22"/>
        <v>0</v>
      </c>
      <c r="S112" s="213">
        <v>0</v>
      </c>
      <c r="T112" s="214">
        <f t="shared" si="23"/>
        <v>0</v>
      </c>
      <c r="AR112" s="25" t="s">
        <v>887</v>
      </c>
      <c r="AT112" s="25" t="s">
        <v>252</v>
      </c>
      <c r="AU112" s="25" t="s">
        <v>83</v>
      </c>
      <c r="AY112" s="25" t="s">
        <v>196</v>
      </c>
      <c r="BE112" s="215">
        <f t="shared" si="24"/>
        <v>0</v>
      </c>
      <c r="BF112" s="215">
        <f t="shared" si="25"/>
        <v>0</v>
      </c>
      <c r="BG112" s="215">
        <f t="shared" si="26"/>
        <v>0</v>
      </c>
      <c r="BH112" s="215">
        <f t="shared" si="27"/>
        <v>0</v>
      </c>
      <c r="BI112" s="215">
        <f t="shared" si="28"/>
        <v>0</v>
      </c>
      <c r="BJ112" s="25" t="s">
        <v>81</v>
      </c>
      <c r="BK112" s="215">
        <f t="shared" si="29"/>
        <v>0</v>
      </c>
      <c r="BL112" s="25" t="s">
        <v>887</v>
      </c>
      <c r="BM112" s="25" t="s">
        <v>5515</v>
      </c>
    </row>
    <row r="113" spans="2:65" s="1" customFormat="1" ht="14.5" customHeight="1">
      <c r="B113" s="42"/>
      <c r="C113" s="250" t="s">
        <v>317</v>
      </c>
      <c r="D113" s="250" t="s">
        <v>252</v>
      </c>
      <c r="E113" s="251" t="s">
        <v>5516</v>
      </c>
      <c r="F113" s="252" t="s">
        <v>5517</v>
      </c>
      <c r="G113" s="253" t="s">
        <v>248</v>
      </c>
      <c r="H113" s="254">
        <v>1</v>
      </c>
      <c r="I113" s="255"/>
      <c r="J113" s="256">
        <f t="shared" si="20"/>
        <v>0</v>
      </c>
      <c r="K113" s="252" t="s">
        <v>24</v>
      </c>
      <c r="L113" s="257"/>
      <c r="M113" s="258" t="s">
        <v>24</v>
      </c>
      <c r="N113" s="259" t="s">
        <v>45</v>
      </c>
      <c r="O113" s="43"/>
      <c r="P113" s="213">
        <f t="shared" si="21"/>
        <v>0</v>
      </c>
      <c r="Q113" s="213">
        <v>0</v>
      </c>
      <c r="R113" s="213">
        <f t="shared" si="22"/>
        <v>0</v>
      </c>
      <c r="S113" s="213">
        <v>0</v>
      </c>
      <c r="T113" s="214">
        <f t="shared" si="23"/>
        <v>0</v>
      </c>
      <c r="AR113" s="25" t="s">
        <v>887</v>
      </c>
      <c r="AT113" s="25" t="s">
        <v>252</v>
      </c>
      <c r="AU113" s="25" t="s">
        <v>83</v>
      </c>
      <c r="AY113" s="25" t="s">
        <v>196</v>
      </c>
      <c r="BE113" s="215">
        <f t="shared" si="24"/>
        <v>0</v>
      </c>
      <c r="BF113" s="215">
        <f t="shared" si="25"/>
        <v>0</v>
      </c>
      <c r="BG113" s="215">
        <f t="shared" si="26"/>
        <v>0</v>
      </c>
      <c r="BH113" s="215">
        <f t="shared" si="27"/>
        <v>0</v>
      </c>
      <c r="BI113" s="215">
        <f t="shared" si="28"/>
        <v>0</v>
      </c>
      <c r="BJ113" s="25" t="s">
        <v>81</v>
      </c>
      <c r="BK113" s="215">
        <f t="shared" si="29"/>
        <v>0</v>
      </c>
      <c r="BL113" s="25" t="s">
        <v>887</v>
      </c>
      <c r="BM113" s="25" t="s">
        <v>5518</v>
      </c>
    </row>
    <row r="114" spans="2:65" s="1" customFormat="1" ht="14.5" customHeight="1">
      <c r="B114" s="42"/>
      <c r="C114" s="250" t="s">
        <v>9</v>
      </c>
      <c r="D114" s="250" t="s">
        <v>252</v>
      </c>
      <c r="E114" s="251" t="s">
        <v>5519</v>
      </c>
      <c r="F114" s="252" t="s">
        <v>5520</v>
      </c>
      <c r="G114" s="253" t="s">
        <v>248</v>
      </c>
      <c r="H114" s="254">
        <v>1</v>
      </c>
      <c r="I114" s="255"/>
      <c r="J114" s="256">
        <f t="shared" si="20"/>
        <v>0</v>
      </c>
      <c r="K114" s="252" t="s">
        <v>24</v>
      </c>
      <c r="L114" s="257"/>
      <c r="M114" s="258" t="s">
        <v>24</v>
      </c>
      <c r="N114" s="259" t="s">
        <v>45</v>
      </c>
      <c r="O114" s="43"/>
      <c r="P114" s="213">
        <f t="shared" si="21"/>
        <v>0</v>
      </c>
      <c r="Q114" s="213">
        <v>0</v>
      </c>
      <c r="R114" s="213">
        <f t="shared" si="22"/>
        <v>0</v>
      </c>
      <c r="S114" s="213">
        <v>0</v>
      </c>
      <c r="T114" s="214">
        <f t="shared" si="23"/>
        <v>0</v>
      </c>
      <c r="AR114" s="25" t="s">
        <v>887</v>
      </c>
      <c r="AT114" s="25" t="s">
        <v>252</v>
      </c>
      <c r="AU114" s="25" t="s">
        <v>83</v>
      </c>
      <c r="AY114" s="25" t="s">
        <v>196</v>
      </c>
      <c r="BE114" s="215">
        <f t="shared" si="24"/>
        <v>0</v>
      </c>
      <c r="BF114" s="215">
        <f t="shared" si="25"/>
        <v>0</v>
      </c>
      <c r="BG114" s="215">
        <f t="shared" si="26"/>
        <v>0</v>
      </c>
      <c r="BH114" s="215">
        <f t="shared" si="27"/>
        <v>0</v>
      </c>
      <c r="BI114" s="215">
        <f t="shared" si="28"/>
        <v>0</v>
      </c>
      <c r="BJ114" s="25" t="s">
        <v>81</v>
      </c>
      <c r="BK114" s="215">
        <f t="shared" si="29"/>
        <v>0</v>
      </c>
      <c r="BL114" s="25" t="s">
        <v>887</v>
      </c>
      <c r="BM114" s="25" t="s">
        <v>5521</v>
      </c>
    </row>
    <row r="115" spans="2:65" s="1" customFormat="1" ht="14.5" customHeight="1">
      <c r="B115" s="42"/>
      <c r="C115" s="250" t="s">
        <v>327</v>
      </c>
      <c r="D115" s="250" t="s">
        <v>252</v>
      </c>
      <c r="E115" s="251" t="s">
        <v>5522</v>
      </c>
      <c r="F115" s="252" t="s">
        <v>5523</v>
      </c>
      <c r="G115" s="253" t="s">
        <v>248</v>
      </c>
      <c r="H115" s="254">
        <v>30</v>
      </c>
      <c r="I115" s="255"/>
      <c r="J115" s="256">
        <f t="shared" si="20"/>
        <v>0</v>
      </c>
      <c r="K115" s="252" t="s">
        <v>24</v>
      </c>
      <c r="L115" s="257"/>
      <c r="M115" s="258" t="s">
        <v>24</v>
      </c>
      <c r="N115" s="259" t="s">
        <v>45</v>
      </c>
      <c r="O115" s="43"/>
      <c r="P115" s="213">
        <f t="shared" si="21"/>
        <v>0</v>
      </c>
      <c r="Q115" s="213">
        <v>0</v>
      </c>
      <c r="R115" s="213">
        <f t="shared" si="22"/>
        <v>0</v>
      </c>
      <c r="S115" s="213">
        <v>0</v>
      </c>
      <c r="T115" s="214">
        <f t="shared" si="23"/>
        <v>0</v>
      </c>
      <c r="AR115" s="25" t="s">
        <v>887</v>
      </c>
      <c r="AT115" s="25" t="s">
        <v>252</v>
      </c>
      <c r="AU115" s="25" t="s">
        <v>83</v>
      </c>
      <c r="AY115" s="25" t="s">
        <v>196</v>
      </c>
      <c r="BE115" s="215">
        <f t="shared" si="24"/>
        <v>0</v>
      </c>
      <c r="BF115" s="215">
        <f t="shared" si="25"/>
        <v>0</v>
      </c>
      <c r="BG115" s="215">
        <f t="shared" si="26"/>
        <v>0</v>
      </c>
      <c r="BH115" s="215">
        <f t="shared" si="27"/>
        <v>0</v>
      </c>
      <c r="BI115" s="215">
        <f t="shared" si="28"/>
        <v>0</v>
      </c>
      <c r="BJ115" s="25" t="s">
        <v>81</v>
      </c>
      <c r="BK115" s="215">
        <f t="shared" si="29"/>
        <v>0</v>
      </c>
      <c r="BL115" s="25" t="s">
        <v>887</v>
      </c>
      <c r="BM115" s="25" t="s">
        <v>5524</v>
      </c>
    </row>
    <row r="116" spans="2:65" s="1" customFormat="1" ht="14.5" customHeight="1">
      <c r="B116" s="42"/>
      <c r="C116" s="250" t="s">
        <v>334</v>
      </c>
      <c r="D116" s="250" t="s">
        <v>252</v>
      </c>
      <c r="E116" s="251" t="s">
        <v>3359</v>
      </c>
      <c r="F116" s="252" t="s">
        <v>3360</v>
      </c>
      <c r="G116" s="253" t="s">
        <v>248</v>
      </c>
      <c r="H116" s="254">
        <v>30</v>
      </c>
      <c r="I116" s="255"/>
      <c r="J116" s="256">
        <f t="shared" si="20"/>
        <v>0</v>
      </c>
      <c r="K116" s="252" t="s">
        <v>24</v>
      </c>
      <c r="L116" s="257"/>
      <c r="M116" s="258" t="s">
        <v>24</v>
      </c>
      <c r="N116" s="259" t="s">
        <v>45</v>
      </c>
      <c r="O116" s="43"/>
      <c r="P116" s="213">
        <f t="shared" si="21"/>
        <v>0</v>
      </c>
      <c r="Q116" s="213">
        <v>0</v>
      </c>
      <c r="R116" s="213">
        <f t="shared" si="22"/>
        <v>0</v>
      </c>
      <c r="S116" s="213">
        <v>0</v>
      </c>
      <c r="T116" s="214">
        <f t="shared" si="23"/>
        <v>0</v>
      </c>
      <c r="AR116" s="25" t="s">
        <v>887</v>
      </c>
      <c r="AT116" s="25" t="s">
        <v>252</v>
      </c>
      <c r="AU116" s="25" t="s">
        <v>83</v>
      </c>
      <c r="AY116" s="25" t="s">
        <v>196</v>
      </c>
      <c r="BE116" s="215">
        <f t="shared" si="24"/>
        <v>0</v>
      </c>
      <c r="BF116" s="215">
        <f t="shared" si="25"/>
        <v>0</v>
      </c>
      <c r="BG116" s="215">
        <f t="shared" si="26"/>
        <v>0</v>
      </c>
      <c r="BH116" s="215">
        <f t="shared" si="27"/>
        <v>0</v>
      </c>
      <c r="BI116" s="215">
        <f t="shared" si="28"/>
        <v>0</v>
      </c>
      <c r="BJ116" s="25" t="s">
        <v>81</v>
      </c>
      <c r="BK116" s="215">
        <f t="shared" si="29"/>
        <v>0</v>
      </c>
      <c r="BL116" s="25" t="s">
        <v>887</v>
      </c>
      <c r="BM116" s="25" t="s">
        <v>5525</v>
      </c>
    </row>
    <row r="117" spans="2:65" s="1" customFormat="1" ht="14.5" customHeight="1">
      <c r="B117" s="42"/>
      <c r="C117" s="250" t="s">
        <v>341</v>
      </c>
      <c r="D117" s="250" t="s">
        <v>252</v>
      </c>
      <c r="E117" s="251" t="s">
        <v>5526</v>
      </c>
      <c r="F117" s="252" t="s">
        <v>5527</v>
      </c>
      <c r="G117" s="253" t="s">
        <v>248</v>
      </c>
      <c r="H117" s="254">
        <v>30</v>
      </c>
      <c r="I117" s="255"/>
      <c r="J117" s="256">
        <f t="shared" si="20"/>
        <v>0</v>
      </c>
      <c r="K117" s="252" t="s">
        <v>24</v>
      </c>
      <c r="L117" s="257"/>
      <c r="M117" s="258" t="s">
        <v>24</v>
      </c>
      <c r="N117" s="259" t="s">
        <v>45</v>
      </c>
      <c r="O117" s="43"/>
      <c r="P117" s="213">
        <f t="shared" si="21"/>
        <v>0</v>
      </c>
      <c r="Q117" s="213">
        <v>0</v>
      </c>
      <c r="R117" s="213">
        <f t="shared" si="22"/>
        <v>0</v>
      </c>
      <c r="S117" s="213">
        <v>0</v>
      </c>
      <c r="T117" s="214">
        <f t="shared" si="23"/>
        <v>0</v>
      </c>
      <c r="AR117" s="25" t="s">
        <v>887</v>
      </c>
      <c r="AT117" s="25" t="s">
        <v>252</v>
      </c>
      <c r="AU117" s="25" t="s">
        <v>83</v>
      </c>
      <c r="AY117" s="25" t="s">
        <v>196</v>
      </c>
      <c r="BE117" s="215">
        <f t="shared" si="24"/>
        <v>0</v>
      </c>
      <c r="BF117" s="215">
        <f t="shared" si="25"/>
        <v>0</v>
      </c>
      <c r="BG117" s="215">
        <f t="shared" si="26"/>
        <v>0</v>
      </c>
      <c r="BH117" s="215">
        <f t="shared" si="27"/>
        <v>0</v>
      </c>
      <c r="BI117" s="215">
        <f t="shared" si="28"/>
        <v>0</v>
      </c>
      <c r="BJ117" s="25" t="s">
        <v>81</v>
      </c>
      <c r="BK117" s="215">
        <f t="shared" si="29"/>
        <v>0</v>
      </c>
      <c r="BL117" s="25" t="s">
        <v>887</v>
      </c>
      <c r="BM117" s="25" t="s">
        <v>5528</v>
      </c>
    </row>
    <row r="118" spans="2:65" s="1" customFormat="1" ht="14.5" customHeight="1">
      <c r="B118" s="42"/>
      <c r="C118" s="250" t="s">
        <v>345</v>
      </c>
      <c r="D118" s="250" t="s">
        <v>252</v>
      </c>
      <c r="E118" s="251" t="s">
        <v>5529</v>
      </c>
      <c r="F118" s="252" t="s">
        <v>5530</v>
      </c>
      <c r="G118" s="253" t="s">
        <v>248</v>
      </c>
      <c r="H118" s="254">
        <v>15</v>
      </c>
      <c r="I118" s="255"/>
      <c r="J118" s="256">
        <f t="shared" si="20"/>
        <v>0</v>
      </c>
      <c r="K118" s="252" t="s">
        <v>24</v>
      </c>
      <c r="L118" s="257"/>
      <c r="M118" s="258" t="s">
        <v>24</v>
      </c>
      <c r="N118" s="259" t="s">
        <v>45</v>
      </c>
      <c r="O118" s="43"/>
      <c r="P118" s="213">
        <f t="shared" si="21"/>
        <v>0</v>
      </c>
      <c r="Q118" s="213">
        <v>0</v>
      </c>
      <c r="R118" s="213">
        <f t="shared" si="22"/>
        <v>0</v>
      </c>
      <c r="S118" s="213">
        <v>0</v>
      </c>
      <c r="T118" s="214">
        <f t="shared" si="23"/>
        <v>0</v>
      </c>
      <c r="AR118" s="25" t="s">
        <v>887</v>
      </c>
      <c r="AT118" s="25" t="s">
        <v>252</v>
      </c>
      <c r="AU118" s="25" t="s">
        <v>83</v>
      </c>
      <c r="AY118" s="25" t="s">
        <v>196</v>
      </c>
      <c r="BE118" s="215">
        <f t="shared" si="24"/>
        <v>0</v>
      </c>
      <c r="BF118" s="215">
        <f t="shared" si="25"/>
        <v>0</v>
      </c>
      <c r="BG118" s="215">
        <f t="shared" si="26"/>
        <v>0</v>
      </c>
      <c r="BH118" s="215">
        <f t="shared" si="27"/>
        <v>0</v>
      </c>
      <c r="BI118" s="215">
        <f t="shared" si="28"/>
        <v>0</v>
      </c>
      <c r="BJ118" s="25" t="s">
        <v>81</v>
      </c>
      <c r="BK118" s="215">
        <f t="shared" si="29"/>
        <v>0</v>
      </c>
      <c r="BL118" s="25" t="s">
        <v>887</v>
      </c>
      <c r="BM118" s="25" t="s">
        <v>5531</v>
      </c>
    </row>
    <row r="119" spans="2:65" s="1" customFormat="1" ht="14.5" customHeight="1">
      <c r="B119" s="42"/>
      <c r="C119" s="250" t="s">
        <v>350</v>
      </c>
      <c r="D119" s="250" t="s">
        <v>252</v>
      </c>
      <c r="E119" s="251" t="s">
        <v>5532</v>
      </c>
      <c r="F119" s="252" t="s">
        <v>5533</v>
      </c>
      <c r="G119" s="253" t="s">
        <v>248</v>
      </c>
      <c r="H119" s="254">
        <v>15</v>
      </c>
      <c r="I119" s="255"/>
      <c r="J119" s="256">
        <f t="shared" si="20"/>
        <v>0</v>
      </c>
      <c r="K119" s="252" t="s">
        <v>24</v>
      </c>
      <c r="L119" s="257"/>
      <c r="M119" s="258" t="s">
        <v>24</v>
      </c>
      <c r="N119" s="259" t="s">
        <v>45</v>
      </c>
      <c r="O119" s="43"/>
      <c r="P119" s="213">
        <f t="shared" si="21"/>
        <v>0</v>
      </c>
      <c r="Q119" s="213">
        <v>0</v>
      </c>
      <c r="R119" s="213">
        <f t="shared" si="22"/>
        <v>0</v>
      </c>
      <c r="S119" s="213">
        <v>0</v>
      </c>
      <c r="T119" s="214">
        <f t="shared" si="23"/>
        <v>0</v>
      </c>
      <c r="AR119" s="25" t="s">
        <v>887</v>
      </c>
      <c r="AT119" s="25" t="s">
        <v>252</v>
      </c>
      <c r="AU119" s="25" t="s">
        <v>83</v>
      </c>
      <c r="AY119" s="25" t="s">
        <v>196</v>
      </c>
      <c r="BE119" s="215">
        <f t="shared" si="24"/>
        <v>0</v>
      </c>
      <c r="BF119" s="215">
        <f t="shared" si="25"/>
        <v>0</v>
      </c>
      <c r="BG119" s="215">
        <f t="shared" si="26"/>
        <v>0</v>
      </c>
      <c r="BH119" s="215">
        <f t="shared" si="27"/>
        <v>0</v>
      </c>
      <c r="BI119" s="215">
        <f t="shared" si="28"/>
        <v>0</v>
      </c>
      <c r="BJ119" s="25" t="s">
        <v>81</v>
      </c>
      <c r="BK119" s="215">
        <f t="shared" si="29"/>
        <v>0</v>
      </c>
      <c r="BL119" s="25" t="s">
        <v>887</v>
      </c>
      <c r="BM119" s="25" t="s">
        <v>5534</v>
      </c>
    </row>
    <row r="120" spans="2:65" s="1" customFormat="1" ht="14.5" customHeight="1">
      <c r="B120" s="42"/>
      <c r="C120" s="250" t="s">
        <v>217</v>
      </c>
      <c r="D120" s="250" t="s">
        <v>252</v>
      </c>
      <c r="E120" s="251" t="s">
        <v>5535</v>
      </c>
      <c r="F120" s="252" t="s">
        <v>5536</v>
      </c>
      <c r="G120" s="253" t="s">
        <v>248</v>
      </c>
      <c r="H120" s="254">
        <v>2</v>
      </c>
      <c r="I120" s="255"/>
      <c r="J120" s="256">
        <f t="shared" si="20"/>
        <v>0</v>
      </c>
      <c r="K120" s="252" t="s">
        <v>24</v>
      </c>
      <c r="L120" s="257"/>
      <c r="M120" s="258" t="s">
        <v>24</v>
      </c>
      <c r="N120" s="259" t="s">
        <v>45</v>
      </c>
      <c r="O120" s="43"/>
      <c r="P120" s="213">
        <f t="shared" si="21"/>
        <v>0</v>
      </c>
      <c r="Q120" s="213">
        <v>0</v>
      </c>
      <c r="R120" s="213">
        <f t="shared" si="22"/>
        <v>0</v>
      </c>
      <c r="S120" s="213">
        <v>0</v>
      </c>
      <c r="T120" s="214">
        <f t="shared" si="23"/>
        <v>0</v>
      </c>
      <c r="AR120" s="25" t="s">
        <v>887</v>
      </c>
      <c r="AT120" s="25" t="s">
        <v>252</v>
      </c>
      <c r="AU120" s="25" t="s">
        <v>83</v>
      </c>
      <c r="AY120" s="25" t="s">
        <v>196</v>
      </c>
      <c r="BE120" s="215">
        <f t="shared" si="24"/>
        <v>0</v>
      </c>
      <c r="BF120" s="215">
        <f t="shared" si="25"/>
        <v>0</v>
      </c>
      <c r="BG120" s="215">
        <f t="shared" si="26"/>
        <v>0</v>
      </c>
      <c r="BH120" s="215">
        <f t="shared" si="27"/>
        <v>0</v>
      </c>
      <c r="BI120" s="215">
        <f t="shared" si="28"/>
        <v>0</v>
      </c>
      <c r="BJ120" s="25" t="s">
        <v>81</v>
      </c>
      <c r="BK120" s="215">
        <f t="shared" si="29"/>
        <v>0</v>
      </c>
      <c r="BL120" s="25" t="s">
        <v>887</v>
      </c>
      <c r="BM120" s="25" t="s">
        <v>5537</v>
      </c>
    </row>
    <row r="121" spans="2:65" s="11" customFormat="1" ht="29.9" customHeight="1">
      <c r="B121" s="188"/>
      <c r="C121" s="189"/>
      <c r="D121" s="190" t="s">
        <v>73</v>
      </c>
      <c r="E121" s="202" t="s">
        <v>3384</v>
      </c>
      <c r="F121" s="202" t="s">
        <v>5538</v>
      </c>
      <c r="G121" s="189"/>
      <c r="H121" s="189"/>
      <c r="I121" s="192"/>
      <c r="J121" s="203">
        <f>BK121</f>
        <v>0</v>
      </c>
      <c r="K121" s="189"/>
      <c r="L121" s="194"/>
      <c r="M121" s="195"/>
      <c r="N121" s="196"/>
      <c r="O121" s="196"/>
      <c r="P121" s="197">
        <f>SUM(P122:P133)</f>
        <v>0</v>
      </c>
      <c r="Q121" s="196"/>
      <c r="R121" s="197">
        <f>SUM(R122:R133)</f>
        <v>0</v>
      </c>
      <c r="S121" s="196"/>
      <c r="T121" s="198">
        <f>SUM(T122:T133)</f>
        <v>0</v>
      </c>
      <c r="AR121" s="199" t="s">
        <v>211</v>
      </c>
      <c r="AT121" s="200" t="s">
        <v>73</v>
      </c>
      <c r="AU121" s="200" t="s">
        <v>81</v>
      </c>
      <c r="AY121" s="199" t="s">
        <v>196</v>
      </c>
      <c r="BK121" s="201">
        <f>SUM(BK122:BK133)</f>
        <v>0</v>
      </c>
    </row>
    <row r="122" spans="2:65" s="1" customFormat="1" ht="14.5" customHeight="1">
      <c r="B122" s="42"/>
      <c r="C122" s="250" t="s">
        <v>360</v>
      </c>
      <c r="D122" s="250" t="s">
        <v>252</v>
      </c>
      <c r="E122" s="251" t="s">
        <v>5539</v>
      </c>
      <c r="F122" s="252" t="s">
        <v>5540</v>
      </c>
      <c r="G122" s="253" t="s">
        <v>320</v>
      </c>
      <c r="H122" s="254">
        <v>50</v>
      </c>
      <c r="I122" s="255"/>
      <c r="J122" s="256">
        <f t="shared" ref="J122:J133" si="30">ROUND(I122*H122,2)</f>
        <v>0</v>
      </c>
      <c r="K122" s="252" t="s">
        <v>24</v>
      </c>
      <c r="L122" s="257"/>
      <c r="M122" s="258" t="s">
        <v>24</v>
      </c>
      <c r="N122" s="259" t="s">
        <v>45</v>
      </c>
      <c r="O122" s="43"/>
      <c r="P122" s="213">
        <f t="shared" ref="P122:P133" si="31">O122*H122</f>
        <v>0</v>
      </c>
      <c r="Q122" s="213">
        <v>0</v>
      </c>
      <c r="R122" s="213">
        <f t="shared" ref="R122:R133" si="32">Q122*H122</f>
        <v>0</v>
      </c>
      <c r="S122" s="213">
        <v>0</v>
      </c>
      <c r="T122" s="214">
        <f t="shared" ref="T122:T133" si="33">S122*H122</f>
        <v>0</v>
      </c>
      <c r="AR122" s="25" t="s">
        <v>887</v>
      </c>
      <c r="AT122" s="25" t="s">
        <v>252</v>
      </c>
      <c r="AU122" s="25" t="s">
        <v>83</v>
      </c>
      <c r="AY122" s="25" t="s">
        <v>196</v>
      </c>
      <c r="BE122" s="215">
        <f t="shared" ref="BE122:BE133" si="34">IF(N122="základní",J122,0)</f>
        <v>0</v>
      </c>
      <c r="BF122" s="215">
        <f t="shared" ref="BF122:BF133" si="35">IF(N122="snížená",J122,0)</f>
        <v>0</v>
      </c>
      <c r="BG122" s="215">
        <f t="shared" ref="BG122:BG133" si="36">IF(N122="zákl. přenesená",J122,0)</f>
        <v>0</v>
      </c>
      <c r="BH122" s="215">
        <f t="shared" ref="BH122:BH133" si="37">IF(N122="sníž. přenesená",J122,0)</f>
        <v>0</v>
      </c>
      <c r="BI122" s="215">
        <f t="shared" ref="BI122:BI133" si="38">IF(N122="nulová",J122,0)</f>
        <v>0</v>
      </c>
      <c r="BJ122" s="25" t="s">
        <v>81</v>
      </c>
      <c r="BK122" s="215">
        <f t="shared" ref="BK122:BK133" si="39">ROUND(I122*H122,2)</f>
        <v>0</v>
      </c>
      <c r="BL122" s="25" t="s">
        <v>887</v>
      </c>
      <c r="BM122" s="25" t="s">
        <v>5541</v>
      </c>
    </row>
    <row r="123" spans="2:65" s="1" customFormat="1" ht="14.5" customHeight="1">
      <c r="B123" s="42"/>
      <c r="C123" s="250" t="s">
        <v>367</v>
      </c>
      <c r="D123" s="250" t="s">
        <v>252</v>
      </c>
      <c r="E123" s="251" t="s">
        <v>5542</v>
      </c>
      <c r="F123" s="252" t="s">
        <v>5543</v>
      </c>
      <c r="G123" s="253" t="s">
        <v>320</v>
      </c>
      <c r="H123" s="254">
        <v>60</v>
      </c>
      <c r="I123" s="255"/>
      <c r="J123" s="256">
        <f t="shared" si="30"/>
        <v>0</v>
      </c>
      <c r="K123" s="252" t="s">
        <v>24</v>
      </c>
      <c r="L123" s="257"/>
      <c r="M123" s="258" t="s">
        <v>24</v>
      </c>
      <c r="N123" s="259" t="s">
        <v>45</v>
      </c>
      <c r="O123" s="43"/>
      <c r="P123" s="213">
        <f t="shared" si="31"/>
        <v>0</v>
      </c>
      <c r="Q123" s="213">
        <v>0</v>
      </c>
      <c r="R123" s="213">
        <f t="shared" si="32"/>
        <v>0</v>
      </c>
      <c r="S123" s="213">
        <v>0</v>
      </c>
      <c r="T123" s="214">
        <f t="shared" si="33"/>
        <v>0</v>
      </c>
      <c r="AR123" s="25" t="s">
        <v>887</v>
      </c>
      <c r="AT123" s="25" t="s">
        <v>252</v>
      </c>
      <c r="AU123" s="25" t="s">
        <v>83</v>
      </c>
      <c r="AY123" s="25" t="s">
        <v>196</v>
      </c>
      <c r="BE123" s="215">
        <f t="shared" si="34"/>
        <v>0</v>
      </c>
      <c r="BF123" s="215">
        <f t="shared" si="35"/>
        <v>0</v>
      </c>
      <c r="BG123" s="215">
        <f t="shared" si="36"/>
        <v>0</v>
      </c>
      <c r="BH123" s="215">
        <f t="shared" si="37"/>
        <v>0</v>
      </c>
      <c r="BI123" s="215">
        <f t="shared" si="38"/>
        <v>0</v>
      </c>
      <c r="BJ123" s="25" t="s">
        <v>81</v>
      </c>
      <c r="BK123" s="215">
        <f t="shared" si="39"/>
        <v>0</v>
      </c>
      <c r="BL123" s="25" t="s">
        <v>887</v>
      </c>
      <c r="BM123" s="25" t="s">
        <v>5544</v>
      </c>
    </row>
    <row r="124" spans="2:65" s="1" customFormat="1" ht="14.5" customHeight="1">
      <c r="B124" s="42"/>
      <c r="C124" s="250" t="s">
        <v>370</v>
      </c>
      <c r="D124" s="250" t="s">
        <v>252</v>
      </c>
      <c r="E124" s="251" t="s">
        <v>3392</v>
      </c>
      <c r="F124" s="252" t="s">
        <v>3393</v>
      </c>
      <c r="G124" s="253" t="s">
        <v>320</v>
      </c>
      <c r="H124" s="254">
        <v>200</v>
      </c>
      <c r="I124" s="255"/>
      <c r="J124" s="256">
        <f t="shared" si="30"/>
        <v>0</v>
      </c>
      <c r="K124" s="252" t="s">
        <v>24</v>
      </c>
      <c r="L124" s="257"/>
      <c r="M124" s="258" t="s">
        <v>24</v>
      </c>
      <c r="N124" s="259" t="s">
        <v>45</v>
      </c>
      <c r="O124" s="43"/>
      <c r="P124" s="213">
        <f t="shared" si="31"/>
        <v>0</v>
      </c>
      <c r="Q124" s="213">
        <v>0</v>
      </c>
      <c r="R124" s="213">
        <f t="shared" si="32"/>
        <v>0</v>
      </c>
      <c r="S124" s="213">
        <v>0</v>
      </c>
      <c r="T124" s="214">
        <f t="shared" si="33"/>
        <v>0</v>
      </c>
      <c r="AR124" s="25" t="s">
        <v>887</v>
      </c>
      <c r="AT124" s="25" t="s">
        <v>252</v>
      </c>
      <c r="AU124" s="25" t="s">
        <v>83</v>
      </c>
      <c r="AY124" s="25" t="s">
        <v>196</v>
      </c>
      <c r="BE124" s="215">
        <f t="shared" si="34"/>
        <v>0</v>
      </c>
      <c r="BF124" s="215">
        <f t="shared" si="35"/>
        <v>0</v>
      </c>
      <c r="BG124" s="215">
        <f t="shared" si="36"/>
        <v>0</v>
      </c>
      <c r="BH124" s="215">
        <f t="shared" si="37"/>
        <v>0</v>
      </c>
      <c r="BI124" s="215">
        <f t="shared" si="38"/>
        <v>0</v>
      </c>
      <c r="BJ124" s="25" t="s">
        <v>81</v>
      </c>
      <c r="BK124" s="215">
        <f t="shared" si="39"/>
        <v>0</v>
      </c>
      <c r="BL124" s="25" t="s">
        <v>887</v>
      </c>
      <c r="BM124" s="25" t="s">
        <v>5545</v>
      </c>
    </row>
    <row r="125" spans="2:65" s="1" customFormat="1" ht="14.5" customHeight="1">
      <c r="B125" s="42"/>
      <c r="C125" s="250" t="s">
        <v>373</v>
      </c>
      <c r="D125" s="250" t="s">
        <v>252</v>
      </c>
      <c r="E125" s="251" t="s">
        <v>3395</v>
      </c>
      <c r="F125" s="252" t="s">
        <v>3396</v>
      </c>
      <c r="G125" s="253" t="s">
        <v>320</v>
      </c>
      <c r="H125" s="254">
        <v>150</v>
      </c>
      <c r="I125" s="255"/>
      <c r="J125" s="256">
        <f t="shared" si="30"/>
        <v>0</v>
      </c>
      <c r="K125" s="252" t="s">
        <v>24</v>
      </c>
      <c r="L125" s="257"/>
      <c r="M125" s="258" t="s">
        <v>24</v>
      </c>
      <c r="N125" s="259" t="s">
        <v>45</v>
      </c>
      <c r="O125" s="43"/>
      <c r="P125" s="213">
        <f t="shared" si="31"/>
        <v>0</v>
      </c>
      <c r="Q125" s="213">
        <v>0</v>
      </c>
      <c r="R125" s="213">
        <f t="shared" si="32"/>
        <v>0</v>
      </c>
      <c r="S125" s="213">
        <v>0</v>
      </c>
      <c r="T125" s="214">
        <f t="shared" si="33"/>
        <v>0</v>
      </c>
      <c r="AR125" s="25" t="s">
        <v>887</v>
      </c>
      <c r="AT125" s="25" t="s">
        <v>252</v>
      </c>
      <c r="AU125" s="25" t="s">
        <v>83</v>
      </c>
      <c r="AY125" s="25" t="s">
        <v>196</v>
      </c>
      <c r="BE125" s="215">
        <f t="shared" si="34"/>
        <v>0</v>
      </c>
      <c r="BF125" s="215">
        <f t="shared" si="35"/>
        <v>0</v>
      </c>
      <c r="BG125" s="215">
        <f t="shared" si="36"/>
        <v>0</v>
      </c>
      <c r="BH125" s="215">
        <f t="shared" si="37"/>
        <v>0</v>
      </c>
      <c r="BI125" s="215">
        <f t="shared" si="38"/>
        <v>0</v>
      </c>
      <c r="BJ125" s="25" t="s">
        <v>81</v>
      </c>
      <c r="BK125" s="215">
        <f t="shared" si="39"/>
        <v>0</v>
      </c>
      <c r="BL125" s="25" t="s">
        <v>887</v>
      </c>
      <c r="BM125" s="25" t="s">
        <v>5546</v>
      </c>
    </row>
    <row r="126" spans="2:65" s="1" customFormat="1" ht="14.5" customHeight="1">
      <c r="B126" s="42"/>
      <c r="C126" s="250" t="s">
        <v>376</v>
      </c>
      <c r="D126" s="250" t="s">
        <v>252</v>
      </c>
      <c r="E126" s="251" t="s">
        <v>3398</v>
      </c>
      <c r="F126" s="252" t="s">
        <v>3399</v>
      </c>
      <c r="G126" s="253" t="s">
        <v>320</v>
      </c>
      <c r="H126" s="254">
        <v>200</v>
      </c>
      <c r="I126" s="255"/>
      <c r="J126" s="256">
        <f t="shared" si="30"/>
        <v>0</v>
      </c>
      <c r="K126" s="252" t="s">
        <v>24</v>
      </c>
      <c r="L126" s="257"/>
      <c r="M126" s="258" t="s">
        <v>24</v>
      </c>
      <c r="N126" s="259" t="s">
        <v>45</v>
      </c>
      <c r="O126" s="43"/>
      <c r="P126" s="213">
        <f t="shared" si="31"/>
        <v>0</v>
      </c>
      <c r="Q126" s="213">
        <v>0</v>
      </c>
      <c r="R126" s="213">
        <f t="shared" si="32"/>
        <v>0</v>
      </c>
      <c r="S126" s="213">
        <v>0</v>
      </c>
      <c r="T126" s="214">
        <f t="shared" si="33"/>
        <v>0</v>
      </c>
      <c r="AR126" s="25" t="s">
        <v>887</v>
      </c>
      <c r="AT126" s="25" t="s">
        <v>252</v>
      </c>
      <c r="AU126" s="25" t="s">
        <v>83</v>
      </c>
      <c r="AY126" s="25" t="s">
        <v>196</v>
      </c>
      <c r="BE126" s="215">
        <f t="shared" si="34"/>
        <v>0</v>
      </c>
      <c r="BF126" s="215">
        <f t="shared" si="35"/>
        <v>0</v>
      </c>
      <c r="BG126" s="215">
        <f t="shared" si="36"/>
        <v>0</v>
      </c>
      <c r="BH126" s="215">
        <f t="shared" si="37"/>
        <v>0</v>
      </c>
      <c r="BI126" s="215">
        <f t="shared" si="38"/>
        <v>0</v>
      </c>
      <c r="BJ126" s="25" t="s">
        <v>81</v>
      </c>
      <c r="BK126" s="215">
        <f t="shared" si="39"/>
        <v>0</v>
      </c>
      <c r="BL126" s="25" t="s">
        <v>887</v>
      </c>
      <c r="BM126" s="25" t="s">
        <v>5547</v>
      </c>
    </row>
    <row r="127" spans="2:65" s="1" customFormat="1" ht="14.5" customHeight="1">
      <c r="B127" s="42"/>
      <c r="C127" s="250" t="s">
        <v>380</v>
      </c>
      <c r="D127" s="250" t="s">
        <v>252</v>
      </c>
      <c r="E127" s="251" t="s">
        <v>3425</v>
      </c>
      <c r="F127" s="252" t="s">
        <v>3426</v>
      </c>
      <c r="G127" s="253" t="s">
        <v>320</v>
      </c>
      <c r="H127" s="254">
        <v>50</v>
      </c>
      <c r="I127" s="255"/>
      <c r="J127" s="256">
        <f t="shared" si="30"/>
        <v>0</v>
      </c>
      <c r="K127" s="252" t="s">
        <v>24</v>
      </c>
      <c r="L127" s="257"/>
      <c r="M127" s="258" t="s">
        <v>24</v>
      </c>
      <c r="N127" s="259" t="s">
        <v>45</v>
      </c>
      <c r="O127" s="43"/>
      <c r="P127" s="213">
        <f t="shared" si="31"/>
        <v>0</v>
      </c>
      <c r="Q127" s="213">
        <v>0</v>
      </c>
      <c r="R127" s="213">
        <f t="shared" si="32"/>
        <v>0</v>
      </c>
      <c r="S127" s="213">
        <v>0</v>
      </c>
      <c r="T127" s="214">
        <f t="shared" si="33"/>
        <v>0</v>
      </c>
      <c r="AR127" s="25" t="s">
        <v>887</v>
      </c>
      <c r="AT127" s="25" t="s">
        <v>252</v>
      </c>
      <c r="AU127" s="25" t="s">
        <v>83</v>
      </c>
      <c r="AY127" s="25" t="s">
        <v>196</v>
      </c>
      <c r="BE127" s="215">
        <f t="shared" si="34"/>
        <v>0</v>
      </c>
      <c r="BF127" s="215">
        <f t="shared" si="35"/>
        <v>0</v>
      </c>
      <c r="BG127" s="215">
        <f t="shared" si="36"/>
        <v>0</v>
      </c>
      <c r="BH127" s="215">
        <f t="shared" si="37"/>
        <v>0</v>
      </c>
      <c r="BI127" s="215">
        <f t="shared" si="38"/>
        <v>0</v>
      </c>
      <c r="BJ127" s="25" t="s">
        <v>81</v>
      </c>
      <c r="BK127" s="215">
        <f t="shared" si="39"/>
        <v>0</v>
      </c>
      <c r="BL127" s="25" t="s">
        <v>887</v>
      </c>
      <c r="BM127" s="25" t="s">
        <v>5548</v>
      </c>
    </row>
    <row r="128" spans="2:65" s="1" customFormat="1" ht="14.5" customHeight="1">
      <c r="B128" s="42"/>
      <c r="C128" s="250" t="s">
        <v>228</v>
      </c>
      <c r="D128" s="250" t="s">
        <v>252</v>
      </c>
      <c r="E128" s="251" t="s">
        <v>3428</v>
      </c>
      <c r="F128" s="252" t="s">
        <v>3429</v>
      </c>
      <c r="G128" s="253" t="s">
        <v>320</v>
      </c>
      <c r="H128" s="254">
        <v>80</v>
      </c>
      <c r="I128" s="255"/>
      <c r="J128" s="256">
        <f t="shared" si="30"/>
        <v>0</v>
      </c>
      <c r="K128" s="252" t="s">
        <v>24</v>
      </c>
      <c r="L128" s="257"/>
      <c r="M128" s="258" t="s">
        <v>24</v>
      </c>
      <c r="N128" s="259" t="s">
        <v>45</v>
      </c>
      <c r="O128" s="43"/>
      <c r="P128" s="213">
        <f t="shared" si="31"/>
        <v>0</v>
      </c>
      <c r="Q128" s="213">
        <v>0</v>
      </c>
      <c r="R128" s="213">
        <f t="shared" si="32"/>
        <v>0</v>
      </c>
      <c r="S128" s="213">
        <v>0</v>
      </c>
      <c r="T128" s="214">
        <f t="shared" si="33"/>
        <v>0</v>
      </c>
      <c r="AR128" s="25" t="s">
        <v>887</v>
      </c>
      <c r="AT128" s="25" t="s">
        <v>252</v>
      </c>
      <c r="AU128" s="25" t="s">
        <v>83</v>
      </c>
      <c r="AY128" s="25" t="s">
        <v>196</v>
      </c>
      <c r="BE128" s="215">
        <f t="shared" si="34"/>
        <v>0</v>
      </c>
      <c r="BF128" s="215">
        <f t="shared" si="35"/>
        <v>0</v>
      </c>
      <c r="BG128" s="215">
        <f t="shared" si="36"/>
        <v>0</v>
      </c>
      <c r="BH128" s="215">
        <f t="shared" si="37"/>
        <v>0</v>
      </c>
      <c r="BI128" s="215">
        <f t="shared" si="38"/>
        <v>0</v>
      </c>
      <c r="BJ128" s="25" t="s">
        <v>81</v>
      </c>
      <c r="BK128" s="215">
        <f t="shared" si="39"/>
        <v>0</v>
      </c>
      <c r="BL128" s="25" t="s">
        <v>887</v>
      </c>
      <c r="BM128" s="25" t="s">
        <v>5549</v>
      </c>
    </row>
    <row r="129" spans="2:65" s="1" customFormat="1" ht="14.5" customHeight="1">
      <c r="B129" s="42"/>
      <c r="C129" s="250" t="s">
        <v>390</v>
      </c>
      <c r="D129" s="250" t="s">
        <v>252</v>
      </c>
      <c r="E129" s="251" t="s">
        <v>3366</v>
      </c>
      <c r="F129" s="252" t="s">
        <v>3367</v>
      </c>
      <c r="G129" s="253" t="s">
        <v>248</v>
      </c>
      <c r="H129" s="254">
        <v>15</v>
      </c>
      <c r="I129" s="255"/>
      <c r="J129" s="256">
        <f t="shared" si="30"/>
        <v>0</v>
      </c>
      <c r="K129" s="252" t="s">
        <v>24</v>
      </c>
      <c r="L129" s="257"/>
      <c r="M129" s="258" t="s">
        <v>24</v>
      </c>
      <c r="N129" s="259" t="s">
        <v>45</v>
      </c>
      <c r="O129" s="43"/>
      <c r="P129" s="213">
        <f t="shared" si="31"/>
        <v>0</v>
      </c>
      <c r="Q129" s="213">
        <v>0</v>
      </c>
      <c r="R129" s="213">
        <f t="shared" si="32"/>
        <v>0</v>
      </c>
      <c r="S129" s="213">
        <v>0</v>
      </c>
      <c r="T129" s="214">
        <f t="shared" si="33"/>
        <v>0</v>
      </c>
      <c r="AR129" s="25" t="s">
        <v>887</v>
      </c>
      <c r="AT129" s="25" t="s">
        <v>252</v>
      </c>
      <c r="AU129" s="25" t="s">
        <v>83</v>
      </c>
      <c r="AY129" s="25" t="s">
        <v>196</v>
      </c>
      <c r="BE129" s="215">
        <f t="shared" si="34"/>
        <v>0</v>
      </c>
      <c r="BF129" s="215">
        <f t="shared" si="35"/>
        <v>0</v>
      </c>
      <c r="BG129" s="215">
        <f t="shared" si="36"/>
        <v>0</v>
      </c>
      <c r="BH129" s="215">
        <f t="shared" si="37"/>
        <v>0</v>
      </c>
      <c r="BI129" s="215">
        <f t="shared" si="38"/>
        <v>0</v>
      </c>
      <c r="BJ129" s="25" t="s">
        <v>81</v>
      </c>
      <c r="BK129" s="215">
        <f t="shared" si="39"/>
        <v>0</v>
      </c>
      <c r="BL129" s="25" t="s">
        <v>887</v>
      </c>
      <c r="BM129" s="25" t="s">
        <v>5550</v>
      </c>
    </row>
    <row r="130" spans="2:65" s="1" customFormat="1" ht="14.5" customHeight="1">
      <c r="B130" s="42"/>
      <c r="C130" s="250" t="s">
        <v>394</v>
      </c>
      <c r="D130" s="250" t="s">
        <v>252</v>
      </c>
      <c r="E130" s="251" t="s">
        <v>3369</v>
      </c>
      <c r="F130" s="252" t="s">
        <v>3370</v>
      </c>
      <c r="G130" s="253" t="s">
        <v>320</v>
      </c>
      <c r="H130" s="254">
        <v>15</v>
      </c>
      <c r="I130" s="255"/>
      <c r="J130" s="256">
        <f t="shared" si="30"/>
        <v>0</v>
      </c>
      <c r="K130" s="252" t="s">
        <v>24</v>
      </c>
      <c r="L130" s="257"/>
      <c r="M130" s="258" t="s">
        <v>24</v>
      </c>
      <c r="N130" s="259" t="s">
        <v>45</v>
      </c>
      <c r="O130" s="43"/>
      <c r="P130" s="213">
        <f t="shared" si="31"/>
        <v>0</v>
      </c>
      <c r="Q130" s="213">
        <v>0</v>
      </c>
      <c r="R130" s="213">
        <f t="shared" si="32"/>
        <v>0</v>
      </c>
      <c r="S130" s="213">
        <v>0</v>
      </c>
      <c r="T130" s="214">
        <f t="shared" si="33"/>
        <v>0</v>
      </c>
      <c r="AR130" s="25" t="s">
        <v>887</v>
      </c>
      <c r="AT130" s="25" t="s">
        <v>252</v>
      </c>
      <c r="AU130" s="25" t="s">
        <v>83</v>
      </c>
      <c r="AY130" s="25" t="s">
        <v>196</v>
      </c>
      <c r="BE130" s="215">
        <f t="shared" si="34"/>
        <v>0</v>
      </c>
      <c r="BF130" s="215">
        <f t="shared" si="35"/>
        <v>0</v>
      </c>
      <c r="BG130" s="215">
        <f t="shared" si="36"/>
        <v>0</v>
      </c>
      <c r="BH130" s="215">
        <f t="shared" si="37"/>
        <v>0</v>
      </c>
      <c r="BI130" s="215">
        <f t="shared" si="38"/>
        <v>0</v>
      </c>
      <c r="BJ130" s="25" t="s">
        <v>81</v>
      </c>
      <c r="BK130" s="215">
        <f t="shared" si="39"/>
        <v>0</v>
      </c>
      <c r="BL130" s="25" t="s">
        <v>887</v>
      </c>
      <c r="BM130" s="25" t="s">
        <v>5551</v>
      </c>
    </row>
    <row r="131" spans="2:65" s="1" customFormat="1" ht="14.5" customHeight="1">
      <c r="B131" s="42"/>
      <c r="C131" s="250" t="s">
        <v>399</v>
      </c>
      <c r="D131" s="250" t="s">
        <v>252</v>
      </c>
      <c r="E131" s="251" t="s">
        <v>5552</v>
      </c>
      <c r="F131" s="252" t="s">
        <v>5553</v>
      </c>
      <c r="G131" s="253" t="s">
        <v>248</v>
      </c>
      <c r="H131" s="254">
        <v>1</v>
      </c>
      <c r="I131" s="255"/>
      <c r="J131" s="256">
        <f t="shared" si="30"/>
        <v>0</v>
      </c>
      <c r="K131" s="252" t="s">
        <v>24</v>
      </c>
      <c r="L131" s="257"/>
      <c r="M131" s="258" t="s">
        <v>24</v>
      </c>
      <c r="N131" s="259" t="s">
        <v>45</v>
      </c>
      <c r="O131" s="43"/>
      <c r="P131" s="213">
        <f t="shared" si="31"/>
        <v>0</v>
      </c>
      <c r="Q131" s="213">
        <v>0</v>
      </c>
      <c r="R131" s="213">
        <f t="shared" si="32"/>
        <v>0</v>
      </c>
      <c r="S131" s="213">
        <v>0</v>
      </c>
      <c r="T131" s="214">
        <f t="shared" si="33"/>
        <v>0</v>
      </c>
      <c r="AR131" s="25" t="s">
        <v>887</v>
      </c>
      <c r="AT131" s="25" t="s">
        <v>252</v>
      </c>
      <c r="AU131" s="25" t="s">
        <v>83</v>
      </c>
      <c r="AY131" s="25" t="s">
        <v>196</v>
      </c>
      <c r="BE131" s="215">
        <f t="shared" si="34"/>
        <v>0</v>
      </c>
      <c r="BF131" s="215">
        <f t="shared" si="35"/>
        <v>0</v>
      </c>
      <c r="BG131" s="215">
        <f t="shared" si="36"/>
        <v>0</v>
      </c>
      <c r="BH131" s="215">
        <f t="shared" si="37"/>
        <v>0</v>
      </c>
      <c r="BI131" s="215">
        <f t="shared" si="38"/>
        <v>0</v>
      </c>
      <c r="BJ131" s="25" t="s">
        <v>81</v>
      </c>
      <c r="BK131" s="215">
        <f t="shared" si="39"/>
        <v>0</v>
      </c>
      <c r="BL131" s="25" t="s">
        <v>887</v>
      </c>
      <c r="BM131" s="25" t="s">
        <v>5554</v>
      </c>
    </row>
    <row r="132" spans="2:65" s="1" customFormat="1" ht="14.5" customHeight="1">
      <c r="B132" s="42"/>
      <c r="C132" s="250" t="s">
        <v>404</v>
      </c>
      <c r="D132" s="250" t="s">
        <v>252</v>
      </c>
      <c r="E132" s="251" t="s">
        <v>5555</v>
      </c>
      <c r="F132" s="252" t="s">
        <v>5556</v>
      </c>
      <c r="G132" s="253" t="s">
        <v>320</v>
      </c>
      <c r="H132" s="254">
        <v>45</v>
      </c>
      <c r="I132" s="255"/>
      <c r="J132" s="256">
        <f t="shared" si="30"/>
        <v>0</v>
      </c>
      <c r="K132" s="252" t="s">
        <v>24</v>
      </c>
      <c r="L132" s="257"/>
      <c r="M132" s="258" t="s">
        <v>24</v>
      </c>
      <c r="N132" s="259" t="s">
        <v>45</v>
      </c>
      <c r="O132" s="43"/>
      <c r="P132" s="213">
        <f t="shared" si="31"/>
        <v>0</v>
      </c>
      <c r="Q132" s="213">
        <v>0</v>
      </c>
      <c r="R132" s="213">
        <f t="shared" si="32"/>
        <v>0</v>
      </c>
      <c r="S132" s="213">
        <v>0</v>
      </c>
      <c r="T132" s="214">
        <f t="shared" si="33"/>
        <v>0</v>
      </c>
      <c r="AR132" s="25" t="s">
        <v>887</v>
      </c>
      <c r="AT132" s="25" t="s">
        <v>252</v>
      </c>
      <c r="AU132" s="25" t="s">
        <v>83</v>
      </c>
      <c r="AY132" s="25" t="s">
        <v>196</v>
      </c>
      <c r="BE132" s="215">
        <f t="shared" si="34"/>
        <v>0</v>
      </c>
      <c r="BF132" s="215">
        <f t="shared" si="35"/>
        <v>0</v>
      </c>
      <c r="BG132" s="215">
        <f t="shared" si="36"/>
        <v>0</v>
      </c>
      <c r="BH132" s="215">
        <f t="shared" si="37"/>
        <v>0</v>
      </c>
      <c r="BI132" s="215">
        <f t="shared" si="38"/>
        <v>0</v>
      </c>
      <c r="BJ132" s="25" t="s">
        <v>81</v>
      </c>
      <c r="BK132" s="215">
        <f t="shared" si="39"/>
        <v>0</v>
      </c>
      <c r="BL132" s="25" t="s">
        <v>887</v>
      </c>
      <c r="BM132" s="25" t="s">
        <v>5557</v>
      </c>
    </row>
    <row r="133" spans="2:65" s="1" customFormat="1" ht="14.5" customHeight="1">
      <c r="B133" s="42"/>
      <c r="C133" s="250" t="s">
        <v>408</v>
      </c>
      <c r="D133" s="250" t="s">
        <v>252</v>
      </c>
      <c r="E133" s="251" t="s">
        <v>3437</v>
      </c>
      <c r="F133" s="252" t="s">
        <v>3438</v>
      </c>
      <c r="G133" s="253" t="s">
        <v>248</v>
      </c>
      <c r="H133" s="254">
        <v>200</v>
      </c>
      <c r="I133" s="255"/>
      <c r="J133" s="256">
        <f t="shared" si="30"/>
        <v>0</v>
      </c>
      <c r="K133" s="252" t="s">
        <v>24</v>
      </c>
      <c r="L133" s="257"/>
      <c r="M133" s="258" t="s">
        <v>24</v>
      </c>
      <c r="N133" s="259" t="s">
        <v>45</v>
      </c>
      <c r="O133" s="43"/>
      <c r="P133" s="213">
        <f t="shared" si="31"/>
        <v>0</v>
      </c>
      <c r="Q133" s="213">
        <v>0</v>
      </c>
      <c r="R133" s="213">
        <f t="shared" si="32"/>
        <v>0</v>
      </c>
      <c r="S133" s="213">
        <v>0</v>
      </c>
      <c r="T133" s="214">
        <f t="shared" si="33"/>
        <v>0</v>
      </c>
      <c r="AR133" s="25" t="s">
        <v>887</v>
      </c>
      <c r="AT133" s="25" t="s">
        <v>252</v>
      </c>
      <c r="AU133" s="25" t="s">
        <v>83</v>
      </c>
      <c r="AY133" s="25" t="s">
        <v>196</v>
      </c>
      <c r="BE133" s="215">
        <f t="shared" si="34"/>
        <v>0</v>
      </c>
      <c r="BF133" s="215">
        <f t="shared" si="35"/>
        <v>0</v>
      </c>
      <c r="BG133" s="215">
        <f t="shared" si="36"/>
        <v>0</v>
      </c>
      <c r="BH133" s="215">
        <f t="shared" si="37"/>
        <v>0</v>
      </c>
      <c r="BI133" s="215">
        <f t="shared" si="38"/>
        <v>0</v>
      </c>
      <c r="BJ133" s="25" t="s">
        <v>81</v>
      </c>
      <c r="BK133" s="215">
        <f t="shared" si="39"/>
        <v>0</v>
      </c>
      <c r="BL133" s="25" t="s">
        <v>887</v>
      </c>
      <c r="BM133" s="25" t="s">
        <v>5558</v>
      </c>
    </row>
    <row r="134" spans="2:65" s="11" customFormat="1" ht="29.9" customHeight="1">
      <c r="B134" s="188"/>
      <c r="C134" s="189"/>
      <c r="D134" s="190" t="s">
        <v>73</v>
      </c>
      <c r="E134" s="202" t="s">
        <v>3446</v>
      </c>
      <c r="F134" s="202" t="s">
        <v>3447</v>
      </c>
      <c r="G134" s="189"/>
      <c r="H134" s="189"/>
      <c r="I134" s="192"/>
      <c r="J134" s="203">
        <f>BK134</f>
        <v>0</v>
      </c>
      <c r="K134" s="189"/>
      <c r="L134" s="194"/>
      <c r="M134" s="195"/>
      <c r="N134" s="196"/>
      <c r="O134" s="196"/>
      <c r="P134" s="197">
        <f>SUM(P135:P141)</f>
        <v>0</v>
      </c>
      <c r="Q134" s="196"/>
      <c r="R134" s="197">
        <f>SUM(R135:R141)</f>
        <v>0</v>
      </c>
      <c r="S134" s="196"/>
      <c r="T134" s="198">
        <f>SUM(T135:T141)</f>
        <v>0</v>
      </c>
      <c r="AR134" s="199" t="s">
        <v>211</v>
      </c>
      <c r="AT134" s="200" t="s">
        <v>73</v>
      </c>
      <c r="AU134" s="200" t="s">
        <v>81</v>
      </c>
      <c r="AY134" s="199" t="s">
        <v>196</v>
      </c>
      <c r="BK134" s="201">
        <f>SUM(BK135:BK141)</f>
        <v>0</v>
      </c>
    </row>
    <row r="135" spans="2:65" s="1" customFormat="1" ht="14.5" customHeight="1">
      <c r="B135" s="42"/>
      <c r="C135" s="204" t="s">
        <v>410</v>
      </c>
      <c r="D135" s="204" t="s">
        <v>198</v>
      </c>
      <c r="E135" s="205" t="s">
        <v>5559</v>
      </c>
      <c r="F135" s="206" t="s">
        <v>3449</v>
      </c>
      <c r="G135" s="207" t="s">
        <v>248</v>
      </c>
      <c r="H135" s="208">
        <v>1</v>
      </c>
      <c r="I135" s="209"/>
      <c r="J135" s="210">
        <f>ROUND(I135*H135,2)</f>
        <v>0</v>
      </c>
      <c r="K135" s="206" t="s">
        <v>24</v>
      </c>
      <c r="L135" s="62"/>
      <c r="M135" s="211" t="s">
        <v>24</v>
      </c>
      <c r="N135" s="212" t="s">
        <v>45</v>
      </c>
      <c r="O135" s="43"/>
      <c r="P135" s="213">
        <f>O135*H135</f>
        <v>0</v>
      </c>
      <c r="Q135" s="213">
        <v>0</v>
      </c>
      <c r="R135" s="213">
        <f>Q135*H135</f>
        <v>0</v>
      </c>
      <c r="S135" s="213">
        <v>0</v>
      </c>
      <c r="T135" s="214">
        <f>S135*H135</f>
        <v>0</v>
      </c>
      <c r="AR135" s="25" t="s">
        <v>523</v>
      </c>
      <c r="AT135" s="25" t="s">
        <v>198</v>
      </c>
      <c r="AU135" s="25" t="s">
        <v>83</v>
      </c>
      <c r="AY135" s="25" t="s">
        <v>196</v>
      </c>
      <c r="BE135" s="215">
        <f>IF(N135="základní",J135,0)</f>
        <v>0</v>
      </c>
      <c r="BF135" s="215">
        <f>IF(N135="snížená",J135,0)</f>
        <v>0</v>
      </c>
      <c r="BG135" s="215">
        <f>IF(N135="zákl. přenesená",J135,0)</f>
        <v>0</v>
      </c>
      <c r="BH135" s="215">
        <f>IF(N135="sníž. přenesená",J135,0)</f>
        <v>0</v>
      </c>
      <c r="BI135" s="215">
        <f>IF(N135="nulová",J135,0)</f>
        <v>0</v>
      </c>
      <c r="BJ135" s="25" t="s">
        <v>81</v>
      </c>
      <c r="BK135" s="215">
        <f>ROUND(I135*H135,2)</f>
        <v>0</v>
      </c>
      <c r="BL135" s="25" t="s">
        <v>523</v>
      </c>
      <c r="BM135" s="25" t="s">
        <v>5560</v>
      </c>
    </row>
    <row r="136" spans="2:65" s="1" customFormat="1" ht="23" customHeight="1">
      <c r="B136" s="42"/>
      <c r="C136" s="204" t="s">
        <v>332</v>
      </c>
      <c r="D136" s="204" t="s">
        <v>198</v>
      </c>
      <c r="E136" s="205" t="s">
        <v>3451</v>
      </c>
      <c r="F136" s="206" t="s">
        <v>3452</v>
      </c>
      <c r="G136" s="207" t="s">
        <v>3453</v>
      </c>
      <c r="H136" s="208">
        <v>127.5</v>
      </c>
      <c r="I136" s="209"/>
      <c r="J136" s="210">
        <f>ROUND(I136*H136,2)</f>
        <v>0</v>
      </c>
      <c r="K136" s="206" t="s">
        <v>202</v>
      </c>
      <c r="L136" s="62"/>
      <c r="M136" s="211" t="s">
        <v>24</v>
      </c>
      <c r="N136" s="212" t="s">
        <v>45</v>
      </c>
      <c r="O136" s="43"/>
      <c r="P136" s="213">
        <f>O136*H136</f>
        <v>0</v>
      </c>
      <c r="Q136" s="213">
        <v>0</v>
      </c>
      <c r="R136" s="213">
        <f>Q136*H136</f>
        <v>0</v>
      </c>
      <c r="S136" s="213">
        <v>0</v>
      </c>
      <c r="T136" s="214">
        <f>S136*H136</f>
        <v>0</v>
      </c>
      <c r="AR136" s="25" t="s">
        <v>523</v>
      </c>
      <c r="AT136" s="25" t="s">
        <v>198</v>
      </c>
      <c r="AU136" s="25" t="s">
        <v>83</v>
      </c>
      <c r="AY136" s="25" t="s">
        <v>196</v>
      </c>
      <c r="BE136" s="215">
        <f>IF(N136="základní",J136,0)</f>
        <v>0</v>
      </c>
      <c r="BF136" s="215">
        <f>IF(N136="snížená",J136,0)</f>
        <v>0</v>
      </c>
      <c r="BG136" s="215">
        <f>IF(N136="zákl. přenesená",J136,0)</f>
        <v>0</v>
      </c>
      <c r="BH136" s="215">
        <f>IF(N136="sníž. přenesená",J136,0)</f>
        <v>0</v>
      </c>
      <c r="BI136" s="215">
        <f>IF(N136="nulová",J136,0)</f>
        <v>0</v>
      </c>
      <c r="BJ136" s="25" t="s">
        <v>81</v>
      </c>
      <c r="BK136" s="215">
        <f>ROUND(I136*H136,2)</f>
        <v>0</v>
      </c>
      <c r="BL136" s="25" t="s">
        <v>523</v>
      </c>
      <c r="BM136" s="25" t="s">
        <v>5561</v>
      </c>
    </row>
    <row r="137" spans="2:65" s="12" customFormat="1">
      <c r="B137" s="216"/>
      <c r="C137" s="217"/>
      <c r="D137" s="218" t="s">
        <v>205</v>
      </c>
      <c r="E137" s="219" t="s">
        <v>24</v>
      </c>
      <c r="F137" s="220" t="s">
        <v>5562</v>
      </c>
      <c r="G137" s="217"/>
      <c r="H137" s="221">
        <v>127.5</v>
      </c>
      <c r="I137" s="222"/>
      <c r="J137" s="217"/>
      <c r="K137" s="217"/>
      <c r="L137" s="223"/>
      <c r="M137" s="224"/>
      <c r="N137" s="225"/>
      <c r="O137" s="225"/>
      <c r="P137" s="225"/>
      <c r="Q137" s="225"/>
      <c r="R137" s="225"/>
      <c r="S137" s="225"/>
      <c r="T137" s="226"/>
      <c r="AT137" s="227" t="s">
        <v>205</v>
      </c>
      <c r="AU137" s="227" t="s">
        <v>83</v>
      </c>
      <c r="AV137" s="12" t="s">
        <v>83</v>
      </c>
      <c r="AW137" s="12" t="s">
        <v>37</v>
      </c>
      <c r="AX137" s="12" t="s">
        <v>81</v>
      </c>
      <c r="AY137" s="227" t="s">
        <v>196</v>
      </c>
    </row>
    <row r="138" spans="2:65" s="1" customFormat="1" ht="23" customHeight="1">
      <c r="B138" s="42"/>
      <c r="C138" s="204" t="s">
        <v>422</v>
      </c>
      <c r="D138" s="204" t="s">
        <v>198</v>
      </c>
      <c r="E138" s="205" t="s">
        <v>3451</v>
      </c>
      <c r="F138" s="206" t="s">
        <v>3452</v>
      </c>
      <c r="G138" s="207" t="s">
        <v>3453</v>
      </c>
      <c r="H138" s="208">
        <v>450</v>
      </c>
      <c r="I138" s="209"/>
      <c r="J138" s="210">
        <f>ROUND(I138*H138,2)</f>
        <v>0</v>
      </c>
      <c r="K138" s="206" t="s">
        <v>202</v>
      </c>
      <c r="L138" s="62"/>
      <c r="M138" s="211" t="s">
        <v>24</v>
      </c>
      <c r="N138" s="212" t="s">
        <v>45</v>
      </c>
      <c r="O138" s="43"/>
      <c r="P138" s="213">
        <f>O138*H138</f>
        <v>0</v>
      </c>
      <c r="Q138" s="213">
        <v>0</v>
      </c>
      <c r="R138" s="213">
        <f>Q138*H138</f>
        <v>0</v>
      </c>
      <c r="S138" s="213">
        <v>0</v>
      </c>
      <c r="T138" s="214">
        <f>S138*H138</f>
        <v>0</v>
      </c>
      <c r="AR138" s="25" t="s">
        <v>523</v>
      </c>
      <c r="AT138" s="25" t="s">
        <v>198</v>
      </c>
      <c r="AU138" s="25" t="s">
        <v>83</v>
      </c>
      <c r="AY138" s="25" t="s">
        <v>196</v>
      </c>
      <c r="BE138" s="215">
        <f>IF(N138="základní",J138,0)</f>
        <v>0</v>
      </c>
      <c r="BF138" s="215">
        <f>IF(N138="snížená",J138,0)</f>
        <v>0</v>
      </c>
      <c r="BG138" s="215">
        <f>IF(N138="zákl. přenesená",J138,0)</f>
        <v>0</v>
      </c>
      <c r="BH138" s="215">
        <f>IF(N138="sníž. přenesená",J138,0)</f>
        <v>0</v>
      </c>
      <c r="BI138" s="215">
        <f>IF(N138="nulová",J138,0)</f>
        <v>0</v>
      </c>
      <c r="BJ138" s="25" t="s">
        <v>81</v>
      </c>
      <c r="BK138" s="215">
        <f>ROUND(I138*H138,2)</f>
        <v>0</v>
      </c>
      <c r="BL138" s="25" t="s">
        <v>523</v>
      </c>
      <c r="BM138" s="25" t="s">
        <v>5563</v>
      </c>
    </row>
    <row r="139" spans="2:65" s="12" customFormat="1">
      <c r="B139" s="216"/>
      <c r="C139" s="217"/>
      <c r="D139" s="218" t="s">
        <v>205</v>
      </c>
      <c r="E139" s="219" t="s">
        <v>24</v>
      </c>
      <c r="F139" s="220" t="s">
        <v>5564</v>
      </c>
      <c r="G139" s="217"/>
      <c r="H139" s="221">
        <v>450</v>
      </c>
      <c r="I139" s="222"/>
      <c r="J139" s="217"/>
      <c r="K139" s="217"/>
      <c r="L139" s="223"/>
      <c r="M139" s="224"/>
      <c r="N139" s="225"/>
      <c r="O139" s="225"/>
      <c r="P139" s="225"/>
      <c r="Q139" s="225"/>
      <c r="R139" s="225"/>
      <c r="S139" s="225"/>
      <c r="T139" s="226"/>
      <c r="AT139" s="227" t="s">
        <v>205</v>
      </c>
      <c r="AU139" s="227" t="s">
        <v>83</v>
      </c>
      <c r="AV139" s="12" t="s">
        <v>83</v>
      </c>
      <c r="AW139" s="12" t="s">
        <v>37</v>
      </c>
      <c r="AX139" s="12" t="s">
        <v>81</v>
      </c>
      <c r="AY139" s="227" t="s">
        <v>196</v>
      </c>
    </row>
    <row r="140" spans="2:65" s="1" customFormat="1" ht="23" customHeight="1">
      <c r="B140" s="42"/>
      <c r="C140" s="204" t="s">
        <v>417</v>
      </c>
      <c r="D140" s="204" t="s">
        <v>198</v>
      </c>
      <c r="E140" s="205" t="s">
        <v>3458</v>
      </c>
      <c r="F140" s="206" t="s">
        <v>3459</v>
      </c>
      <c r="G140" s="207" t="s">
        <v>3453</v>
      </c>
      <c r="H140" s="208">
        <v>25</v>
      </c>
      <c r="I140" s="209"/>
      <c r="J140" s="210">
        <f>ROUND(I140*H140,2)</f>
        <v>0</v>
      </c>
      <c r="K140" s="206" t="s">
        <v>202</v>
      </c>
      <c r="L140" s="62"/>
      <c r="M140" s="211" t="s">
        <v>24</v>
      </c>
      <c r="N140" s="212" t="s">
        <v>45</v>
      </c>
      <c r="O140" s="43"/>
      <c r="P140" s="213">
        <f>O140*H140</f>
        <v>0</v>
      </c>
      <c r="Q140" s="213">
        <v>0</v>
      </c>
      <c r="R140" s="213">
        <f>Q140*H140</f>
        <v>0</v>
      </c>
      <c r="S140" s="213">
        <v>0</v>
      </c>
      <c r="T140" s="214">
        <f>S140*H140</f>
        <v>0</v>
      </c>
      <c r="AR140" s="25" t="s">
        <v>523</v>
      </c>
      <c r="AT140" s="25" t="s">
        <v>198</v>
      </c>
      <c r="AU140" s="25" t="s">
        <v>83</v>
      </c>
      <c r="AY140" s="25" t="s">
        <v>196</v>
      </c>
      <c r="BE140" s="215">
        <f>IF(N140="základní",J140,0)</f>
        <v>0</v>
      </c>
      <c r="BF140" s="215">
        <f>IF(N140="snížená",J140,0)</f>
        <v>0</v>
      </c>
      <c r="BG140" s="215">
        <f>IF(N140="zákl. přenesená",J140,0)</f>
        <v>0</v>
      </c>
      <c r="BH140" s="215">
        <f>IF(N140="sníž. přenesená",J140,0)</f>
        <v>0</v>
      </c>
      <c r="BI140" s="215">
        <f>IF(N140="nulová",J140,0)</f>
        <v>0</v>
      </c>
      <c r="BJ140" s="25" t="s">
        <v>81</v>
      </c>
      <c r="BK140" s="215">
        <f>ROUND(I140*H140,2)</f>
        <v>0</v>
      </c>
      <c r="BL140" s="25" t="s">
        <v>523</v>
      </c>
      <c r="BM140" s="25" t="s">
        <v>5565</v>
      </c>
    </row>
    <row r="141" spans="2:65" s="12" customFormat="1">
      <c r="B141" s="216"/>
      <c r="C141" s="217"/>
      <c r="D141" s="218" t="s">
        <v>205</v>
      </c>
      <c r="E141" s="219" t="s">
        <v>24</v>
      </c>
      <c r="F141" s="220" t="s">
        <v>5566</v>
      </c>
      <c r="G141" s="217"/>
      <c r="H141" s="221">
        <v>25</v>
      </c>
      <c r="I141" s="222"/>
      <c r="J141" s="217"/>
      <c r="K141" s="217"/>
      <c r="L141" s="223"/>
      <c r="M141" s="224"/>
      <c r="N141" s="225"/>
      <c r="O141" s="225"/>
      <c r="P141" s="225"/>
      <c r="Q141" s="225"/>
      <c r="R141" s="225"/>
      <c r="S141" s="225"/>
      <c r="T141" s="226"/>
      <c r="AT141" s="227" t="s">
        <v>205</v>
      </c>
      <c r="AU141" s="227" t="s">
        <v>83</v>
      </c>
      <c r="AV141" s="12" t="s">
        <v>83</v>
      </c>
      <c r="AW141" s="12" t="s">
        <v>37</v>
      </c>
      <c r="AX141" s="12" t="s">
        <v>81</v>
      </c>
      <c r="AY141" s="227" t="s">
        <v>196</v>
      </c>
    </row>
    <row r="142" spans="2:65" s="11" customFormat="1" ht="29.9" customHeight="1">
      <c r="B142" s="188"/>
      <c r="C142" s="189"/>
      <c r="D142" s="190" t="s">
        <v>73</v>
      </c>
      <c r="E142" s="202" t="s">
        <v>3462</v>
      </c>
      <c r="F142" s="202" t="s">
        <v>3463</v>
      </c>
      <c r="G142" s="189"/>
      <c r="H142" s="189"/>
      <c r="I142" s="192"/>
      <c r="J142" s="203">
        <f>BK142</f>
        <v>0</v>
      </c>
      <c r="K142" s="189"/>
      <c r="L142" s="194"/>
      <c r="M142" s="195"/>
      <c r="N142" s="196"/>
      <c r="O142" s="196"/>
      <c r="P142" s="197">
        <f>P143</f>
        <v>0</v>
      </c>
      <c r="Q142" s="196"/>
      <c r="R142" s="197">
        <f>R143</f>
        <v>0</v>
      </c>
      <c r="S142" s="196"/>
      <c r="T142" s="198">
        <f>T143</f>
        <v>0</v>
      </c>
      <c r="AR142" s="199" t="s">
        <v>211</v>
      </c>
      <c r="AT142" s="200" t="s">
        <v>73</v>
      </c>
      <c r="AU142" s="200" t="s">
        <v>81</v>
      </c>
      <c r="AY142" s="199" t="s">
        <v>196</v>
      </c>
      <c r="BK142" s="201">
        <f>BK143</f>
        <v>0</v>
      </c>
    </row>
    <row r="143" spans="2:65" s="1" customFormat="1" ht="23" customHeight="1">
      <c r="B143" s="42"/>
      <c r="C143" s="204" t="s">
        <v>427</v>
      </c>
      <c r="D143" s="204" t="s">
        <v>198</v>
      </c>
      <c r="E143" s="205" t="s">
        <v>3464</v>
      </c>
      <c r="F143" s="206" t="s">
        <v>3465</v>
      </c>
      <c r="G143" s="207" t="s">
        <v>1189</v>
      </c>
      <c r="H143" s="270"/>
      <c r="I143" s="209"/>
      <c r="J143" s="210">
        <f>ROUND(I143*H143,2)</f>
        <v>0</v>
      </c>
      <c r="K143" s="206" t="s">
        <v>24</v>
      </c>
      <c r="L143" s="62"/>
      <c r="M143" s="211" t="s">
        <v>24</v>
      </c>
      <c r="N143" s="274" t="s">
        <v>45</v>
      </c>
      <c r="O143" s="275"/>
      <c r="P143" s="276">
        <f>O143*H143</f>
        <v>0</v>
      </c>
      <c r="Q143" s="276">
        <v>0</v>
      </c>
      <c r="R143" s="276">
        <f>Q143*H143</f>
        <v>0</v>
      </c>
      <c r="S143" s="276">
        <v>0</v>
      </c>
      <c r="T143" s="277">
        <f>S143*H143</f>
        <v>0</v>
      </c>
      <c r="AR143" s="25" t="s">
        <v>523</v>
      </c>
      <c r="AT143" s="25" t="s">
        <v>198</v>
      </c>
      <c r="AU143" s="25" t="s">
        <v>83</v>
      </c>
      <c r="AY143" s="25" t="s">
        <v>196</v>
      </c>
      <c r="BE143" s="215">
        <f>IF(N143="základní",J143,0)</f>
        <v>0</v>
      </c>
      <c r="BF143" s="215">
        <f>IF(N143="snížená",J143,0)</f>
        <v>0</v>
      </c>
      <c r="BG143" s="215">
        <f>IF(N143="zákl. přenesená",J143,0)</f>
        <v>0</v>
      </c>
      <c r="BH143" s="215">
        <f>IF(N143="sníž. přenesená",J143,0)</f>
        <v>0</v>
      </c>
      <c r="BI143" s="215">
        <f>IF(N143="nulová",J143,0)</f>
        <v>0</v>
      </c>
      <c r="BJ143" s="25" t="s">
        <v>81</v>
      </c>
      <c r="BK143" s="215">
        <f>ROUND(I143*H143,2)</f>
        <v>0</v>
      </c>
      <c r="BL143" s="25" t="s">
        <v>523</v>
      </c>
      <c r="BM143" s="25" t="s">
        <v>5567</v>
      </c>
    </row>
    <row r="144" spans="2:65" s="1" customFormat="1" ht="7" customHeight="1">
      <c r="B144" s="57"/>
      <c r="C144" s="58"/>
      <c r="D144" s="58"/>
      <c r="E144" s="58"/>
      <c r="F144" s="58"/>
      <c r="G144" s="58"/>
      <c r="H144" s="58"/>
      <c r="I144" s="149"/>
      <c r="J144" s="58"/>
      <c r="K144" s="58"/>
      <c r="L144" s="62"/>
    </row>
  </sheetData>
  <sheetProtection algorithmName="SHA-512" hashValue="GRO2KcxaitntS8drC9lT3hOXjdpIjifDwBsvlLOQvRMisMp+XJ6mifd8Gta7TTEACKi7yqwJMWbK8/jaG+FStA==" saltValue="SuQCfaYVp7uGam8X4St3ONPEXGr8de1hxOPea8i9rXaXyIR5KzYIKdZ8QWbFSV9KjI2MTWBpdCxzSjt6qeIslA==" spinCount="100000" sheet="1" objects="1" scenarios="1" formatColumns="0" formatRows="0" autoFilter="0"/>
  <autoFilter ref="C88:K143"/>
  <mergeCells count="13">
    <mergeCell ref="E81:H81"/>
    <mergeCell ref="G1:H1"/>
    <mergeCell ref="L2:V2"/>
    <mergeCell ref="E49:H49"/>
    <mergeCell ref="E51:H51"/>
    <mergeCell ref="J55:J56"/>
    <mergeCell ref="E77:H77"/>
    <mergeCell ref="E79:H79"/>
    <mergeCell ref="E7:H7"/>
    <mergeCell ref="E9:H9"/>
    <mergeCell ref="E11:H11"/>
    <mergeCell ref="E26:H26"/>
    <mergeCell ref="E47:H47"/>
  </mergeCells>
  <hyperlinks>
    <hyperlink ref="F1:G1" location="C2" display="1) Krycí list soupisu"/>
    <hyperlink ref="G1:H1" location="C58" display="2) Rekapitulace"/>
    <hyperlink ref="J1" location="C88" display="3) Soupis prací"/>
    <hyperlink ref="L1:V1" location="'Rekapitulace stavby'!C2" display="Rekapitulace stavby"/>
  </hyperlinks>
  <pageMargins left="0.59055118110236227" right="0.59055118110236227" top="0.59055118110236227" bottom="0.59055118110236227" header="0" footer="0"/>
  <pageSetup paperSize="9" fitToHeight="100" orientation="landscape"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8"/>
  <sheetViews>
    <sheetView showGridLines="0" workbookViewId="0">
      <pane ySplit="1" topLeftCell="A85" activePane="bottomLeft" state="frozen"/>
      <selection pane="bottomLeft" activeCell="F87" sqref="F87"/>
    </sheetView>
  </sheetViews>
  <sheetFormatPr defaultRowHeight="12"/>
  <cols>
    <col min="1" max="1" width="6.25" customWidth="1"/>
    <col min="2" max="2" width="1.25" customWidth="1"/>
    <col min="3" max="3" width="3.125" customWidth="1"/>
    <col min="4" max="4" width="3.25" customWidth="1"/>
    <col min="5" max="5" width="12.875" customWidth="1"/>
    <col min="6" max="6" width="79.75" customWidth="1"/>
    <col min="7" max="7" width="11" customWidth="1"/>
    <col min="8" max="8" width="14.625" customWidth="1"/>
    <col min="9" max="9" width="15" style="121" customWidth="1"/>
    <col min="10" max="10" width="20.25" customWidth="1"/>
    <col min="11" max="11" width="18.62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127</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4374</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5568</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84" customHeight="1">
      <c r="B26" s="131"/>
      <c r="C26" s="132"/>
      <c r="D26" s="132"/>
      <c r="E26" s="395" t="s">
        <v>3249</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ROUNDUP(J84,2)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ROUNDUP(SUM(BE84:BE87), 2)</f>
        <v>0</v>
      </c>
      <c r="G32" s="43"/>
      <c r="H32" s="43"/>
      <c r="I32" s="141">
        <v>0.21</v>
      </c>
      <c r="J32" s="140">
        <f>ROUNDUP(ROUNDUP((SUM(BE84:BE87)), 2)*I32, 1)</f>
        <v>0</v>
      </c>
      <c r="K32" s="46"/>
    </row>
    <row r="33" spans="2:11" s="1" customFormat="1" ht="14.4" customHeight="1">
      <c r="B33" s="42"/>
      <c r="C33" s="43"/>
      <c r="D33" s="43"/>
      <c r="E33" s="50" t="s">
        <v>46</v>
      </c>
      <c r="F33" s="140">
        <f>ROUNDUP(SUM(BF84:BF87), 2)</f>
        <v>0</v>
      </c>
      <c r="G33" s="43"/>
      <c r="H33" s="43"/>
      <c r="I33" s="141">
        <v>0.15</v>
      </c>
      <c r="J33" s="140">
        <f>ROUNDUP(ROUNDUP((SUM(BF84:BF87)), 2)*I33, 1)</f>
        <v>0</v>
      </c>
      <c r="K33" s="46"/>
    </row>
    <row r="34" spans="2:11" s="1" customFormat="1" ht="14.4" hidden="1" customHeight="1">
      <c r="B34" s="42"/>
      <c r="C34" s="43"/>
      <c r="D34" s="43"/>
      <c r="E34" s="50" t="s">
        <v>47</v>
      </c>
      <c r="F34" s="140">
        <f>ROUNDUP(SUM(BG84:BG87), 2)</f>
        <v>0</v>
      </c>
      <c r="G34" s="43"/>
      <c r="H34" s="43"/>
      <c r="I34" s="141">
        <v>0.21</v>
      </c>
      <c r="J34" s="140">
        <v>0</v>
      </c>
      <c r="K34" s="46"/>
    </row>
    <row r="35" spans="2:11" s="1" customFormat="1" ht="14.4" hidden="1" customHeight="1">
      <c r="B35" s="42"/>
      <c r="C35" s="43"/>
      <c r="D35" s="43"/>
      <c r="E35" s="50" t="s">
        <v>48</v>
      </c>
      <c r="F35" s="140">
        <f>ROUNDUP(SUM(BH84:BH87), 2)</f>
        <v>0</v>
      </c>
      <c r="G35" s="43"/>
      <c r="H35" s="43"/>
      <c r="I35" s="141">
        <v>0.15</v>
      </c>
      <c r="J35" s="140">
        <v>0</v>
      </c>
      <c r="K35" s="46"/>
    </row>
    <row r="36" spans="2:11" s="1" customFormat="1" ht="14.4" hidden="1" customHeight="1">
      <c r="B36" s="42"/>
      <c r="C36" s="43"/>
      <c r="D36" s="43"/>
      <c r="E36" s="50" t="s">
        <v>49</v>
      </c>
      <c r="F36" s="140">
        <f>ROUNDUP(SUM(BI84:BI87),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4374</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B5 - vedlejší rozpočtové náklady</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J84</f>
        <v>0</v>
      </c>
      <c r="K60" s="46"/>
      <c r="AU60" s="25" t="s">
        <v>143</v>
      </c>
    </row>
    <row r="61" spans="2:47" s="8" customFormat="1" ht="25" customHeight="1">
      <c r="B61" s="159"/>
      <c r="C61" s="160"/>
      <c r="D61" s="161" t="s">
        <v>4365</v>
      </c>
      <c r="E61" s="162"/>
      <c r="F61" s="162"/>
      <c r="G61" s="162"/>
      <c r="H61" s="162"/>
      <c r="I61" s="163"/>
      <c r="J61" s="164">
        <f>J85</f>
        <v>0</v>
      </c>
      <c r="K61" s="165"/>
    </row>
    <row r="62" spans="2:47" s="9" customFormat="1" ht="19.899999999999999" customHeight="1">
      <c r="B62" s="166"/>
      <c r="C62" s="167"/>
      <c r="D62" s="168" t="s">
        <v>4366</v>
      </c>
      <c r="E62" s="169"/>
      <c r="F62" s="169"/>
      <c r="G62" s="169"/>
      <c r="H62" s="169"/>
      <c r="I62" s="170"/>
      <c r="J62" s="171">
        <f>J86</f>
        <v>0</v>
      </c>
      <c r="K62" s="172"/>
    </row>
    <row r="63" spans="2:47" s="1" customFormat="1" ht="21.75" customHeight="1">
      <c r="B63" s="42"/>
      <c r="C63" s="43"/>
      <c r="D63" s="43"/>
      <c r="E63" s="43"/>
      <c r="F63" s="43"/>
      <c r="G63" s="43"/>
      <c r="H63" s="43"/>
      <c r="I63" s="128"/>
      <c r="J63" s="43"/>
      <c r="K63" s="46"/>
    </row>
    <row r="64" spans="2:47" s="1" customFormat="1" ht="7" customHeight="1">
      <c r="B64" s="57"/>
      <c r="C64" s="58"/>
      <c r="D64" s="58"/>
      <c r="E64" s="58"/>
      <c r="F64" s="58"/>
      <c r="G64" s="58"/>
      <c r="H64" s="58"/>
      <c r="I64" s="149"/>
      <c r="J64" s="58"/>
      <c r="K64" s="59"/>
    </row>
    <row r="68" spans="2:12" s="1" customFormat="1" ht="7" customHeight="1">
      <c r="B68" s="60"/>
      <c r="C68" s="61"/>
      <c r="D68" s="61"/>
      <c r="E68" s="61"/>
      <c r="F68" s="61"/>
      <c r="G68" s="61"/>
      <c r="H68" s="61"/>
      <c r="I68" s="152"/>
      <c r="J68" s="61"/>
      <c r="K68" s="61"/>
      <c r="L68" s="62"/>
    </row>
    <row r="69" spans="2:12" s="1" customFormat="1" ht="37" customHeight="1">
      <c r="B69" s="42"/>
      <c r="C69" s="63" t="s">
        <v>180</v>
      </c>
      <c r="D69" s="64"/>
      <c r="E69" s="64"/>
      <c r="F69" s="64"/>
      <c r="G69" s="64"/>
      <c r="H69" s="64"/>
      <c r="I69" s="173"/>
      <c r="J69" s="64"/>
      <c r="K69" s="64"/>
      <c r="L69" s="62"/>
    </row>
    <row r="70" spans="2:12" s="1" customFormat="1" ht="7" customHeight="1">
      <c r="B70" s="42"/>
      <c r="C70" s="64"/>
      <c r="D70" s="64"/>
      <c r="E70" s="64"/>
      <c r="F70" s="64"/>
      <c r="G70" s="64"/>
      <c r="H70" s="64"/>
      <c r="I70" s="173"/>
      <c r="J70" s="64"/>
      <c r="K70" s="64"/>
      <c r="L70" s="62"/>
    </row>
    <row r="71" spans="2:12" s="1" customFormat="1" ht="14.4" customHeight="1">
      <c r="B71" s="42"/>
      <c r="C71" s="66" t="s">
        <v>18</v>
      </c>
      <c r="D71" s="64"/>
      <c r="E71" s="64"/>
      <c r="F71" s="64"/>
      <c r="G71" s="64"/>
      <c r="H71" s="64"/>
      <c r="I71" s="173"/>
      <c r="J71" s="64"/>
      <c r="K71" s="64"/>
      <c r="L71" s="62"/>
    </row>
    <row r="72" spans="2:12" s="1" customFormat="1" ht="14.5" customHeight="1">
      <c r="B72" s="42"/>
      <c r="C72" s="64"/>
      <c r="D72" s="64"/>
      <c r="E72" s="408" t="str">
        <f>E7</f>
        <v>Malšovice 6 a 17/6 - stavební úpravy</v>
      </c>
      <c r="F72" s="409"/>
      <c r="G72" s="409"/>
      <c r="H72" s="409"/>
      <c r="I72" s="173"/>
      <c r="J72" s="64"/>
      <c r="K72" s="64"/>
      <c r="L72" s="62"/>
    </row>
    <row r="73" spans="2:12">
      <c r="B73" s="29"/>
      <c r="C73" s="66" t="s">
        <v>134</v>
      </c>
      <c r="D73" s="174"/>
      <c r="E73" s="174"/>
      <c r="F73" s="174"/>
      <c r="G73" s="174"/>
      <c r="H73" s="174"/>
      <c r="J73" s="174"/>
      <c r="K73" s="174"/>
      <c r="L73" s="175"/>
    </row>
    <row r="74" spans="2:12" s="1" customFormat="1" ht="14.5" customHeight="1">
      <c r="B74" s="42"/>
      <c r="C74" s="64"/>
      <c r="D74" s="64"/>
      <c r="E74" s="408" t="s">
        <v>4374</v>
      </c>
      <c r="F74" s="402"/>
      <c r="G74" s="402"/>
      <c r="H74" s="402"/>
      <c r="I74" s="173"/>
      <c r="J74" s="64"/>
      <c r="K74" s="64"/>
      <c r="L74" s="62"/>
    </row>
    <row r="75" spans="2:12" s="1" customFormat="1" ht="14.4" customHeight="1">
      <c r="B75" s="42"/>
      <c r="C75" s="66" t="s">
        <v>136</v>
      </c>
      <c r="D75" s="64"/>
      <c r="E75" s="64"/>
      <c r="F75" s="64"/>
      <c r="G75" s="64"/>
      <c r="H75" s="64"/>
      <c r="I75" s="173"/>
      <c r="J75" s="64"/>
      <c r="K75" s="64"/>
      <c r="L75" s="62"/>
    </row>
    <row r="76" spans="2:12" s="1" customFormat="1" ht="15" customHeight="1">
      <c r="B76" s="42"/>
      <c r="C76" s="64"/>
      <c r="D76" s="64"/>
      <c r="E76" s="374" t="str">
        <f>E11</f>
        <v>B5 - vedlejší rozpočtové náklady</v>
      </c>
      <c r="F76" s="402"/>
      <c r="G76" s="402"/>
      <c r="H76" s="402"/>
      <c r="I76" s="173"/>
      <c r="J76" s="64"/>
      <c r="K76" s="64"/>
      <c r="L76" s="62"/>
    </row>
    <row r="77" spans="2:12" s="1" customFormat="1" ht="7" customHeight="1">
      <c r="B77" s="42"/>
      <c r="C77" s="64"/>
      <c r="D77" s="64"/>
      <c r="E77" s="64"/>
      <c r="F77" s="64"/>
      <c r="G77" s="64"/>
      <c r="H77" s="64"/>
      <c r="I77" s="173"/>
      <c r="J77" s="64"/>
      <c r="K77" s="64"/>
      <c r="L77" s="62"/>
    </row>
    <row r="78" spans="2:12" s="1" customFormat="1" ht="18" customHeight="1">
      <c r="B78" s="42"/>
      <c r="C78" s="66" t="s">
        <v>25</v>
      </c>
      <c r="D78" s="64"/>
      <c r="E78" s="64"/>
      <c r="F78" s="176" t="str">
        <f>F14</f>
        <v xml:space="preserve">Malšovice  </v>
      </c>
      <c r="G78" s="64"/>
      <c r="H78" s="64"/>
      <c r="I78" s="177" t="s">
        <v>27</v>
      </c>
      <c r="J78" s="74" t="str">
        <f>IF(J14="","",J14)</f>
        <v>2. 3. 2018</v>
      </c>
      <c r="K78" s="64"/>
      <c r="L78" s="62"/>
    </row>
    <row r="79" spans="2:12" s="1" customFormat="1" ht="7" customHeight="1">
      <c r="B79" s="42"/>
      <c r="C79" s="64"/>
      <c r="D79" s="64"/>
      <c r="E79" s="64"/>
      <c r="F79" s="64"/>
      <c r="G79" s="64"/>
      <c r="H79" s="64"/>
      <c r="I79" s="173"/>
      <c r="J79" s="64"/>
      <c r="K79" s="64"/>
      <c r="L79" s="62"/>
    </row>
    <row r="80" spans="2:12" s="1" customFormat="1">
      <c r="B80" s="42"/>
      <c r="C80" s="66" t="s">
        <v>29</v>
      </c>
      <c r="D80" s="64"/>
      <c r="E80" s="64"/>
      <c r="F80" s="176" t="str">
        <f>E17</f>
        <v>Obec Malšovice</v>
      </c>
      <c r="G80" s="64"/>
      <c r="H80" s="64"/>
      <c r="I80" s="177" t="s">
        <v>35</v>
      </c>
      <c r="J80" s="176" t="str">
        <f>E23</f>
        <v>Ing. Demuth Jiří, Děčín</v>
      </c>
      <c r="K80" s="64"/>
      <c r="L80" s="62"/>
    </row>
    <row r="81" spans="2:65" s="1" customFormat="1" ht="14.4" customHeight="1">
      <c r="B81" s="42"/>
      <c r="C81" s="66" t="s">
        <v>33</v>
      </c>
      <c r="D81" s="64"/>
      <c r="E81" s="64"/>
      <c r="F81" s="176" t="str">
        <f>IF(E20="","",E20)</f>
        <v/>
      </c>
      <c r="G81" s="64"/>
      <c r="H81" s="64"/>
      <c r="I81" s="173"/>
      <c r="J81" s="64"/>
      <c r="K81" s="64"/>
      <c r="L81" s="62"/>
    </row>
    <row r="82" spans="2:65" s="1" customFormat="1" ht="10.25" customHeight="1">
      <c r="B82" s="42"/>
      <c r="C82" s="64"/>
      <c r="D82" s="64"/>
      <c r="E82" s="64"/>
      <c r="F82" s="64"/>
      <c r="G82" s="64"/>
      <c r="H82" s="64"/>
      <c r="I82" s="173"/>
      <c r="J82" s="64"/>
      <c r="K82" s="64"/>
      <c r="L82" s="62"/>
    </row>
    <row r="83" spans="2:65" s="10" customFormat="1" ht="29.25" customHeight="1">
      <c r="B83" s="178"/>
      <c r="C83" s="179" t="s">
        <v>181</v>
      </c>
      <c r="D83" s="180" t="s">
        <v>59</v>
      </c>
      <c r="E83" s="180" t="s">
        <v>55</v>
      </c>
      <c r="F83" s="180" t="s">
        <v>182</v>
      </c>
      <c r="G83" s="180" t="s">
        <v>183</v>
      </c>
      <c r="H83" s="180" t="s">
        <v>184</v>
      </c>
      <c r="I83" s="181" t="s">
        <v>185</v>
      </c>
      <c r="J83" s="180" t="s">
        <v>141</v>
      </c>
      <c r="K83" s="182" t="s">
        <v>186</v>
      </c>
      <c r="L83" s="183"/>
      <c r="M83" s="82" t="s">
        <v>187</v>
      </c>
      <c r="N83" s="83" t="s">
        <v>44</v>
      </c>
      <c r="O83" s="83" t="s">
        <v>188</v>
      </c>
      <c r="P83" s="83" t="s">
        <v>189</v>
      </c>
      <c r="Q83" s="83" t="s">
        <v>190</v>
      </c>
      <c r="R83" s="83" t="s">
        <v>191</v>
      </c>
      <c r="S83" s="83" t="s">
        <v>192</v>
      </c>
      <c r="T83" s="84" t="s">
        <v>193</v>
      </c>
    </row>
    <row r="84" spans="2:65" s="1" customFormat="1" ht="29.25" customHeight="1">
      <c r="B84" s="42"/>
      <c r="C84" s="88" t="s">
        <v>142</v>
      </c>
      <c r="D84" s="64"/>
      <c r="E84" s="64"/>
      <c r="F84" s="64"/>
      <c r="G84" s="64"/>
      <c r="H84" s="64"/>
      <c r="I84" s="173"/>
      <c r="J84" s="184">
        <f>BK84</f>
        <v>0</v>
      </c>
      <c r="K84" s="64"/>
      <c r="L84" s="62"/>
      <c r="M84" s="85"/>
      <c r="N84" s="86"/>
      <c r="O84" s="86"/>
      <c r="P84" s="185">
        <f>P85</f>
        <v>0</v>
      </c>
      <c r="Q84" s="86"/>
      <c r="R84" s="185">
        <f>R85</f>
        <v>0</v>
      </c>
      <c r="S84" s="86"/>
      <c r="T84" s="186">
        <f>T85</f>
        <v>0</v>
      </c>
      <c r="AT84" s="25" t="s">
        <v>73</v>
      </c>
      <c r="AU84" s="25" t="s">
        <v>143</v>
      </c>
      <c r="BK84" s="187">
        <f>BK85</f>
        <v>0</v>
      </c>
    </row>
    <row r="85" spans="2:65" s="11" customFormat="1" ht="37.4" customHeight="1">
      <c r="B85" s="188"/>
      <c r="C85" s="189"/>
      <c r="D85" s="190" t="s">
        <v>73</v>
      </c>
      <c r="E85" s="191" t="s">
        <v>4367</v>
      </c>
      <c r="F85" s="191" t="s">
        <v>4368</v>
      </c>
      <c r="G85" s="189"/>
      <c r="H85" s="189"/>
      <c r="I85" s="192"/>
      <c r="J85" s="193">
        <f>BK85</f>
        <v>0</v>
      </c>
      <c r="K85" s="189"/>
      <c r="L85" s="194"/>
      <c r="M85" s="195"/>
      <c r="N85" s="196"/>
      <c r="O85" s="196"/>
      <c r="P85" s="197">
        <f>P86</f>
        <v>0</v>
      </c>
      <c r="Q85" s="196"/>
      <c r="R85" s="197">
        <f>R86</f>
        <v>0</v>
      </c>
      <c r="S85" s="196"/>
      <c r="T85" s="198">
        <f>T86</f>
        <v>0</v>
      </c>
      <c r="AR85" s="199" t="s">
        <v>223</v>
      </c>
      <c r="AT85" s="200" t="s">
        <v>73</v>
      </c>
      <c r="AU85" s="200" t="s">
        <v>74</v>
      </c>
      <c r="AY85" s="199" t="s">
        <v>196</v>
      </c>
      <c r="BK85" s="201">
        <f>BK86</f>
        <v>0</v>
      </c>
    </row>
    <row r="86" spans="2:65" s="11" customFormat="1" ht="19.899999999999999" customHeight="1">
      <c r="B86" s="188"/>
      <c r="C86" s="189"/>
      <c r="D86" s="190" t="s">
        <v>73</v>
      </c>
      <c r="E86" s="202" t="s">
        <v>4369</v>
      </c>
      <c r="F86" s="202" t="s">
        <v>4370</v>
      </c>
      <c r="G86" s="189"/>
      <c r="H86" s="189"/>
      <c r="I86" s="192"/>
      <c r="J86" s="203">
        <f>BK86</f>
        <v>0</v>
      </c>
      <c r="K86" s="189"/>
      <c r="L86" s="194"/>
      <c r="M86" s="195"/>
      <c r="N86" s="196"/>
      <c r="O86" s="196"/>
      <c r="P86" s="197">
        <f>P87</f>
        <v>0</v>
      </c>
      <c r="Q86" s="196"/>
      <c r="R86" s="197">
        <f>R87</f>
        <v>0</v>
      </c>
      <c r="S86" s="196"/>
      <c r="T86" s="198">
        <f>T87</f>
        <v>0</v>
      </c>
      <c r="AR86" s="199" t="s">
        <v>223</v>
      </c>
      <c r="AT86" s="200" t="s">
        <v>73</v>
      </c>
      <c r="AU86" s="200" t="s">
        <v>81</v>
      </c>
      <c r="AY86" s="199" t="s">
        <v>196</v>
      </c>
      <c r="BK86" s="201">
        <f>BK87</f>
        <v>0</v>
      </c>
    </row>
    <row r="87" spans="2:65" s="1" customFormat="1" ht="14.5" customHeight="1">
      <c r="B87" s="42"/>
      <c r="C87" s="204" t="s">
        <v>81</v>
      </c>
      <c r="D87" s="204" t="s">
        <v>198</v>
      </c>
      <c r="E87" s="205" t="s">
        <v>4371</v>
      </c>
      <c r="F87" s="206" t="s">
        <v>4370</v>
      </c>
      <c r="G87" s="207" t="s">
        <v>1189</v>
      </c>
      <c r="H87" s="270"/>
      <c r="I87" s="209"/>
      <c r="J87" s="210">
        <f>ROUND(I87*H87,2)</f>
        <v>0</v>
      </c>
      <c r="K87" s="206" t="s">
        <v>202</v>
      </c>
      <c r="L87" s="62"/>
      <c r="M87" s="211" t="s">
        <v>24</v>
      </c>
      <c r="N87" s="274" t="s">
        <v>45</v>
      </c>
      <c r="O87" s="275"/>
      <c r="P87" s="276">
        <f>O87*H87</f>
        <v>0</v>
      </c>
      <c r="Q87" s="276">
        <v>0</v>
      </c>
      <c r="R87" s="276">
        <f>Q87*H87</f>
        <v>0</v>
      </c>
      <c r="S87" s="276">
        <v>0</v>
      </c>
      <c r="T87" s="277">
        <f>S87*H87</f>
        <v>0</v>
      </c>
      <c r="AR87" s="25" t="s">
        <v>4372</v>
      </c>
      <c r="AT87" s="25" t="s">
        <v>198</v>
      </c>
      <c r="AU87" s="25" t="s">
        <v>83</v>
      </c>
      <c r="AY87" s="25" t="s">
        <v>196</v>
      </c>
      <c r="BE87" s="215">
        <f>IF(N87="základní",J87,0)</f>
        <v>0</v>
      </c>
      <c r="BF87" s="215">
        <f>IF(N87="snížená",J87,0)</f>
        <v>0</v>
      </c>
      <c r="BG87" s="215">
        <f>IF(N87="zákl. přenesená",J87,0)</f>
        <v>0</v>
      </c>
      <c r="BH87" s="215">
        <f>IF(N87="sníž. přenesená",J87,0)</f>
        <v>0</v>
      </c>
      <c r="BI87" s="215">
        <f>IF(N87="nulová",J87,0)</f>
        <v>0</v>
      </c>
      <c r="BJ87" s="25" t="s">
        <v>81</v>
      </c>
      <c r="BK87" s="215">
        <f>ROUND(I87*H87,2)</f>
        <v>0</v>
      </c>
      <c r="BL87" s="25" t="s">
        <v>4372</v>
      </c>
      <c r="BM87" s="25" t="s">
        <v>5569</v>
      </c>
    </row>
    <row r="88" spans="2:65" s="1" customFormat="1" ht="7" customHeight="1">
      <c r="B88" s="57"/>
      <c r="C88" s="58"/>
      <c r="D88" s="58"/>
      <c r="E88" s="58"/>
      <c r="F88" s="58"/>
      <c r="G88" s="58"/>
      <c r="H88" s="58"/>
      <c r="I88" s="149"/>
      <c r="J88" s="58"/>
      <c r="K88" s="58"/>
      <c r="L88" s="62"/>
    </row>
  </sheetData>
  <sheetProtection algorithmName="SHA-512" hashValue="7uCpwGePccoYEWbFm/Lai1ZJGE2GCdUYDww1gxpMKKgYyxbfliyOvFvVYZ0ky7UwM+XxtMnc4ITeJVm5pxineQ==" saltValue="TR+rm6/0x7An9APLxMqSgNjqD/ubmOvs0vSLvnGcofyJ1A6nCdWhXdgBuJOwKvaKzNb/rizBZj4VZctD33RKtA==" spinCount="100000" sheet="1" objects="1" scenarios="1" formatColumns="0" formatRows="0" autoFilter="0"/>
  <autoFilter ref="C83:K87"/>
  <mergeCells count="13">
    <mergeCell ref="E76:H76"/>
    <mergeCell ref="G1:H1"/>
    <mergeCell ref="L2:V2"/>
    <mergeCell ref="E49:H49"/>
    <mergeCell ref="E51:H51"/>
    <mergeCell ref="J55:J56"/>
    <mergeCell ref="E72:H72"/>
    <mergeCell ref="E74:H74"/>
    <mergeCell ref="E7:H7"/>
    <mergeCell ref="E9:H9"/>
    <mergeCell ref="E11:H11"/>
    <mergeCell ref="E26:H26"/>
    <mergeCell ref="E47:H47"/>
  </mergeCells>
  <hyperlinks>
    <hyperlink ref="F1:G1" location="C2" display="1) Krycí list soupisu"/>
    <hyperlink ref="G1:H1" location="C58" display="2) Rekapitulace"/>
    <hyperlink ref="J1" location="C83" display="3) Soupis prací"/>
    <hyperlink ref="L1:V1" location="'Rekapitulace stavby'!C2" display="Rekapitulace stavby"/>
  </hyperlinks>
  <pageMargins left="0.59055118110236227" right="0.59055118110236227" top="0.59055118110236227" bottom="0.59055118110236227" header="0" footer="0"/>
  <pageSetup paperSize="9" fitToHeight="100" orientation="landscape" r:id="rId1"/>
  <headerFooter>
    <oddFooter>&amp;CStrana &amp;P z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heetViews>
  <sheetFormatPr defaultRowHeight="12"/>
  <cols>
    <col min="1" max="1" width="8.375" style="282" customWidth="1"/>
    <col min="2" max="2" width="1.625" style="282" customWidth="1"/>
    <col min="3" max="4" width="5" style="282" customWidth="1"/>
    <col min="5" max="5" width="11.625" style="282" customWidth="1"/>
    <col min="6" max="6" width="9.125" style="282" customWidth="1"/>
    <col min="7" max="7" width="5" style="282" customWidth="1"/>
    <col min="8" max="8" width="77.875" style="282" customWidth="1"/>
    <col min="9" max="10" width="20" style="282" customWidth="1"/>
    <col min="11" max="11" width="1.625" style="282" customWidth="1"/>
  </cols>
  <sheetData>
    <row r="1" spans="2:11" ht="37.5" customHeight="1"/>
    <row r="2" spans="2:11" ht="7.5" customHeight="1">
      <c r="B2" s="283"/>
      <c r="C2" s="284"/>
      <c r="D2" s="284"/>
      <c r="E2" s="284"/>
      <c r="F2" s="284"/>
      <c r="G2" s="284"/>
      <c r="H2" s="284"/>
      <c r="I2" s="284"/>
      <c r="J2" s="284"/>
      <c r="K2" s="285"/>
    </row>
    <row r="3" spans="2:11" s="16" customFormat="1" ht="45" customHeight="1">
      <c r="B3" s="286"/>
      <c r="C3" s="412" t="s">
        <v>5570</v>
      </c>
      <c r="D3" s="412"/>
      <c r="E3" s="412"/>
      <c r="F3" s="412"/>
      <c r="G3" s="412"/>
      <c r="H3" s="412"/>
      <c r="I3" s="412"/>
      <c r="J3" s="412"/>
      <c r="K3" s="287"/>
    </row>
    <row r="4" spans="2:11" ht="25.5" customHeight="1">
      <c r="B4" s="288"/>
      <c r="C4" s="413" t="s">
        <v>5571</v>
      </c>
      <c r="D4" s="413"/>
      <c r="E4" s="413"/>
      <c r="F4" s="413"/>
      <c r="G4" s="413"/>
      <c r="H4" s="413"/>
      <c r="I4" s="413"/>
      <c r="J4" s="413"/>
      <c r="K4" s="289"/>
    </row>
    <row r="5" spans="2:11" ht="5.25" customHeight="1">
      <c r="B5" s="288"/>
      <c r="C5" s="290"/>
      <c r="D5" s="290"/>
      <c r="E5" s="290"/>
      <c r="F5" s="290"/>
      <c r="G5" s="290"/>
      <c r="H5" s="290"/>
      <c r="I5" s="290"/>
      <c r="J5" s="290"/>
      <c r="K5" s="289"/>
    </row>
    <row r="6" spans="2:11" ht="15" customHeight="1">
      <c r="B6" s="288"/>
      <c r="C6" s="411" t="s">
        <v>5572</v>
      </c>
      <c r="D6" s="411"/>
      <c r="E6" s="411"/>
      <c r="F6" s="411"/>
      <c r="G6" s="411"/>
      <c r="H6" s="411"/>
      <c r="I6" s="411"/>
      <c r="J6" s="411"/>
      <c r="K6" s="289"/>
    </row>
    <row r="7" spans="2:11" ht="15" customHeight="1">
      <c r="B7" s="292"/>
      <c r="C7" s="411" t="s">
        <v>5573</v>
      </c>
      <c r="D7" s="411"/>
      <c r="E7" s="411"/>
      <c r="F7" s="411"/>
      <c r="G7" s="411"/>
      <c r="H7" s="411"/>
      <c r="I7" s="411"/>
      <c r="J7" s="411"/>
      <c r="K7" s="289"/>
    </row>
    <row r="8" spans="2:11" ht="12.75" customHeight="1">
      <c r="B8" s="292"/>
      <c r="C8" s="291"/>
      <c r="D8" s="291"/>
      <c r="E8" s="291"/>
      <c r="F8" s="291"/>
      <c r="G8" s="291"/>
      <c r="H8" s="291"/>
      <c r="I8" s="291"/>
      <c r="J8" s="291"/>
      <c r="K8" s="289"/>
    </row>
    <row r="9" spans="2:11" ht="15" customHeight="1">
      <c r="B9" s="292"/>
      <c r="C9" s="411" t="s">
        <v>5574</v>
      </c>
      <c r="D9" s="411"/>
      <c r="E9" s="411"/>
      <c r="F9" s="411"/>
      <c r="G9" s="411"/>
      <c r="H9" s="411"/>
      <c r="I9" s="411"/>
      <c r="J9" s="411"/>
      <c r="K9" s="289"/>
    </row>
    <row r="10" spans="2:11" ht="15" customHeight="1">
      <c r="B10" s="292"/>
      <c r="C10" s="291"/>
      <c r="D10" s="411" t="s">
        <v>5575</v>
      </c>
      <c r="E10" s="411"/>
      <c r="F10" s="411"/>
      <c r="G10" s="411"/>
      <c r="H10" s="411"/>
      <c r="I10" s="411"/>
      <c r="J10" s="411"/>
      <c r="K10" s="289"/>
    </row>
    <row r="11" spans="2:11" ht="15" customHeight="1">
      <c r="B11" s="292"/>
      <c r="C11" s="293"/>
      <c r="D11" s="411" t="s">
        <v>5576</v>
      </c>
      <c r="E11" s="411"/>
      <c r="F11" s="411"/>
      <c r="G11" s="411"/>
      <c r="H11" s="411"/>
      <c r="I11" s="411"/>
      <c r="J11" s="411"/>
      <c r="K11" s="289"/>
    </row>
    <row r="12" spans="2:11" ht="12.75" customHeight="1">
      <c r="B12" s="292"/>
      <c r="C12" s="293"/>
      <c r="D12" s="293"/>
      <c r="E12" s="293"/>
      <c r="F12" s="293"/>
      <c r="G12" s="293"/>
      <c r="H12" s="293"/>
      <c r="I12" s="293"/>
      <c r="J12" s="293"/>
      <c r="K12" s="289"/>
    </row>
    <row r="13" spans="2:11" ht="15" customHeight="1">
      <c r="B13" s="292"/>
      <c r="C13" s="293"/>
      <c r="D13" s="411" t="s">
        <v>5577</v>
      </c>
      <c r="E13" s="411"/>
      <c r="F13" s="411"/>
      <c r="G13" s="411"/>
      <c r="H13" s="411"/>
      <c r="I13" s="411"/>
      <c r="J13" s="411"/>
      <c r="K13" s="289"/>
    </row>
    <row r="14" spans="2:11" ht="15" customHeight="1">
      <c r="B14" s="292"/>
      <c r="C14" s="293"/>
      <c r="D14" s="411" t="s">
        <v>5578</v>
      </c>
      <c r="E14" s="411"/>
      <c r="F14" s="411"/>
      <c r="G14" s="411"/>
      <c r="H14" s="411"/>
      <c r="I14" s="411"/>
      <c r="J14" s="411"/>
      <c r="K14" s="289"/>
    </row>
    <row r="15" spans="2:11" ht="15" customHeight="1">
      <c r="B15" s="292"/>
      <c r="C15" s="293"/>
      <c r="D15" s="411" t="s">
        <v>5579</v>
      </c>
      <c r="E15" s="411"/>
      <c r="F15" s="411"/>
      <c r="G15" s="411"/>
      <c r="H15" s="411"/>
      <c r="I15" s="411"/>
      <c r="J15" s="411"/>
      <c r="K15" s="289"/>
    </row>
    <row r="16" spans="2:11" ht="15" customHeight="1">
      <c r="B16" s="292"/>
      <c r="C16" s="293"/>
      <c r="D16" s="293"/>
      <c r="E16" s="294" t="s">
        <v>80</v>
      </c>
      <c r="F16" s="411" t="s">
        <v>5580</v>
      </c>
      <c r="G16" s="411"/>
      <c r="H16" s="411"/>
      <c r="I16" s="411"/>
      <c r="J16" s="411"/>
      <c r="K16" s="289"/>
    </row>
    <row r="17" spans="2:11" ht="15" customHeight="1">
      <c r="B17" s="292"/>
      <c r="C17" s="293"/>
      <c r="D17" s="293"/>
      <c r="E17" s="294" t="s">
        <v>5581</v>
      </c>
      <c r="F17" s="411" t="s">
        <v>5582</v>
      </c>
      <c r="G17" s="411"/>
      <c r="H17" s="411"/>
      <c r="I17" s="411"/>
      <c r="J17" s="411"/>
      <c r="K17" s="289"/>
    </row>
    <row r="18" spans="2:11" ht="15" customHeight="1">
      <c r="B18" s="292"/>
      <c r="C18" s="293"/>
      <c r="D18" s="293"/>
      <c r="E18" s="294" t="s">
        <v>5583</v>
      </c>
      <c r="F18" s="411" t="s">
        <v>5584</v>
      </c>
      <c r="G18" s="411"/>
      <c r="H18" s="411"/>
      <c r="I18" s="411"/>
      <c r="J18" s="411"/>
      <c r="K18" s="289"/>
    </row>
    <row r="19" spans="2:11" ht="15" customHeight="1">
      <c r="B19" s="292"/>
      <c r="C19" s="293"/>
      <c r="D19" s="293"/>
      <c r="E19" s="294" t="s">
        <v>5585</v>
      </c>
      <c r="F19" s="411" t="s">
        <v>5586</v>
      </c>
      <c r="G19" s="411"/>
      <c r="H19" s="411"/>
      <c r="I19" s="411"/>
      <c r="J19" s="411"/>
      <c r="K19" s="289"/>
    </row>
    <row r="20" spans="2:11" ht="15" customHeight="1">
      <c r="B20" s="292"/>
      <c r="C20" s="293"/>
      <c r="D20" s="293"/>
      <c r="E20" s="294" t="s">
        <v>3239</v>
      </c>
      <c r="F20" s="411" t="s">
        <v>3240</v>
      </c>
      <c r="G20" s="411"/>
      <c r="H20" s="411"/>
      <c r="I20" s="411"/>
      <c r="J20" s="411"/>
      <c r="K20" s="289"/>
    </row>
    <row r="21" spans="2:11" ht="15" customHeight="1">
      <c r="B21" s="292"/>
      <c r="C21" s="293"/>
      <c r="D21" s="293"/>
      <c r="E21" s="294" t="s">
        <v>87</v>
      </c>
      <c r="F21" s="411" t="s">
        <v>5587</v>
      </c>
      <c r="G21" s="411"/>
      <c r="H21" s="411"/>
      <c r="I21" s="411"/>
      <c r="J21" s="411"/>
      <c r="K21" s="289"/>
    </row>
    <row r="22" spans="2:11" ht="12.75" customHeight="1">
      <c r="B22" s="292"/>
      <c r="C22" s="293"/>
      <c r="D22" s="293"/>
      <c r="E22" s="293"/>
      <c r="F22" s="293"/>
      <c r="G22" s="293"/>
      <c r="H22" s="293"/>
      <c r="I22" s="293"/>
      <c r="J22" s="293"/>
      <c r="K22" s="289"/>
    </row>
    <row r="23" spans="2:11" ht="15" customHeight="1">
      <c r="B23" s="292"/>
      <c r="C23" s="411" t="s">
        <v>5588</v>
      </c>
      <c r="D23" s="411"/>
      <c r="E23" s="411"/>
      <c r="F23" s="411"/>
      <c r="G23" s="411"/>
      <c r="H23" s="411"/>
      <c r="I23" s="411"/>
      <c r="J23" s="411"/>
      <c r="K23" s="289"/>
    </row>
    <row r="24" spans="2:11" ht="15" customHeight="1">
      <c r="B24" s="292"/>
      <c r="C24" s="411" t="s">
        <v>5589</v>
      </c>
      <c r="D24" s="411"/>
      <c r="E24" s="411"/>
      <c r="F24" s="411"/>
      <c r="G24" s="411"/>
      <c r="H24" s="411"/>
      <c r="I24" s="411"/>
      <c r="J24" s="411"/>
      <c r="K24" s="289"/>
    </row>
    <row r="25" spans="2:11" ht="15" customHeight="1">
      <c r="B25" s="292"/>
      <c r="C25" s="291"/>
      <c r="D25" s="411" t="s">
        <v>5590</v>
      </c>
      <c r="E25" s="411"/>
      <c r="F25" s="411"/>
      <c r="G25" s="411"/>
      <c r="H25" s="411"/>
      <c r="I25" s="411"/>
      <c r="J25" s="411"/>
      <c r="K25" s="289"/>
    </row>
    <row r="26" spans="2:11" ht="15" customHeight="1">
      <c r="B26" s="292"/>
      <c r="C26" s="293"/>
      <c r="D26" s="411" t="s">
        <v>5591</v>
      </c>
      <c r="E26" s="411"/>
      <c r="F26" s="411"/>
      <c r="G26" s="411"/>
      <c r="H26" s="411"/>
      <c r="I26" s="411"/>
      <c r="J26" s="411"/>
      <c r="K26" s="289"/>
    </row>
    <row r="27" spans="2:11" ht="12.75" customHeight="1">
      <c r="B27" s="292"/>
      <c r="C27" s="293"/>
      <c r="D27" s="293"/>
      <c r="E27" s="293"/>
      <c r="F27" s="293"/>
      <c r="G27" s="293"/>
      <c r="H27" s="293"/>
      <c r="I27" s="293"/>
      <c r="J27" s="293"/>
      <c r="K27" s="289"/>
    </row>
    <row r="28" spans="2:11" ht="15" customHeight="1">
      <c r="B28" s="292"/>
      <c r="C28" s="293"/>
      <c r="D28" s="411" t="s">
        <v>5592</v>
      </c>
      <c r="E28" s="411"/>
      <c r="F28" s="411"/>
      <c r="G28" s="411"/>
      <c r="H28" s="411"/>
      <c r="I28" s="411"/>
      <c r="J28" s="411"/>
      <c r="K28" s="289"/>
    </row>
    <row r="29" spans="2:11" ht="15" customHeight="1">
      <c r="B29" s="292"/>
      <c r="C29" s="293"/>
      <c r="D29" s="411" t="s">
        <v>5593</v>
      </c>
      <c r="E29" s="411"/>
      <c r="F29" s="411"/>
      <c r="G29" s="411"/>
      <c r="H29" s="411"/>
      <c r="I29" s="411"/>
      <c r="J29" s="411"/>
      <c r="K29" s="289"/>
    </row>
    <row r="30" spans="2:11" ht="12.75" customHeight="1">
      <c r="B30" s="292"/>
      <c r="C30" s="293"/>
      <c r="D30" s="293"/>
      <c r="E30" s="293"/>
      <c r="F30" s="293"/>
      <c r="G30" s="293"/>
      <c r="H30" s="293"/>
      <c r="I30" s="293"/>
      <c r="J30" s="293"/>
      <c r="K30" s="289"/>
    </row>
    <row r="31" spans="2:11" ht="15" customHeight="1">
      <c r="B31" s="292"/>
      <c r="C31" s="293"/>
      <c r="D31" s="411" t="s">
        <v>5594</v>
      </c>
      <c r="E31" s="411"/>
      <c r="F31" s="411"/>
      <c r="G31" s="411"/>
      <c r="H31" s="411"/>
      <c r="I31" s="411"/>
      <c r="J31" s="411"/>
      <c r="K31" s="289"/>
    </row>
    <row r="32" spans="2:11" ht="15" customHeight="1">
      <c r="B32" s="292"/>
      <c r="C32" s="293"/>
      <c r="D32" s="411" t="s">
        <v>5595</v>
      </c>
      <c r="E32" s="411"/>
      <c r="F32" s="411"/>
      <c r="G32" s="411"/>
      <c r="H32" s="411"/>
      <c r="I32" s="411"/>
      <c r="J32" s="411"/>
      <c r="K32" s="289"/>
    </row>
    <row r="33" spans="2:11" ht="15" customHeight="1">
      <c r="B33" s="292"/>
      <c r="C33" s="293"/>
      <c r="D33" s="411" t="s">
        <v>5596</v>
      </c>
      <c r="E33" s="411"/>
      <c r="F33" s="411"/>
      <c r="G33" s="411"/>
      <c r="H33" s="411"/>
      <c r="I33" s="411"/>
      <c r="J33" s="411"/>
      <c r="K33" s="289"/>
    </row>
    <row r="34" spans="2:11" ht="15" customHeight="1">
      <c r="B34" s="292"/>
      <c r="C34" s="293"/>
      <c r="D34" s="291"/>
      <c r="E34" s="295" t="s">
        <v>181</v>
      </c>
      <c r="F34" s="291"/>
      <c r="G34" s="411" t="s">
        <v>5597</v>
      </c>
      <c r="H34" s="411"/>
      <c r="I34" s="411"/>
      <c r="J34" s="411"/>
      <c r="K34" s="289"/>
    </row>
    <row r="35" spans="2:11" ht="30.75" customHeight="1">
      <c r="B35" s="292"/>
      <c r="C35" s="293"/>
      <c r="D35" s="291"/>
      <c r="E35" s="295" t="s">
        <v>5598</v>
      </c>
      <c r="F35" s="291"/>
      <c r="G35" s="411" t="s">
        <v>5599</v>
      </c>
      <c r="H35" s="411"/>
      <c r="I35" s="411"/>
      <c r="J35" s="411"/>
      <c r="K35" s="289"/>
    </row>
    <row r="36" spans="2:11" ht="15" customHeight="1">
      <c r="B36" s="292"/>
      <c r="C36" s="293"/>
      <c r="D36" s="291"/>
      <c r="E36" s="295" t="s">
        <v>55</v>
      </c>
      <c r="F36" s="291"/>
      <c r="G36" s="411" t="s">
        <v>5600</v>
      </c>
      <c r="H36" s="411"/>
      <c r="I36" s="411"/>
      <c r="J36" s="411"/>
      <c r="K36" s="289"/>
    </row>
    <row r="37" spans="2:11" ht="15" customHeight="1">
      <c r="B37" s="292"/>
      <c r="C37" s="293"/>
      <c r="D37" s="291"/>
      <c r="E37" s="295" t="s">
        <v>182</v>
      </c>
      <c r="F37" s="291"/>
      <c r="G37" s="411" t="s">
        <v>5601</v>
      </c>
      <c r="H37" s="411"/>
      <c r="I37" s="411"/>
      <c r="J37" s="411"/>
      <c r="K37" s="289"/>
    </row>
    <row r="38" spans="2:11" ht="15" customHeight="1">
      <c r="B38" s="292"/>
      <c r="C38" s="293"/>
      <c r="D38" s="291"/>
      <c r="E38" s="295" t="s">
        <v>183</v>
      </c>
      <c r="F38" s="291"/>
      <c r="G38" s="411" t="s">
        <v>5602</v>
      </c>
      <c r="H38" s="411"/>
      <c r="I38" s="411"/>
      <c r="J38" s="411"/>
      <c r="K38" s="289"/>
    </row>
    <row r="39" spans="2:11" ht="15" customHeight="1">
      <c r="B39" s="292"/>
      <c r="C39" s="293"/>
      <c r="D39" s="291"/>
      <c r="E39" s="295" t="s">
        <v>184</v>
      </c>
      <c r="F39" s="291"/>
      <c r="G39" s="411" t="s">
        <v>5603</v>
      </c>
      <c r="H39" s="411"/>
      <c r="I39" s="411"/>
      <c r="J39" s="411"/>
      <c r="K39" s="289"/>
    </row>
    <row r="40" spans="2:11" ht="15" customHeight="1">
      <c r="B40" s="292"/>
      <c r="C40" s="293"/>
      <c r="D40" s="291"/>
      <c r="E40" s="295" t="s">
        <v>5604</v>
      </c>
      <c r="F40" s="291"/>
      <c r="G40" s="411" t="s">
        <v>5605</v>
      </c>
      <c r="H40" s="411"/>
      <c r="I40" s="411"/>
      <c r="J40" s="411"/>
      <c r="K40" s="289"/>
    </row>
    <row r="41" spans="2:11" ht="15" customHeight="1">
      <c r="B41" s="292"/>
      <c r="C41" s="293"/>
      <c r="D41" s="291"/>
      <c r="E41" s="295"/>
      <c r="F41" s="291"/>
      <c r="G41" s="411" t="s">
        <v>5606</v>
      </c>
      <c r="H41" s="411"/>
      <c r="I41" s="411"/>
      <c r="J41" s="411"/>
      <c r="K41" s="289"/>
    </row>
    <row r="42" spans="2:11" ht="15" customHeight="1">
      <c r="B42" s="292"/>
      <c r="C42" s="293"/>
      <c r="D42" s="291"/>
      <c r="E42" s="295" t="s">
        <v>5607</v>
      </c>
      <c r="F42" s="291"/>
      <c r="G42" s="411" t="s">
        <v>5608</v>
      </c>
      <c r="H42" s="411"/>
      <c r="I42" s="411"/>
      <c r="J42" s="411"/>
      <c r="K42" s="289"/>
    </row>
    <row r="43" spans="2:11" ht="15" customHeight="1">
      <c r="B43" s="292"/>
      <c r="C43" s="293"/>
      <c r="D43" s="291"/>
      <c r="E43" s="295" t="s">
        <v>186</v>
      </c>
      <c r="F43" s="291"/>
      <c r="G43" s="411" t="s">
        <v>5609</v>
      </c>
      <c r="H43" s="411"/>
      <c r="I43" s="411"/>
      <c r="J43" s="411"/>
      <c r="K43" s="289"/>
    </row>
    <row r="44" spans="2:11" ht="12.75" customHeight="1">
      <c r="B44" s="292"/>
      <c r="C44" s="293"/>
      <c r="D44" s="291"/>
      <c r="E44" s="291"/>
      <c r="F44" s="291"/>
      <c r="G44" s="291"/>
      <c r="H44" s="291"/>
      <c r="I44" s="291"/>
      <c r="J44" s="291"/>
      <c r="K44" s="289"/>
    </row>
    <row r="45" spans="2:11" ht="15" customHeight="1">
      <c r="B45" s="292"/>
      <c r="C45" s="293"/>
      <c r="D45" s="411" t="s">
        <v>5610</v>
      </c>
      <c r="E45" s="411"/>
      <c r="F45" s="411"/>
      <c r="G45" s="411"/>
      <c r="H45" s="411"/>
      <c r="I45" s="411"/>
      <c r="J45" s="411"/>
      <c r="K45" s="289"/>
    </row>
    <row r="46" spans="2:11" ht="15" customHeight="1">
      <c r="B46" s="292"/>
      <c r="C46" s="293"/>
      <c r="D46" s="293"/>
      <c r="E46" s="411" t="s">
        <v>5611</v>
      </c>
      <c r="F46" s="411"/>
      <c r="G46" s="411"/>
      <c r="H46" s="411"/>
      <c r="I46" s="411"/>
      <c r="J46" s="411"/>
      <c r="K46" s="289"/>
    </row>
    <row r="47" spans="2:11" ht="15" customHeight="1">
      <c r="B47" s="292"/>
      <c r="C47" s="293"/>
      <c r="D47" s="293"/>
      <c r="E47" s="411" t="s">
        <v>5612</v>
      </c>
      <c r="F47" s="411"/>
      <c r="G47" s="411"/>
      <c r="H47" s="411"/>
      <c r="I47" s="411"/>
      <c r="J47" s="411"/>
      <c r="K47" s="289"/>
    </row>
    <row r="48" spans="2:11" ht="15" customHeight="1">
      <c r="B48" s="292"/>
      <c r="C48" s="293"/>
      <c r="D48" s="293"/>
      <c r="E48" s="411" t="s">
        <v>5613</v>
      </c>
      <c r="F48" s="411"/>
      <c r="G48" s="411"/>
      <c r="H48" s="411"/>
      <c r="I48" s="411"/>
      <c r="J48" s="411"/>
      <c r="K48" s="289"/>
    </row>
    <row r="49" spans="2:11" ht="15" customHeight="1">
      <c r="B49" s="292"/>
      <c r="C49" s="293"/>
      <c r="D49" s="411" t="s">
        <v>5614</v>
      </c>
      <c r="E49" s="411"/>
      <c r="F49" s="411"/>
      <c r="G49" s="411"/>
      <c r="H49" s="411"/>
      <c r="I49" s="411"/>
      <c r="J49" s="411"/>
      <c r="K49" s="289"/>
    </row>
    <row r="50" spans="2:11" ht="25.5" customHeight="1">
      <c r="B50" s="288"/>
      <c r="C50" s="413" t="s">
        <v>5615</v>
      </c>
      <c r="D50" s="413"/>
      <c r="E50" s="413"/>
      <c r="F50" s="413"/>
      <c r="G50" s="413"/>
      <c r="H50" s="413"/>
      <c r="I50" s="413"/>
      <c r="J50" s="413"/>
      <c r="K50" s="289"/>
    </row>
    <row r="51" spans="2:11" ht="5.25" customHeight="1">
      <c r="B51" s="288"/>
      <c r="C51" s="290"/>
      <c r="D51" s="290"/>
      <c r="E51" s="290"/>
      <c r="F51" s="290"/>
      <c r="G51" s="290"/>
      <c r="H51" s="290"/>
      <c r="I51" s="290"/>
      <c r="J51" s="290"/>
      <c r="K51" s="289"/>
    </row>
    <row r="52" spans="2:11" ht="15" customHeight="1">
      <c r="B52" s="288"/>
      <c r="C52" s="411" t="s">
        <v>5616</v>
      </c>
      <c r="D52" s="411"/>
      <c r="E52" s="411"/>
      <c r="F52" s="411"/>
      <c r="G52" s="411"/>
      <c r="H52" s="411"/>
      <c r="I52" s="411"/>
      <c r="J52" s="411"/>
      <c r="K52" s="289"/>
    </row>
    <row r="53" spans="2:11" ht="15" customHeight="1">
      <c r="B53" s="288"/>
      <c r="C53" s="411" t="s">
        <v>5617</v>
      </c>
      <c r="D53" s="411"/>
      <c r="E53" s="411"/>
      <c r="F53" s="411"/>
      <c r="G53" s="411"/>
      <c r="H53" s="411"/>
      <c r="I53" s="411"/>
      <c r="J53" s="411"/>
      <c r="K53" s="289"/>
    </row>
    <row r="54" spans="2:11" ht="12.75" customHeight="1">
      <c r="B54" s="288"/>
      <c r="C54" s="291"/>
      <c r="D54" s="291"/>
      <c r="E54" s="291"/>
      <c r="F54" s="291"/>
      <c r="G54" s="291"/>
      <c r="H54" s="291"/>
      <c r="I54" s="291"/>
      <c r="J54" s="291"/>
      <c r="K54" s="289"/>
    </row>
    <row r="55" spans="2:11" ht="15" customHeight="1">
      <c r="B55" s="288"/>
      <c r="C55" s="411" t="s">
        <v>5618</v>
      </c>
      <c r="D55" s="411"/>
      <c r="E55" s="411"/>
      <c r="F55" s="411"/>
      <c r="G55" s="411"/>
      <c r="H55" s="411"/>
      <c r="I55" s="411"/>
      <c r="J55" s="411"/>
      <c r="K55" s="289"/>
    </row>
    <row r="56" spans="2:11" ht="15" customHeight="1">
      <c r="B56" s="288"/>
      <c r="C56" s="293"/>
      <c r="D56" s="411" t="s">
        <v>5619</v>
      </c>
      <c r="E56" s="411"/>
      <c r="F56" s="411"/>
      <c r="G56" s="411"/>
      <c r="H56" s="411"/>
      <c r="I56" s="411"/>
      <c r="J56" s="411"/>
      <c r="K56" s="289"/>
    </row>
    <row r="57" spans="2:11" ht="15" customHeight="1">
      <c r="B57" s="288"/>
      <c r="C57" s="293"/>
      <c r="D57" s="411" t="s">
        <v>5620</v>
      </c>
      <c r="E57" s="411"/>
      <c r="F57" s="411"/>
      <c r="G57" s="411"/>
      <c r="H57" s="411"/>
      <c r="I57" s="411"/>
      <c r="J57" s="411"/>
      <c r="K57" s="289"/>
    </row>
    <row r="58" spans="2:11" ht="15" customHeight="1">
      <c r="B58" s="288"/>
      <c r="C58" s="293"/>
      <c r="D58" s="411" t="s">
        <v>5621</v>
      </c>
      <c r="E58" s="411"/>
      <c r="F58" s="411"/>
      <c r="G58" s="411"/>
      <c r="H58" s="411"/>
      <c r="I58" s="411"/>
      <c r="J58" s="411"/>
      <c r="K58" s="289"/>
    </row>
    <row r="59" spans="2:11" ht="15" customHeight="1">
      <c r="B59" s="288"/>
      <c r="C59" s="293"/>
      <c r="D59" s="411" t="s">
        <v>5622</v>
      </c>
      <c r="E59" s="411"/>
      <c r="F59" s="411"/>
      <c r="G59" s="411"/>
      <c r="H59" s="411"/>
      <c r="I59" s="411"/>
      <c r="J59" s="411"/>
      <c r="K59" s="289"/>
    </row>
    <row r="60" spans="2:11" ht="15" customHeight="1">
      <c r="B60" s="288"/>
      <c r="C60" s="293"/>
      <c r="D60" s="415" t="s">
        <v>5623</v>
      </c>
      <c r="E60" s="415"/>
      <c r="F60" s="415"/>
      <c r="G60" s="415"/>
      <c r="H60" s="415"/>
      <c r="I60" s="415"/>
      <c r="J60" s="415"/>
      <c r="K60" s="289"/>
    </row>
    <row r="61" spans="2:11" ht="15" customHeight="1">
      <c r="B61" s="288"/>
      <c r="C61" s="293"/>
      <c r="D61" s="411" t="s">
        <v>5624</v>
      </c>
      <c r="E61" s="411"/>
      <c r="F61" s="411"/>
      <c r="G61" s="411"/>
      <c r="H61" s="411"/>
      <c r="I61" s="411"/>
      <c r="J61" s="411"/>
      <c r="K61" s="289"/>
    </row>
    <row r="62" spans="2:11" ht="12.75" customHeight="1">
      <c r="B62" s="288"/>
      <c r="C62" s="293"/>
      <c r="D62" s="293"/>
      <c r="E62" s="296"/>
      <c r="F62" s="293"/>
      <c r="G62" s="293"/>
      <c r="H62" s="293"/>
      <c r="I62" s="293"/>
      <c r="J62" s="293"/>
      <c r="K62" s="289"/>
    </row>
    <row r="63" spans="2:11" ht="15" customHeight="1">
      <c r="B63" s="288"/>
      <c r="C63" s="293"/>
      <c r="D63" s="411" t="s">
        <v>5625</v>
      </c>
      <c r="E63" s="411"/>
      <c r="F63" s="411"/>
      <c r="G63" s="411"/>
      <c r="H63" s="411"/>
      <c r="I63" s="411"/>
      <c r="J63" s="411"/>
      <c r="K63" s="289"/>
    </row>
    <row r="64" spans="2:11" ht="15" customHeight="1">
      <c r="B64" s="288"/>
      <c r="C64" s="293"/>
      <c r="D64" s="415" t="s">
        <v>5626</v>
      </c>
      <c r="E64" s="415"/>
      <c r="F64" s="415"/>
      <c r="G64" s="415"/>
      <c r="H64" s="415"/>
      <c r="I64" s="415"/>
      <c r="J64" s="415"/>
      <c r="K64" s="289"/>
    </row>
    <row r="65" spans="2:11" ht="15" customHeight="1">
      <c r="B65" s="288"/>
      <c r="C65" s="293"/>
      <c r="D65" s="411" t="s">
        <v>5627</v>
      </c>
      <c r="E65" s="411"/>
      <c r="F65" s="411"/>
      <c r="G65" s="411"/>
      <c r="H65" s="411"/>
      <c r="I65" s="411"/>
      <c r="J65" s="411"/>
      <c r="K65" s="289"/>
    </row>
    <row r="66" spans="2:11" ht="15" customHeight="1">
      <c r="B66" s="288"/>
      <c r="C66" s="293"/>
      <c r="D66" s="411" t="s">
        <v>5628</v>
      </c>
      <c r="E66" s="411"/>
      <c r="F66" s="411"/>
      <c r="G66" s="411"/>
      <c r="H66" s="411"/>
      <c r="I66" s="411"/>
      <c r="J66" s="411"/>
      <c r="K66" s="289"/>
    </row>
    <row r="67" spans="2:11" ht="15" customHeight="1">
      <c r="B67" s="288"/>
      <c r="C67" s="293"/>
      <c r="D67" s="411" t="s">
        <v>5629</v>
      </c>
      <c r="E67" s="411"/>
      <c r="F67" s="411"/>
      <c r="G67" s="411"/>
      <c r="H67" s="411"/>
      <c r="I67" s="411"/>
      <c r="J67" s="411"/>
      <c r="K67" s="289"/>
    </row>
    <row r="68" spans="2:11" ht="15" customHeight="1">
      <c r="B68" s="288"/>
      <c r="C68" s="293"/>
      <c r="D68" s="411" t="s">
        <v>5630</v>
      </c>
      <c r="E68" s="411"/>
      <c r="F68" s="411"/>
      <c r="G68" s="411"/>
      <c r="H68" s="411"/>
      <c r="I68" s="411"/>
      <c r="J68" s="411"/>
      <c r="K68" s="289"/>
    </row>
    <row r="69" spans="2:11" ht="12.75" customHeight="1">
      <c r="B69" s="297"/>
      <c r="C69" s="298"/>
      <c r="D69" s="298"/>
      <c r="E69" s="298"/>
      <c r="F69" s="298"/>
      <c r="G69" s="298"/>
      <c r="H69" s="298"/>
      <c r="I69" s="298"/>
      <c r="J69" s="298"/>
      <c r="K69" s="299"/>
    </row>
    <row r="70" spans="2:11" ht="18.75" customHeight="1">
      <c r="B70" s="300"/>
      <c r="C70" s="300"/>
      <c r="D70" s="300"/>
      <c r="E70" s="300"/>
      <c r="F70" s="300"/>
      <c r="G70" s="300"/>
      <c r="H70" s="300"/>
      <c r="I70" s="300"/>
      <c r="J70" s="300"/>
      <c r="K70" s="301"/>
    </row>
    <row r="71" spans="2:11" ht="18.75" customHeight="1">
      <c r="B71" s="301"/>
      <c r="C71" s="301"/>
      <c r="D71" s="301"/>
      <c r="E71" s="301"/>
      <c r="F71" s="301"/>
      <c r="G71" s="301"/>
      <c r="H71" s="301"/>
      <c r="I71" s="301"/>
      <c r="J71" s="301"/>
      <c r="K71" s="301"/>
    </row>
    <row r="72" spans="2:11" ht="7.5" customHeight="1">
      <c r="B72" s="302"/>
      <c r="C72" s="303"/>
      <c r="D72" s="303"/>
      <c r="E72" s="303"/>
      <c r="F72" s="303"/>
      <c r="G72" s="303"/>
      <c r="H72" s="303"/>
      <c r="I72" s="303"/>
      <c r="J72" s="303"/>
      <c r="K72" s="304"/>
    </row>
    <row r="73" spans="2:11" ht="45" customHeight="1">
      <c r="B73" s="305"/>
      <c r="C73" s="416" t="s">
        <v>132</v>
      </c>
      <c r="D73" s="416"/>
      <c r="E73" s="416"/>
      <c r="F73" s="416"/>
      <c r="G73" s="416"/>
      <c r="H73" s="416"/>
      <c r="I73" s="416"/>
      <c r="J73" s="416"/>
      <c r="K73" s="306"/>
    </row>
    <row r="74" spans="2:11" ht="17.25" customHeight="1">
      <c r="B74" s="305"/>
      <c r="C74" s="307" t="s">
        <v>5631</v>
      </c>
      <c r="D74" s="307"/>
      <c r="E74" s="307"/>
      <c r="F74" s="307" t="s">
        <v>5632</v>
      </c>
      <c r="G74" s="308"/>
      <c r="H74" s="307" t="s">
        <v>182</v>
      </c>
      <c r="I74" s="307" t="s">
        <v>59</v>
      </c>
      <c r="J74" s="307" t="s">
        <v>5633</v>
      </c>
      <c r="K74" s="306"/>
    </row>
    <row r="75" spans="2:11" ht="17.25" customHeight="1">
      <c r="B75" s="305"/>
      <c r="C75" s="309" t="s">
        <v>5634</v>
      </c>
      <c r="D75" s="309"/>
      <c r="E75" s="309"/>
      <c r="F75" s="310" t="s">
        <v>5635</v>
      </c>
      <c r="G75" s="311"/>
      <c r="H75" s="309"/>
      <c r="I75" s="309"/>
      <c r="J75" s="309" t="s">
        <v>5636</v>
      </c>
      <c r="K75" s="306"/>
    </row>
    <row r="76" spans="2:11" ht="5.25" customHeight="1">
      <c r="B76" s="305"/>
      <c r="C76" s="312"/>
      <c r="D76" s="312"/>
      <c r="E76" s="312"/>
      <c r="F76" s="312"/>
      <c r="G76" s="313"/>
      <c r="H76" s="312"/>
      <c r="I76" s="312"/>
      <c r="J76" s="312"/>
      <c r="K76" s="306"/>
    </row>
    <row r="77" spans="2:11" ht="15" customHeight="1">
      <c r="B77" s="305"/>
      <c r="C77" s="295" t="s">
        <v>55</v>
      </c>
      <c r="D77" s="312"/>
      <c r="E77" s="312"/>
      <c r="F77" s="314" t="s">
        <v>78</v>
      </c>
      <c r="G77" s="313"/>
      <c r="H77" s="295" t="s">
        <v>5637</v>
      </c>
      <c r="I77" s="295" t="s">
        <v>5638</v>
      </c>
      <c r="J77" s="295">
        <v>20</v>
      </c>
      <c r="K77" s="306"/>
    </row>
    <row r="78" spans="2:11" ht="15" customHeight="1">
      <c r="B78" s="305"/>
      <c r="C78" s="295" t="s">
        <v>5639</v>
      </c>
      <c r="D78" s="295"/>
      <c r="E78" s="295"/>
      <c r="F78" s="314" t="s">
        <v>78</v>
      </c>
      <c r="G78" s="313"/>
      <c r="H78" s="295" t="s">
        <v>5640</v>
      </c>
      <c r="I78" s="295" t="s">
        <v>5638</v>
      </c>
      <c r="J78" s="295">
        <v>120</v>
      </c>
      <c r="K78" s="306"/>
    </row>
    <row r="79" spans="2:11" ht="15" customHeight="1">
      <c r="B79" s="315"/>
      <c r="C79" s="295" t="s">
        <v>5641</v>
      </c>
      <c r="D79" s="295"/>
      <c r="E79" s="295"/>
      <c r="F79" s="314" t="s">
        <v>5642</v>
      </c>
      <c r="G79" s="313"/>
      <c r="H79" s="295" t="s">
        <v>5643</v>
      </c>
      <c r="I79" s="295" t="s">
        <v>5638</v>
      </c>
      <c r="J79" s="295">
        <v>50</v>
      </c>
      <c r="K79" s="306"/>
    </row>
    <row r="80" spans="2:11" ht="15" customHeight="1">
      <c r="B80" s="315"/>
      <c r="C80" s="295" t="s">
        <v>5644</v>
      </c>
      <c r="D80" s="295"/>
      <c r="E80" s="295"/>
      <c r="F80" s="314" t="s">
        <v>78</v>
      </c>
      <c r="G80" s="313"/>
      <c r="H80" s="295" t="s">
        <v>5645</v>
      </c>
      <c r="I80" s="295" t="s">
        <v>5646</v>
      </c>
      <c r="J80" s="295"/>
      <c r="K80" s="306"/>
    </row>
    <row r="81" spans="2:11" ht="15" customHeight="1">
      <c r="B81" s="315"/>
      <c r="C81" s="316" t="s">
        <v>5647</v>
      </c>
      <c r="D81" s="316"/>
      <c r="E81" s="316"/>
      <c r="F81" s="317" t="s">
        <v>5642</v>
      </c>
      <c r="G81" s="316"/>
      <c r="H81" s="316" t="s">
        <v>5648</v>
      </c>
      <c r="I81" s="316" t="s">
        <v>5638</v>
      </c>
      <c r="J81" s="316">
        <v>15</v>
      </c>
      <c r="K81" s="306"/>
    </row>
    <row r="82" spans="2:11" ht="15" customHeight="1">
      <c r="B82" s="315"/>
      <c r="C82" s="316" t="s">
        <v>5649</v>
      </c>
      <c r="D82" s="316"/>
      <c r="E82" s="316"/>
      <c r="F82" s="317" t="s">
        <v>5642</v>
      </c>
      <c r="G82" s="316"/>
      <c r="H82" s="316" t="s">
        <v>5650</v>
      </c>
      <c r="I82" s="316" t="s">
        <v>5638</v>
      </c>
      <c r="J82" s="316">
        <v>15</v>
      </c>
      <c r="K82" s="306"/>
    </row>
    <row r="83" spans="2:11" ht="15" customHeight="1">
      <c r="B83" s="315"/>
      <c r="C83" s="316" t="s">
        <v>5651</v>
      </c>
      <c r="D83" s="316"/>
      <c r="E83" s="316"/>
      <c r="F83" s="317" t="s">
        <v>5642</v>
      </c>
      <c r="G83" s="316"/>
      <c r="H83" s="316" t="s">
        <v>5652</v>
      </c>
      <c r="I83" s="316" t="s">
        <v>5638</v>
      </c>
      <c r="J83" s="316">
        <v>20</v>
      </c>
      <c r="K83" s="306"/>
    </row>
    <row r="84" spans="2:11" ht="15" customHeight="1">
      <c r="B84" s="315"/>
      <c r="C84" s="316" t="s">
        <v>5653</v>
      </c>
      <c r="D84" s="316"/>
      <c r="E84" s="316"/>
      <c r="F84" s="317" t="s">
        <v>5642</v>
      </c>
      <c r="G84" s="316"/>
      <c r="H84" s="316" t="s">
        <v>5654</v>
      </c>
      <c r="I84" s="316" t="s">
        <v>5638</v>
      </c>
      <c r="J84" s="316">
        <v>20</v>
      </c>
      <c r="K84" s="306"/>
    </row>
    <row r="85" spans="2:11" ht="15" customHeight="1">
      <c r="B85" s="315"/>
      <c r="C85" s="295" t="s">
        <v>5655</v>
      </c>
      <c r="D85" s="295"/>
      <c r="E85" s="295"/>
      <c r="F85" s="314" t="s">
        <v>5642</v>
      </c>
      <c r="G85" s="313"/>
      <c r="H85" s="295" t="s">
        <v>5656</v>
      </c>
      <c r="I85" s="295" t="s">
        <v>5638</v>
      </c>
      <c r="J85" s="295">
        <v>50</v>
      </c>
      <c r="K85" s="306"/>
    </row>
    <row r="86" spans="2:11" ht="15" customHeight="1">
      <c r="B86" s="315"/>
      <c r="C86" s="295" t="s">
        <v>5657</v>
      </c>
      <c r="D86" s="295"/>
      <c r="E86" s="295"/>
      <c r="F86" s="314" t="s">
        <v>5642</v>
      </c>
      <c r="G86" s="313"/>
      <c r="H86" s="295" t="s">
        <v>5658</v>
      </c>
      <c r="I86" s="295" t="s">
        <v>5638</v>
      </c>
      <c r="J86" s="295">
        <v>20</v>
      </c>
      <c r="K86" s="306"/>
    </row>
    <row r="87" spans="2:11" ht="15" customHeight="1">
      <c r="B87" s="315"/>
      <c r="C87" s="295" t="s">
        <v>5659</v>
      </c>
      <c r="D87" s="295"/>
      <c r="E87" s="295"/>
      <c r="F87" s="314" t="s">
        <v>5642</v>
      </c>
      <c r="G87" s="313"/>
      <c r="H87" s="295" t="s">
        <v>5660</v>
      </c>
      <c r="I87" s="295" t="s">
        <v>5638</v>
      </c>
      <c r="J87" s="295">
        <v>20</v>
      </c>
      <c r="K87" s="306"/>
    </row>
    <row r="88" spans="2:11" ht="15" customHeight="1">
      <c r="B88" s="315"/>
      <c r="C88" s="295" t="s">
        <v>5661</v>
      </c>
      <c r="D88" s="295"/>
      <c r="E88" s="295"/>
      <c r="F88" s="314" t="s">
        <v>5642</v>
      </c>
      <c r="G88" s="313"/>
      <c r="H88" s="295" t="s">
        <v>5662</v>
      </c>
      <c r="I88" s="295" t="s">
        <v>5638</v>
      </c>
      <c r="J88" s="295">
        <v>50</v>
      </c>
      <c r="K88" s="306"/>
    </row>
    <row r="89" spans="2:11" ht="15" customHeight="1">
      <c r="B89" s="315"/>
      <c r="C89" s="295" t="s">
        <v>5663</v>
      </c>
      <c r="D89" s="295"/>
      <c r="E89" s="295"/>
      <c r="F89" s="314" t="s">
        <v>5642</v>
      </c>
      <c r="G89" s="313"/>
      <c r="H89" s="295" t="s">
        <v>5663</v>
      </c>
      <c r="I89" s="295" t="s">
        <v>5638</v>
      </c>
      <c r="J89" s="295">
        <v>50</v>
      </c>
      <c r="K89" s="306"/>
    </row>
    <row r="90" spans="2:11" ht="15" customHeight="1">
      <c r="B90" s="315"/>
      <c r="C90" s="295" t="s">
        <v>187</v>
      </c>
      <c r="D90" s="295"/>
      <c r="E90" s="295"/>
      <c r="F90" s="314" t="s">
        <v>5642</v>
      </c>
      <c r="G90" s="313"/>
      <c r="H90" s="295" t="s">
        <v>5664</v>
      </c>
      <c r="I90" s="295" t="s">
        <v>5638</v>
      </c>
      <c r="J90" s="295">
        <v>255</v>
      </c>
      <c r="K90" s="306"/>
    </row>
    <row r="91" spans="2:11" ht="15" customHeight="1">
      <c r="B91" s="315"/>
      <c r="C91" s="295" t="s">
        <v>5665</v>
      </c>
      <c r="D91" s="295"/>
      <c r="E91" s="295"/>
      <c r="F91" s="314" t="s">
        <v>78</v>
      </c>
      <c r="G91" s="313"/>
      <c r="H91" s="295" t="s">
        <v>5666</v>
      </c>
      <c r="I91" s="295" t="s">
        <v>5667</v>
      </c>
      <c r="J91" s="295"/>
      <c r="K91" s="306"/>
    </row>
    <row r="92" spans="2:11" ht="15" customHeight="1">
      <c r="B92" s="315"/>
      <c r="C92" s="295" t="s">
        <v>5668</v>
      </c>
      <c r="D92" s="295"/>
      <c r="E92" s="295"/>
      <c r="F92" s="314" t="s">
        <v>78</v>
      </c>
      <c r="G92" s="313"/>
      <c r="H92" s="295" t="s">
        <v>5669</v>
      </c>
      <c r="I92" s="295" t="s">
        <v>5670</v>
      </c>
      <c r="J92" s="295"/>
      <c r="K92" s="306"/>
    </row>
    <row r="93" spans="2:11" ht="15" customHeight="1">
      <c r="B93" s="315"/>
      <c r="C93" s="295" t="s">
        <v>5671</v>
      </c>
      <c r="D93" s="295"/>
      <c r="E93" s="295"/>
      <c r="F93" s="314" t="s">
        <v>78</v>
      </c>
      <c r="G93" s="313"/>
      <c r="H93" s="295" t="s">
        <v>5671</v>
      </c>
      <c r="I93" s="295" t="s">
        <v>5670</v>
      </c>
      <c r="J93" s="295"/>
      <c r="K93" s="306"/>
    </row>
    <row r="94" spans="2:11" ht="15" customHeight="1">
      <c r="B94" s="315"/>
      <c r="C94" s="295" t="s">
        <v>40</v>
      </c>
      <c r="D94" s="295"/>
      <c r="E94" s="295"/>
      <c r="F94" s="314" t="s">
        <v>78</v>
      </c>
      <c r="G94" s="313"/>
      <c r="H94" s="295" t="s">
        <v>5672</v>
      </c>
      <c r="I94" s="295" t="s">
        <v>5670</v>
      </c>
      <c r="J94" s="295"/>
      <c r="K94" s="306"/>
    </row>
    <row r="95" spans="2:11" ht="15" customHeight="1">
      <c r="B95" s="315"/>
      <c r="C95" s="295" t="s">
        <v>50</v>
      </c>
      <c r="D95" s="295"/>
      <c r="E95" s="295"/>
      <c r="F95" s="314" t="s">
        <v>78</v>
      </c>
      <c r="G95" s="313"/>
      <c r="H95" s="295" t="s">
        <v>5673</v>
      </c>
      <c r="I95" s="295" t="s">
        <v>5670</v>
      </c>
      <c r="J95" s="295"/>
      <c r="K95" s="306"/>
    </row>
    <row r="96" spans="2:11" ht="15" customHeight="1">
      <c r="B96" s="318"/>
      <c r="C96" s="319"/>
      <c r="D96" s="319"/>
      <c r="E96" s="319"/>
      <c r="F96" s="319"/>
      <c r="G96" s="319"/>
      <c r="H96" s="319"/>
      <c r="I96" s="319"/>
      <c r="J96" s="319"/>
      <c r="K96" s="320"/>
    </row>
    <row r="97" spans="2:11" ht="18.75" customHeight="1">
      <c r="B97" s="321"/>
      <c r="C97" s="322"/>
      <c r="D97" s="322"/>
      <c r="E97" s="322"/>
      <c r="F97" s="322"/>
      <c r="G97" s="322"/>
      <c r="H97" s="322"/>
      <c r="I97" s="322"/>
      <c r="J97" s="322"/>
      <c r="K97" s="321"/>
    </row>
    <row r="98" spans="2:11" ht="18.75" customHeight="1">
      <c r="B98" s="301"/>
      <c r="C98" s="301"/>
      <c r="D98" s="301"/>
      <c r="E98" s="301"/>
      <c r="F98" s="301"/>
      <c r="G98" s="301"/>
      <c r="H98" s="301"/>
      <c r="I98" s="301"/>
      <c r="J98" s="301"/>
      <c r="K98" s="301"/>
    </row>
    <row r="99" spans="2:11" ht="7.5" customHeight="1">
      <c r="B99" s="302"/>
      <c r="C99" s="303"/>
      <c r="D99" s="303"/>
      <c r="E99" s="303"/>
      <c r="F99" s="303"/>
      <c r="G99" s="303"/>
      <c r="H99" s="303"/>
      <c r="I99" s="303"/>
      <c r="J99" s="303"/>
      <c r="K99" s="304"/>
    </row>
    <row r="100" spans="2:11" ht="45" customHeight="1">
      <c r="B100" s="305"/>
      <c r="C100" s="416" t="s">
        <v>5674</v>
      </c>
      <c r="D100" s="416"/>
      <c r="E100" s="416"/>
      <c r="F100" s="416"/>
      <c r="G100" s="416"/>
      <c r="H100" s="416"/>
      <c r="I100" s="416"/>
      <c r="J100" s="416"/>
      <c r="K100" s="306"/>
    </row>
    <row r="101" spans="2:11" ht="17.25" customHeight="1">
      <c r="B101" s="305"/>
      <c r="C101" s="307" t="s">
        <v>5631</v>
      </c>
      <c r="D101" s="307"/>
      <c r="E101" s="307"/>
      <c r="F101" s="307" t="s">
        <v>5632</v>
      </c>
      <c r="G101" s="308"/>
      <c r="H101" s="307" t="s">
        <v>182</v>
      </c>
      <c r="I101" s="307" t="s">
        <v>59</v>
      </c>
      <c r="J101" s="307" t="s">
        <v>5633</v>
      </c>
      <c r="K101" s="306"/>
    </row>
    <row r="102" spans="2:11" ht="17.25" customHeight="1">
      <c r="B102" s="305"/>
      <c r="C102" s="309" t="s">
        <v>5634</v>
      </c>
      <c r="D102" s="309"/>
      <c r="E102" s="309"/>
      <c r="F102" s="310" t="s">
        <v>5635</v>
      </c>
      <c r="G102" s="311"/>
      <c r="H102" s="309"/>
      <c r="I102" s="309"/>
      <c r="J102" s="309" t="s">
        <v>5636</v>
      </c>
      <c r="K102" s="306"/>
    </row>
    <row r="103" spans="2:11" ht="5.25" customHeight="1">
      <c r="B103" s="305"/>
      <c r="C103" s="307"/>
      <c r="D103" s="307"/>
      <c r="E103" s="307"/>
      <c r="F103" s="307"/>
      <c r="G103" s="323"/>
      <c r="H103" s="307"/>
      <c r="I103" s="307"/>
      <c r="J103" s="307"/>
      <c r="K103" s="306"/>
    </row>
    <row r="104" spans="2:11" ht="15" customHeight="1">
      <c r="B104" s="305"/>
      <c r="C104" s="295" t="s">
        <v>55</v>
      </c>
      <c r="D104" s="312"/>
      <c r="E104" s="312"/>
      <c r="F104" s="314" t="s">
        <v>78</v>
      </c>
      <c r="G104" s="323"/>
      <c r="H104" s="295" t="s">
        <v>5675</v>
      </c>
      <c r="I104" s="295" t="s">
        <v>5638</v>
      </c>
      <c r="J104" s="295">
        <v>20</v>
      </c>
      <c r="K104" s="306"/>
    </row>
    <row r="105" spans="2:11" ht="15" customHeight="1">
      <c r="B105" s="305"/>
      <c r="C105" s="295" t="s">
        <v>5639</v>
      </c>
      <c r="D105" s="295"/>
      <c r="E105" s="295"/>
      <c r="F105" s="314" t="s">
        <v>78</v>
      </c>
      <c r="G105" s="295"/>
      <c r="H105" s="295" t="s">
        <v>5675</v>
      </c>
      <c r="I105" s="295" t="s">
        <v>5638</v>
      </c>
      <c r="J105" s="295">
        <v>120</v>
      </c>
      <c r="K105" s="306"/>
    </row>
    <row r="106" spans="2:11" ht="15" customHeight="1">
      <c r="B106" s="315"/>
      <c r="C106" s="295" t="s">
        <v>5641</v>
      </c>
      <c r="D106" s="295"/>
      <c r="E106" s="295"/>
      <c r="F106" s="314" t="s">
        <v>5642</v>
      </c>
      <c r="G106" s="295"/>
      <c r="H106" s="295" t="s">
        <v>5675</v>
      </c>
      <c r="I106" s="295" t="s">
        <v>5638</v>
      </c>
      <c r="J106" s="295">
        <v>50</v>
      </c>
      <c r="K106" s="306"/>
    </row>
    <row r="107" spans="2:11" ht="15" customHeight="1">
      <c r="B107" s="315"/>
      <c r="C107" s="295" t="s">
        <v>5644</v>
      </c>
      <c r="D107" s="295"/>
      <c r="E107" s="295"/>
      <c r="F107" s="314" t="s">
        <v>78</v>
      </c>
      <c r="G107" s="295"/>
      <c r="H107" s="295" t="s">
        <v>5675</v>
      </c>
      <c r="I107" s="295" t="s">
        <v>5646</v>
      </c>
      <c r="J107" s="295"/>
      <c r="K107" s="306"/>
    </row>
    <row r="108" spans="2:11" ht="15" customHeight="1">
      <c r="B108" s="315"/>
      <c r="C108" s="295" t="s">
        <v>5655</v>
      </c>
      <c r="D108" s="295"/>
      <c r="E108" s="295"/>
      <c r="F108" s="314" t="s">
        <v>5642</v>
      </c>
      <c r="G108" s="295"/>
      <c r="H108" s="295" t="s">
        <v>5675</v>
      </c>
      <c r="I108" s="295" t="s">
        <v>5638</v>
      </c>
      <c r="J108" s="295">
        <v>50</v>
      </c>
      <c r="K108" s="306"/>
    </row>
    <row r="109" spans="2:11" ht="15" customHeight="1">
      <c r="B109" s="315"/>
      <c r="C109" s="295" t="s">
        <v>5663</v>
      </c>
      <c r="D109" s="295"/>
      <c r="E109" s="295"/>
      <c r="F109" s="314" t="s">
        <v>5642</v>
      </c>
      <c r="G109" s="295"/>
      <c r="H109" s="295" t="s">
        <v>5675</v>
      </c>
      <c r="I109" s="295" t="s">
        <v>5638</v>
      </c>
      <c r="J109" s="295">
        <v>50</v>
      </c>
      <c r="K109" s="306"/>
    </row>
    <row r="110" spans="2:11" ht="15" customHeight="1">
      <c r="B110" s="315"/>
      <c r="C110" s="295" t="s">
        <v>5661</v>
      </c>
      <c r="D110" s="295"/>
      <c r="E110" s="295"/>
      <c r="F110" s="314" t="s">
        <v>5642</v>
      </c>
      <c r="G110" s="295"/>
      <c r="H110" s="295" t="s">
        <v>5675</v>
      </c>
      <c r="I110" s="295" t="s">
        <v>5638</v>
      </c>
      <c r="J110" s="295">
        <v>50</v>
      </c>
      <c r="K110" s="306"/>
    </row>
    <row r="111" spans="2:11" ht="15" customHeight="1">
      <c r="B111" s="315"/>
      <c r="C111" s="295" t="s">
        <v>55</v>
      </c>
      <c r="D111" s="295"/>
      <c r="E111" s="295"/>
      <c r="F111" s="314" t="s">
        <v>78</v>
      </c>
      <c r="G111" s="295"/>
      <c r="H111" s="295" t="s">
        <v>5676</v>
      </c>
      <c r="I111" s="295" t="s">
        <v>5638</v>
      </c>
      <c r="J111" s="295">
        <v>20</v>
      </c>
      <c r="K111" s="306"/>
    </row>
    <row r="112" spans="2:11" ht="15" customHeight="1">
      <c r="B112" s="315"/>
      <c r="C112" s="295" t="s">
        <v>5677</v>
      </c>
      <c r="D112" s="295"/>
      <c r="E112" s="295"/>
      <c r="F112" s="314" t="s">
        <v>78</v>
      </c>
      <c r="G112" s="295"/>
      <c r="H112" s="295" t="s">
        <v>5678</v>
      </c>
      <c r="I112" s="295" t="s">
        <v>5638</v>
      </c>
      <c r="J112" s="295">
        <v>120</v>
      </c>
      <c r="K112" s="306"/>
    </row>
    <row r="113" spans="2:11" ht="15" customHeight="1">
      <c r="B113" s="315"/>
      <c r="C113" s="295" t="s">
        <v>40</v>
      </c>
      <c r="D113" s="295"/>
      <c r="E113" s="295"/>
      <c r="F113" s="314" t="s">
        <v>78</v>
      </c>
      <c r="G113" s="295"/>
      <c r="H113" s="295" t="s">
        <v>5679</v>
      </c>
      <c r="I113" s="295" t="s">
        <v>5670</v>
      </c>
      <c r="J113" s="295"/>
      <c r="K113" s="306"/>
    </row>
    <row r="114" spans="2:11" ht="15" customHeight="1">
      <c r="B114" s="315"/>
      <c r="C114" s="295" t="s">
        <v>50</v>
      </c>
      <c r="D114" s="295"/>
      <c r="E114" s="295"/>
      <c r="F114" s="314" t="s">
        <v>78</v>
      </c>
      <c r="G114" s="295"/>
      <c r="H114" s="295" t="s">
        <v>5680</v>
      </c>
      <c r="I114" s="295" t="s">
        <v>5670</v>
      </c>
      <c r="J114" s="295"/>
      <c r="K114" s="306"/>
    </row>
    <row r="115" spans="2:11" ht="15" customHeight="1">
      <c r="B115" s="315"/>
      <c r="C115" s="295" t="s">
        <v>59</v>
      </c>
      <c r="D115" s="295"/>
      <c r="E115" s="295"/>
      <c r="F115" s="314" t="s">
        <v>78</v>
      </c>
      <c r="G115" s="295"/>
      <c r="H115" s="295" t="s">
        <v>5681</v>
      </c>
      <c r="I115" s="295" t="s">
        <v>5682</v>
      </c>
      <c r="J115" s="295"/>
      <c r="K115" s="306"/>
    </row>
    <row r="116" spans="2:11" ht="15" customHeight="1">
      <c r="B116" s="318"/>
      <c r="C116" s="324"/>
      <c r="D116" s="324"/>
      <c r="E116" s="324"/>
      <c r="F116" s="324"/>
      <c r="G116" s="324"/>
      <c r="H116" s="324"/>
      <c r="I116" s="324"/>
      <c r="J116" s="324"/>
      <c r="K116" s="320"/>
    </row>
    <row r="117" spans="2:11" ht="18.75" customHeight="1">
      <c r="B117" s="325"/>
      <c r="C117" s="291"/>
      <c r="D117" s="291"/>
      <c r="E117" s="291"/>
      <c r="F117" s="326"/>
      <c r="G117" s="291"/>
      <c r="H117" s="291"/>
      <c r="I117" s="291"/>
      <c r="J117" s="291"/>
      <c r="K117" s="325"/>
    </row>
    <row r="118" spans="2:11" ht="18.75" customHeight="1">
      <c r="B118" s="301"/>
      <c r="C118" s="301"/>
      <c r="D118" s="301"/>
      <c r="E118" s="301"/>
      <c r="F118" s="301"/>
      <c r="G118" s="301"/>
      <c r="H118" s="301"/>
      <c r="I118" s="301"/>
      <c r="J118" s="301"/>
      <c r="K118" s="301"/>
    </row>
    <row r="119" spans="2:11" ht="7.5" customHeight="1">
      <c r="B119" s="327"/>
      <c r="C119" s="328"/>
      <c r="D119" s="328"/>
      <c r="E119" s="328"/>
      <c r="F119" s="328"/>
      <c r="G119" s="328"/>
      <c r="H119" s="328"/>
      <c r="I119" s="328"/>
      <c r="J119" s="328"/>
      <c r="K119" s="329"/>
    </row>
    <row r="120" spans="2:11" ht="45" customHeight="1">
      <c r="B120" s="330"/>
      <c r="C120" s="412" t="s">
        <v>5683</v>
      </c>
      <c r="D120" s="412"/>
      <c r="E120" s="412"/>
      <c r="F120" s="412"/>
      <c r="G120" s="412"/>
      <c r="H120" s="412"/>
      <c r="I120" s="412"/>
      <c r="J120" s="412"/>
      <c r="K120" s="331"/>
    </row>
    <row r="121" spans="2:11" ht="17.25" customHeight="1">
      <c r="B121" s="332"/>
      <c r="C121" s="307" t="s">
        <v>5631</v>
      </c>
      <c r="D121" s="307"/>
      <c r="E121" s="307"/>
      <c r="F121" s="307" t="s">
        <v>5632</v>
      </c>
      <c r="G121" s="308"/>
      <c r="H121" s="307" t="s">
        <v>182</v>
      </c>
      <c r="I121" s="307" t="s">
        <v>59</v>
      </c>
      <c r="J121" s="307" t="s">
        <v>5633</v>
      </c>
      <c r="K121" s="333"/>
    </row>
    <row r="122" spans="2:11" ht="17.25" customHeight="1">
      <c r="B122" s="332"/>
      <c r="C122" s="309" t="s">
        <v>5634</v>
      </c>
      <c r="D122" s="309"/>
      <c r="E122" s="309"/>
      <c r="F122" s="310" t="s">
        <v>5635</v>
      </c>
      <c r="G122" s="311"/>
      <c r="H122" s="309"/>
      <c r="I122" s="309"/>
      <c r="J122" s="309" t="s">
        <v>5636</v>
      </c>
      <c r="K122" s="333"/>
    </row>
    <row r="123" spans="2:11" ht="5.25" customHeight="1">
      <c r="B123" s="334"/>
      <c r="C123" s="312"/>
      <c r="D123" s="312"/>
      <c r="E123" s="312"/>
      <c r="F123" s="312"/>
      <c r="G123" s="295"/>
      <c r="H123" s="312"/>
      <c r="I123" s="312"/>
      <c r="J123" s="312"/>
      <c r="K123" s="335"/>
    </row>
    <row r="124" spans="2:11" ht="15" customHeight="1">
      <c r="B124" s="334"/>
      <c r="C124" s="295" t="s">
        <v>5639</v>
      </c>
      <c r="D124" s="312"/>
      <c r="E124" s="312"/>
      <c r="F124" s="314" t="s">
        <v>78</v>
      </c>
      <c r="G124" s="295"/>
      <c r="H124" s="295" t="s">
        <v>5675</v>
      </c>
      <c r="I124" s="295" t="s">
        <v>5638</v>
      </c>
      <c r="J124" s="295">
        <v>120</v>
      </c>
      <c r="K124" s="336"/>
    </row>
    <row r="125" spans="2:11" ht="15" customHeight="1">
      <c r="B125" s="334"/>
      <c r="C125" s="295" t="s">
        <v>5684</v>
      </c>
      <c r="D125" s="295"/>
      <c r="E125" s="295"/>
      <c r="F125" s="314" t="s">
        <v>78</v>
      </c>
      <c r="G125" s="295"/>
      <c r="H125" s="295" t="s">
        <v>5685</v>
      </c>
      <c r="I125" s="295" t="s">
        <v>5638</v>
      </c>
      <c r="J125" s="295" t="s">
        <v>5686</v>
      </c>
      <c r="K125" s="336"/>
    </row>
    <row r="126" spans="2:11" ht="15" customHeight="1">
      <c r="B126" s="334"/>
      <c r="C126" s="295" t="s">
        <v>87</v>
      </c>
      <c r="D126" s="295"/>
      <c r="E126" s="295"/>
      <c r="F126" s="314" t="s">
        <v>78</v>
      </c>
      <c r="G126" s="295"/>
      <c r="H126" s="295" t="s">
        <v>5687</v>
      </c>
      <c r="I126" s="295" t="s">
        <v>5638</v>
      </c>
      <c r="J126" s="295" t="s">
        <v>5686</v>
      </c>
      <c r="K126" s="336"/>
    </row>
    <row r="127" spans="2:11" ht="15" customHeight="1">
      <c r="B127" s="334"/>
      <c r="C127" s="295" t="s">
        <v>5647</v>
      </c>
      <c r="D127" s="295"/>
      <c r="E127" s="295"/>
      <c r="F127" s="314" t="s">
        <v>5642</v>
      </c>
      <c r="G127" s="295"/>
      <c r="H127" s="295" t="s">
        <v>5648</v>
      </c>
      <c r="I127" s="295" t="s">
        <v>5638</v>
      </c>
      <c r="J127" s="295">
        <v>15</v>
      </c>
      <c r="K127" s="336"/>
    </row>
    <row r="128" spans="2:11" ht="15" customHeight="1">
      <c r="B128" s="334"/>
      <c r="C128" s="316" t="s">
        <v>5649</v>
      </c>
      <c r="D128" s="316"/>
      <c r="E128" s="316"/>
      <c r="F128" s="317" t="s">
        <v>5642</v>
      </c>
      <c r="G128" s="316"/>
      <c r="H128" s="316" t="s">
        <v>5650</v>
      </c>
      <c r="I128" s="316" t="s">
        <v>5638</v>
      </c>
      <c r="J128" s="316">
        <v>15</v>
      </c>
      <c r="K128" s="336"/>
    </row>
    <row r="129" spans="2:11" ht="15" customHeight="1">
      <c r="B129" s="334"/>
      <c r="C129" s="316" t="s">
        <v>5651</v>
      </c>
      <c r="D129" s="316"/>
      <c r="E129" s="316"/>
      <c r="F129" s="317" t="s">
        <v>5642</v>
      </c>
      <c r="G129" s="316"/>
      <c r="H129" s="316" t="s">
        <v>5652</v>
      </c>
      <c r="I129" s="316" t="s">
        <v>5638</v>
      </c>
      <c r="J129" s="316">
        <v>20</v>
      </c>
      <c r="K129" s="336"/>
    </row>
    <row r="130" spans="2:11" ht="15" customHeight="1">
      <c r="B130" s="334"/>
      <c r="C130" s="316" t="s">
        <v>5653</v>
      </c>
      <c r="D130" s="316"/>
      <c r="E130" s="316"/>
      <c r="F130" s="317" t="s">
        <v>5642</v>
      </c>
      <c r="G130" s="316"/>
      <c r="H130" s="316" t="s">
        <v>5654</v>
      </c>
      <c r="I130" s="316" t="s">
        <v>5638</v>
      </c>
      <c r="J130" s="316">
        <v>20</v>
      </c>
      <c r="K130" s="336"/>
    </row>
    <row r="131" spans="2:11" ht="15" customHeight="1">
      <c r="B131" s="334"/>
      <c r="C131" s="295" t="s">
        <v>5641</v>
      </c>
      <c r="D131" s="295"/>
      <c r="E131" s="295"/>
      <c r="F131" s="314" t="s">
        <v>5642</v>
      </c>
      <c r="G131" s="295"/>
      <c r="H131" s="295" t="s">
        <v>5675</v>
      </c>
      <c r="I131" s="295" t="s">
        <v>5638</v>
      </c>
      <c r="J131" s="295">
        <v>50</v>
      </c>
      <c r="K131" s="336"/>
    </row>
    <row r="132" spans="2:11" ht="15" customHeight="1">
      <c r="B132" s="334"/>
      <c r="C132" s="295" t="s">
        <v>5655</v>
      </c>
      <c r="D132" s="295"/>
      <c r="E132" s="295"/>
      <c r="F132" s="314" t="s">
        <v>5642</v>
      </c>
      <c r="G132" s="295"/>
      <c r="H132" s="295" t="s">
        <v>5675</v>
      </c>
      <c r="I132" s="295" t="s">
        <v>5638</v>
      </c>
      <c r="J132" s="295">
        <v>50</v>
      </c>
      <c r="K132" s="336"/>
    </row>
    <row r="133" spans="2:11" ht="15" customHeight="1">
      <c r="B133" s="334"/>
      <c r="C133" s="295" t="s">
        <v>5661</v>
      </c>
      <c r="D133" s="295"/>
      <c r="E133" s="295"/>
      <c r="F133" s="314" t="s">
        <v>5642</v>
      </c>
      <c r="G133" s="295"/>
      <c r="H133" s="295" t="s">
        <v>5675</v>
      </c>
      <c r="I133" s="295" t="s">
        <v>5638</v>
      </c>
      <c r="J133" s="295">
        <v>50</v>
      </c>
      <c r="K133" s="336"/>
    </row>
    <row r="134" spans="2:11" ht="15" customHeight="1">
      <c r="B134" s="334"/>
      <c r="C134" s="295" t="s">
        <v>5663</v>
      </c>
      <c r="D134" s="295"/>
      <c r="E134" s="295"/>
      <c r="F134" s="314" t="s">
        <v>5642</v>
      </c>
      <c r="G134" s="295"/>
      <c r="H134" s="295" t="s">
        <v>5675</v>
      </c>
      <c r="I134" s="295" t="s">
        <v>5638</v>
      </c>
      <c r="J134" s="295">
        <v>50</v>
      </c>
      <c r="K134" s="336"/>
    </row>
    <row r="135" spans="2:11" ht="15" customHeight="1">
      <c r="B135" s="334"/>
      <c r="C135" s="295" t="s">
        <v>187</v>
      </c>
      <c r="D135" s="295"/>
      <c r="E135" s="295"/>
      <c r="F135" s="314" t="s">
        <v>5642</v>
      </c>
      <c r="G135" s="295"/>
      <c r="H135" s="295" t="s">
        <v>5688</v>
      </c>
      <c r="I135" s="295" t="s">
        <v>5638</v>
      </c>
      <c r="J135" s="295">
        <v>255</v>
      </c>
      <c r="K135" s="336"/>
    </row>
    <row r="136" spans="2:11" ht="15" customHeight="1">
      <c r="B136" s="334"/>
      <c r="C136" s="295" t="s">
        <v>5665</v>
      </c>
      <c r="D136" s="295"/>
      <c r="E136" s="295"/>
      <c r="F136" s="314" t="s">
        <v>78</v>
      </c>
      <c r="G136" s="295"/>
      <c r="H136" s="295" t="s">
        <v>5689</v>
      </c>
      <c r="I136" s="295" t="s">
        <v>5667</v>
      </c>
      <c r="J136" s="295"/>
      <c r="K136" s="336"/>
    </row>
    <row r="137" spans="2:11" ht="15" customHeight="1">
      <c r="B137" s="334"/>
      <c r="C137" s="295" t="s">
        <v>5668</v>
      </c>
      <c r="D137" s="295"/>
      <c r="E137" s="295"/>
      <c r="F137" s="314" t="s">
        <v>78</v>
      </c>
      <c r="G137" s="295"/>
      <c r="H137" s="295" t="s">
        <v>5690</v>
      </c>
      <c r="I137" s="295" t="s">
        <v>5670</v>
      </c>
      <c r="J137" s="295"/>
      <c r="K137" s="336"/>
    </row>
    <row r="138" spans="2:11" ht="15" customHeight="1">
      <c r="B138" s="334"/>
      <c r="C138" s="295" t="s">
        <v>5671</v>
      </c>
      <c r="D138" s="295"/>
      <c r="E138" s="295"/>
      <c r="F138" s="314" t="s">
        <v>78</v>
      </c>
      <c r="G138" s="295"/>
      <c r="H138" s="295" t="s">
        <v>5671</v>
      </c>
      <c r="I138" s="295" t="s">
        <v>5670</v>
      </c>
      <c r="J138" s="295"/>
      <c r="K138" s="336"/>
    </row>
    <row r="139" spans="2:11" ht="15" customHeight="1">
      <c r="B139" s="334"/>
      <c r="C139" s="295" t="s">
        <v>40</v>
      </c>
      <c r="D139" s="295"/>
      <c r="E139" s="295"/>
      <c r="F139" s="314" t="s">
        <v>78</v>
      </c>
      <c r="G139" s="295"/>
      <c r="H139" s="295" t="s">
        <v>5691</v>
      </c>
      <c r="I139" s="295" t="s">
        <v>5670</v>
      </c>
      <c r="J139" s="295"/>
      <c r="K139" s="336"/>
    </row>
    <row r="140" spans="2:11" ht="15" customHeight="1">
      <c r="B140" s="334"/>
      <c r="C140" s="295" t="s">
        <v>5692</v>
      </c>
      <c r="D140" s="295"/>
      <c r="E140" s="295"/>
      <c r="F140" s="314" t="s">
        <v>78</v>
      </c>
      <c r="G140" s="295"/>
      <c r="H140" s="295" t="s">
        <v>5693</v>
      </c>
      <c r="I140" s="295" t="s">
        <v>5670</v>
      </c>
      <c r="J140" s="295"/>
      <c r="K140" s="336"/>
    </row>
    <row r="141" spans="2:11" ht="15" customHeight="1">
      <c r="B141" s="337"/>
      <c r="C141" s="338"/>
      <c r="D141" s="338"/>
      <c r="E141" s="338"/>
      <c r="F141" s="338"/>
      <c r="G141" s="338"/>
      <c r="H141" s="338"/>
      <c r="I141" s="338"/>
      <c r="J141" s="338"/>
      <c r="K141" s="339"/>
    </row>
    <row r="142" spans="2:11" ht="18.75" customHeight="1">
      <c r="B142" s="291"/>
      <c r="C142" s="291"/>
      <c r="D142" s="291"/>
      <c r="E142" s="291"/>
      <c r="F142" s="326"/>
      <c r="G142" s="291"/>
      <c r="H142" s="291"/>
      <c r="I142" s="291"/>
      <c r="J142" s="291"/>
      <c r="K142" s="291"/>
    </row>
    <row r="143" spans="2:11" ht="18.75" customHeight="1">
      <c r="B143" s="301"/>
      <c r="C143" s="301"/>
      <c r="D143" s="301"/>
      <c r="E143" s="301"/>
      <c r="F143" s="301"/>
      <c r="G143" s="301"/>
      <c r="H143" s="301"/>
      <c r="I143" s="301"/>
      <c r="J143" s="301"/>
      <c r="K143" s="301"/>
    </row>
    <row r="144" spans="2:11" ht="7.5" customHeight="1">
      <c r="B144" s="302"/>
      <c r="C144" s="303"/>
      <c r="D144" s="303"/>
      <c r="E144" s="303"/>
      <c r="F144" s="303"/>
      <c r="G144" s="303"/>
      <c r="H144" s="303"/>
      <c r="I144" s="303"/>
      <c r="J144" s="303"/>
      <c r="K144" s="304"/>
    </row>
    <row r="145" spans="2:11" ht="45" customHeight="1">
      <c r="B145" s="305"/>
      <c r="C145" s="416" t="s">
        <v>5694</v>
      </c>
      <c r="D145" s="416"/>
      <c r="E145" s="416"/>
      <c r="F145" s="416"/>
      <c r="G145" s="416"/>
      <c r="H145" s="416"/>
      <c r="I145" s="416"/>
      <c r="J145" s="416"/>
      <c r="K145" s="306"/>
    </row>
    <row r="146" spans="2:11" ht="17.25" customHeight="1">
      <c r="B146" s="305"/>
      <c r="C146" s="307" t="s">
        <v>5631</v>
      </c>
      <c r="D146" s="307"/>
      <c r="E146" s="307"/>
      <c r="F146" s="307" t="s">
        <v>5632</v>
      </c>
      <c r="G146" s="308"/>
      <c r="H146" s="307" t="s">
        <v>182</v>
      </c>
      <c r="I146" s="307" t="s">
        <v>59</v>
      </c>
      <c r="J146" s="307" t="s">
        <v>5633</v>
      </c>
      <c r="K146" s="306"/>
    </row>
    <row r="147" spans="2:11" ht="17.25" customHeight="1">
      <c r="B147" s="305"/>
      <c r="C147" s="309" t="s">
        <v>5634</v>
      </c>
      <c r="D147" s="309"/>
      <c r="E147" s="309"/>
      <c r="F147" s="310" t="s">
        <v>5635</v>
      </c>
      <c r="G147" s="311"/>
      <c r="H147" s="309"/>
      <c r="I147" s="309"/>
      <c r="J147" s="309" t="s">
        <v>5636</v>
      </c>
      <c r="K147" s="306"/>
    </row>
    <row r="148" spans="2:11" ht="5.25" customHeight="1">
      <c r="B148" s="315"/>
      <c r="C148" s="312"/>
      <c r="D148" s="312"/>
      <c r="E148" s="312"/>
      <c r="F148" s="312"/>
      <c r="G148" s="313"/>
      <c r="H148" s="312"/>
      <c r="I148" s="312"/>
      <c r="J148" s="312"/>
      <c r="K148" s="336"/>
    </row>
    <row r="149" spans="2:11" ht="15" customHeight="1">
      <c r="B149" s="315"/>
      <c r="C149" s="340" t="s">
        <v>5639</v>
      </c>
      <c r="D149" s="295"/>
      <c r="E149" s="295"/>
      <c r="F149" s="341" t="s">
        <v>78</v>
      </c>
      <c r="G149" s="295"/>
      <c r="H149" s="340" t="s">
        <v>5675</v>
      </c>
      <c r="I149" s="340" t="s">
        <v>5638</v>
      </c>
      <c r="J149" s="340">
        <v>120</v>
      </c>
      <c r="K149" s="336"/>
    </row>
    <row r="150" spans="2:11" ht="15" customHeight="1">
      <c r="B150" s="315"/>
      <c r="C150" s="340" t="s">
        <v>5684</v>
      </c>
      <c r="D150" s="295"/>
      <c r="E150" s="295"/>
      <c r="F150" s="341" t="s">
        <v>78</v>
      </c>
      <c r="G150" s="295"/>
      <c r="H150" s="340" t="s">
        <v>5695</v>
      </c>
      <c r="I150" s="340" t="s">
        <v>5638</v>
      </c>
      <c r="J150" s="340" t="s">
        <v>5686</v>
      </c>
      <c r="K150" s="336"/>
    </row>
    <row r="151" spans="2:11" ht="15" customHeight="1">
      <c r="B151" s="315"/>
      <c r="C151" s="340" t="s">
        <v>87</v>
      </c>
      <c r="D151" s="295"/>
      <c r="E151" s="295"/>
      <c r="F151" s="341" t="s">
        <v>78</v>
      </c>
      <c r="G151" s="295"/>
      <c r="H151" s="340" t="s">
        <v>5696</v>
      </c>
      <c r="I151" s="340" t="s">
        <v>5638</v>
      </c>
      <c r="J151" s="340" t="s">
        <v>5686</v>
      </c>
      <c r="K151" s="336"/>
    </row>
    <row r="152" spans="2:11" ht="15" customHeight="1">
      <c r="B152" s="315"/>
      <c r="C152" s="340" t="s">
        <v>5641</v>
      </c>
      <c r="D152" s="295"/>
      <c r="E152" s="295"/>
      <c r="F152" s="341" t="s">
        <v>5642</v>
      </c>
      <c r="G152" s="295"/>
      <c r="H152" s="340" t="s">
        <v>5675</v>
      </c>
      <c r="I152" s="340" t="s">
        <v>5638</v>
      </c>
      <c r="J152" s="340">
        <v>50</v>
      </c>
      <c r="K152" s="336"/>
    </row>
    <row r="153" spans="2:11" ht="15" customHeight="1">
      <c r="B153" s="315"/>
      <c r="C153" s="340" t="s">
        <v>5644</v>
      </c>
      <c r="D153" s="295"/>
      <c r="E153" s="295"/>
      <c r="F153" s="341" t="s">
        <v>78</v>
      </c>
      <c r="G153" s="295"/>
      <c r="H153" s="340" t="s">
        <v>5675</v>
      </c>
      <c r="I153" s="340" t="s">
        <v>5646</v>
      </c>
      <c r="J153" s="340"/>
      <c r="K153" s="336"/>
    </row>
    <row r="154" spans="2:11" ht="15" customHeight="1">
      <c r="B154" s="315"/>
      <c r="C154" s="340" t="s">
        <v>5655</v>
      </c>
      <c r="D154" s="295"/>
      <c r="E154" s="295"/>
      <c r="F154" s="341" t="s">
        <v>5642</v>
      </c>
      <c r="G154" s="295"/>
      <c r="H154" s="340" t="s">
        <v>5675</v>
      </c>
      <c r="I154" s="340" t="s">
        <v>5638</v>
      </c>
      <c r="J154" s="340">
        <v>50</v>
      </c>
      <c r="K154" s="336"/>
    </row>
    <row r="155" spans="2:11" ht="15" customHeight="1">
      <c r="B155" s="315"/>
      <c r="C155" s="340" t="s">
        <v>5663</v>
      </c>
      <c r="D155" s="295"/>
      <c r="E155" s="295"/>
      <c r="F155" s="341" t="s">
        <v>5642</v>
      </c>
      <c r="G155" s="295"/>
      <c r="H155" s="340" t="s">
        <v>5675</v>
      </c>
      <c r="I155" s="340" t="s">
        <v>5638</v>
      </c>
      <c r="J155" s="340">
        <v>50</v>
      </c>
      <c r="K155" s="336"/>
    </row>
    <row r="156" spans="2:11" ht="15" customHeight="1">
      <c r="B156" s="315"/>
      <c r="C156" s="340" t="s">
        <v>5661</v>
      </c>
      <c r="D156" s="295"/>
      <c r="E156" s="295"/>
      <c r="F156" s="341" t="s">
        <v>5642</v>
      </c>
      <c r="G156" s="295"/>
      <c r="H156" s="340" t="s">
        <v>5675</v>
      </c>
      <c r="I156" s="340" t="s">
        <v>5638</v>
      </c>
      <c r="J156" s="340">
        <v>50</v>
      </c>
      <c r="K156" s="336"/>
    </row>
    <row r="157" spans="2:11" ht="15" customHeight="1">
      <c r="B157" s="315"/>
      <c r="C157" s="340" t="s">
        <v>140</v>
      </c>
      <c r="D157" s="295"/>
      <c r="E157" s="295"/>
      <c r="F157" s="341" t="s">
        <v>78</v>
      </c>
      <c r="G157" s="295"/>
      <c r="H157" s="340" t="s">
        <v>5697</v>
      </c>
      <c r="I157" s="340" t="s">
        <v>5638</v>
      </c>
      <c r="J157" s="340" t="s">
        <v>5698</v>
      </c>
      <c r="K157" s="336"/>
    </row>
    <row r="158" spans="2:11" ht="15" customHeight="1">
      <c r="B158" s="315"/>
      <c r="C158" s="340" t="s">
        <v>5699</v>
      </c>
      <c r="D158" s="295"/>
      <c r="E158" s="295"/>
      <c r="F158" s="341" t="s">
        <v>78</v>
      </c>
      <c r="G158" s="295"/>
      <c r="H158" s="340" t="s">
        <v>5700</v>
      </c>
      <c r="I158" s="340" t="s">
        <v>5670</v>
      </c>
      <c r="J158" s="340"/>
      <c r="K158" s="336"/>
    </row>
    <row r="159" spans="2:11" ht="15" customHeight="1">
      <c r="B159" s="342"/>
      <c r="C159" s="324"/>
      <c r="D159" s="324"/>
      <c r="E159" s="324"/>
      <c r="F159" s="324"/>
      <c r="G159" s="324"/>
      <c r="H159" s="324"/>
      <c r="I159" s="324"/>
      <c r="J159" s="324"/>
      <c r="K159" s="343"/>
    </row>
    <row r="160" spans="2:11" ht="18.75" customHeight="1">
      <c r="B160" s="291"/>
      <c r="C160" s="295"/>
      <c r="D160" s="295"/>
      <c r="E160" s="295"/>
      <c r="F160" s="314"/>
      <c r="G160" s="295"/>
      <c r="H160" s="295"/>
      <c r="I160" s="295"/>
      <c r="J160" s="295"/>
      <c r="K160" s="291"/>
    </row>
    <row r="161" spans="2:11" ht="18.75" customHeight="1">
      <c r="B161" s="301"/>
      <c r="C161" s="301"/>
      <c r="D161" s="301"/>
      <c r="E161" s="301"/>
      <c r="F161" s="301"/>
      <c r="G161" s="301"/>
      <c r="H161" s="301"/>
      <c r="I161" s="301"/>
      <c r="J161" s="301"/>
      <c r="K161" s="301"/>
    </row>
    <row r="162" spans="2:11" ht="7.5" customHeight="1">
      <c r="B162" s="283"/>
      <c r="C162" s="284"/>
      <c r="D162" s="284"/>
      <c r="E162" s="284"/>
      <c r="F162" s="284"/>
      <c r="G162" s="284"/>
      <c r="H162" s="284"/>
      <c r="I162" s="284"/>
      <c r="J162" s="284"/>
      <c r="K162" s="285"/>
    </row>
    <row r="163" spans="2:11" ht="45" customHeight="1">
      <c r="B163" s="286"/>
      <c r="C163" s="412" t="s">
        <v>5701</v>
      </c>
      <c r="D163" s="412"/>
      <c r="E163" s="412"/>
      <c r="F163" s="412"/>
      <c r="G163" s="412"/>
      <c r="H163" s="412"/>
      <c r="I163" s="412"/>
      <c r="J163" s="412"/>
      <c r="K163" s="287"/>
    </row>
    <row r="164" spans="2:11" ht="17.25" customHeight="1">
      <c r="B164" s="286"/>
      <c r="C164" s="307" t="s">
        <v>5631</v>
      </c>
      <c r="D164" s="307"/>
      <c r="E164" s="307"/>
      <c r="F164" s="307" t="s">
        <v>5632</v>
      </c>
      <c r="G164" s="344"/>
      <c r="H164" s="345" t="s">
        <v>182</v>
      </c>
      <c r="I164" s="345" t="s">
        <v>59</v>
      </c>
      <c r="J164" s="307" t="s">
        <v>5633</v>
      </c>
      <c r="K164" s="287"/>
    </row>
    <row r="165" spans="2:11" ht="17.25" customHeight="1">
      <c r="B165" s="288"/>
      <c r="C165" s="309" t="s">
        <v>5634</v>
      </c>
      <c r="D165" s="309"/>
      <c r="E165" s="309"/>
      <c r="F165" s="310" t="s">
        <v>5635</v>
      </c>
      <c r="G165" s="346"/>
      <c r="H165" s="347"/>
      <c r="I165" s="347"/>
      <c r="J165" s="309" t="s">
        <v>5636</v>
      </c>
      <c r="K165" s="289"/>
    </row>
    <row r="166" spans="2:11" ht="5.25" customHeight="1">
      <c r="B166" s="315"/>
      <c r="C166" s="312"/>
      <c r="D166" s="312"/>
      <c r="E166" s="312"/>
      <c r="F166" s="312"/>
      <c r="G166" s="313"/>
      <c r="H166" s="312"/>
      <c r="I166" s="312"/>
      <c r="J166" s="312"/>
      <c r="K166" s="336"/>
    </row>
    <row r="167" spans="2:11" ht="15" customHeight="1">
      <c r="B167" s="315"/>
      <c r="C167" s="295" t="s">
        <v>5639</v>
      </c>
      <c r="D167" s="295"/>
      <c r="E167" s="295"/>
      <c r="F167" s="314" t="s">
        <v>78</v>
      </c>
      <c r="G167" s="295"/>
      <c r="H167" s="295" t="s">
        <v>5675</v>
      </c>
      <c r="I167" s="295" t="s">
        <v>5638</v>
      </c>
      <c r="J167" s="295">
        <v>120</v>
      </c>
      <c r="K167" s="336"/>
    </row>
    <row r="168" spans="2:11" ht="15" customHeight="1">
      <c r="B168" s="315"/>
      <c r="C168" s="295" t="s">
        <v>5684</v>
      </c>
      <c r="D168" s="295"/>
      <c r="E168" s="295"/>
      <c r="F168" s="314" t="s">
        <v>78</v>
      </c>
      <c r="G168" s="295"/>
      <c r="H168" s="295" t="s">
        <v>5685</v>
      </c>
      <c r="I168" s="295" t="s">
        <v>5638</v>
      </c>
      <c r="J168" s="295" t="s">
        <v>5686</v>
      </c>
      <c r="K168" s="336"/>
    </row>
    <row r="169" spans="2:11" ht="15" customHeight="1">
      <c r="B169" s="315"/>
      <c r="C169" s="295" t="s">
        <v>87</v>
      </c>
      <c r="D169" s="295"/>
      <c r="E169" s="295"/>
      <c r="F169" s="314" t="s">
        <v>78</v>
      </c>
      <c r="G169" s="295"/>
      <c r="H169" s="295" t="s">
        <v>5702</v>
      </c>
      <c r="I169" s="295" t="s">
        <v>5638</v>
      </c>
      <c r="J169" s="295" t="s">
        <v>5686</v>
      </c>
      <c r="K169" s="336"/>
    </row>
    <row r="170" spans="2:11" ht="15" customHeight="1">
      <c r="B170" s="315"/>
      <c r="C170" s="295" t="s">
        <v>5641</v>
      </c>
      <c r="D170" s="295"/>
      <c r="E170" s="295"/>
      <c r="F170" s="314" t="s">
        <v>5642</v>
      </c>
      <c r="G170" s="295"/>
      <c r="H170" s="295" t="s">
        <v>5702</v>
      </c>
      <c r="I170" s="295" t="s">
        <v>5638</v>
      </c>
      <c r="J170" s="295">
        <v>50</v>
      </c>
      <c r="K170" s="336"/>
    </row>
    <row r="171" spans="2:11" ht="15" customHeight="1">
      <c r="B171" s="315"/>
      <c r="C171" s="295" t="s">
        <v>5644</v>
      </c>
      <c r="D171" s="295"/>
      <c r="E171" s="295"/>
      <c r="F171" s="314" t="s">
        <v>78</v>
      </c>
      <c r="G171" s="295"/>
      <c r="H171" s="295" t="s">
        <v>5702</v>
      </c>
      <c r="I171" s="295" t="s">
        <v>5646</v>
      </c>
      <c r="J171" s="295"/>
      <c r="K171" s="336"/>
    </row>
    <row r="172" spans="2:11" ht="15" customHeight="1">
      <c r="B172" s="315"/>
      <c r="C172" s="295" t="s">
        <v>5655</v>
      </c>
      <c r="D172" s="295"/>
      <c r="E172" s="295"/>
      <c r="F172" s="314" t="s">
        <v>5642</v>
      </c>
      <c r="G172" s="295"/>
      <c r="H172" s="295" t="s">
        <v>5702</v>
      </c>
      <c r="I172" s="295" t="s">
        <v>5638</v>
      </c>
      <c r="J172" s="295">
        <v>50</v>
      </c>
      <c r="K172" s="336"/>
    </row>
    <row r="173" spans="2:11" ht="15" customHeight="1">
      <c r="B173" s="315"/>
      <c r="C173" s="295" t="s">
        <v>5663</v>
      </c>
      <c r="D173" s="295"/>
      <c r="E173" s="295"/>
      <c r="F173" s="314" t="s">
        <v>5642</v>
      </c>
      <c r="G173" s="295"/>
      <c r="H173" s="295" t="s">
        <v>5702</v>
      </c>
      <c r="I173" s="295" t="s">
        <v>5638</v>
      </c>
      <c r="J173" s="295">
        <v>50</v>
      </c>
      <c r="K173" s="336"/>
    </row>
    <row r="174" spans="2:11" ht="15" customHeight="1">
      <c r="B174" s="315"/>
      <c r="C174" s="295" t="s">
        <v>5661</v>
      </c>
      <c r="D174" s="295"/>
      <c r="E174" s="295"/>
      <c r="F174" s="314" t="s">
        <v>5642</v>
      </c>
      <c r="G174" s="295"/>
      <c r="H174" s="295" t="s">
        <v>5702</v>
      </c>
      <c r="I174" s="295" t="s">
        <v>5638</v>
      </c>
      <c r="J174" s="295">
        <v>50</v>
      </c>
      <c r="K174" s="336"/>
    </row>
    <row r="175" spans="2:11" ht="15" customHeight="1">
      <c r="B175" s="315"/>
      <c r="C175" s="295" t="s">
        <v>181</v>
      </c>
      <c r="D175" s="295"/>
      <c r="E175" s="295"/>
      <c r="F175" s="314" t="s">
        <v>78</v>
      </c>
      <c r="G175" s="295"/>
      <c r="H175" s="295" t="s">
        <v>5703</v>
      </c>
      <c r="I175" s="295" t="s">
        <v>5704</v>
      </c>
      <c r="J175" s="295"/>
      <c r="K175" s="336"/>
    </row>
    <row r="176" spans="2:11" ht="15" customHeight="1">
      <c r="B176" s="315"/>
      <c r="C176" s="295" t="s">
        <v>59</v>
      </c>
      <c r="D176" s="295"/>
      <c r="E176" s="295"/>
      <c r="F176" s="314" t="s">
        <v>78</v>
      </c>
      <c r="G176" s="295"/>
      <c r="H176" s="295" t="s">
        <v>5705</v>
      </c>
      <c r="I176" s="295" t="s">
        <v>5706</v>
      </c>
      <c r="J176" s="295">
        <v>1</v>
      </c>
      <c r="K176" s="336"/>
    </row>
    <row r="177" spans="2:11" ht="15" customHeight="1">
      <c r="B177" s="315"/>
      <c r="C177" s="295" t="s">
        <v>55</v>
      </c>
      <c r="D177" s="295"/>
      <c r="E177" s="295"/>
      <c r="F177" s="314" t="s">
        <v>78</v>
      </c>
      <c r="G177" s="295"/>
      <c r="H177" s="295" t="s">
        <v>5707</v>
      </c>
      <c r="I177" s="295" t="s">
        <v>5638</v>
      </c>
      <c r="J177" s="295">
        <v>20</v>
      </c>
      <c r="K177" s="336"/>
    </row>
    <row r="178" spans="2:11" ht="15" customHeight="1">
      <c r="B178" s="315"/>
      <c r="C178" s="295" t="s">
        <v>182</v>
      </c>
      <c r="D178" s="295"/>
      <c r="E178" s="295"/>
      <c r="F178" s="314" t="s">
        <v>78</v>
      </c>
      <c r="G178" s="295"/>
      <c r="H178" s="295" t="s">
        <v>5708</v>
      </c>
      <c r="I178" s="295" t="s">
        <v>5638</v>
      </c>
      <c r="J178" s="295">
        <v>255</v>
      </c>
      <c r="K178" s="336"/>
    </row>
    <row r="179" spans="2:11" ht="15" customHeight="1">
      <c r="B179" s="315"/>
      <c r="C179" s="295" t="s">
        <v>183</v>
      </c>
      <c r="D179" s="295"/>
      <c r="E179" s="295"/>
      <c r="F179" s="314" t="s">
        <v>78</v>
      </c>
      <c r="G179" s="295"/>
      <c r="H179" s="295" t="s">
        <v>5602</v>
      </c>
      <c r="I179" s="295" t="s">
        <v>5638</v>
      </c>
      <c r="J179" s="295">
        <v>10</v>
      </c>
      <c r="K179" s="336"/>
    </row>
    <row r="180" spans="2:11" ht="15" customHeight="1">
      <c r="B180" s="315"/>
      <c r="C180" s="295" t="s">
        <v>184</v>
      </c>
      <c r="D180" s="295"/>
      <c r="E180" s="295"/>
      <c r="F180" s="314" t="s">
        <v>78</v>
      </c>
      <c r="G180" s="295"/>
      <c r="H180" s="295" t="s">
        <v>5709</v>
      </c>
      <c r="I180" s="295" t="s">
        <v>5670</v>
      </c>
      <c r="J180" s="295"/>
      <c r="K180" s="336"/>
    </row>
    <row r="181" spans="2:11" ht="15" customHeight="1">
      <c r="B181" s="315"/>
      <c r="C181" s="295" t="s">
        <v>5710</v>
      </c>
      <c r="D181" s="295"/>
      <c r="E181" s="295"/>
      <c r="F181" s="314" t="s">
        <v>78</v>
      </c>
      <c r="G181" s="295"/>
      <c r="H181" s="295" t="s">
        <v>5711</v>
      </c>
      <c r="I181" s="295" t="s">
        <v>5670</v>
      </c>
      <c r="J181" s="295"/>
      <c r="K181" s="336"/>
    </row>
    <row r="182" spans="2:11" ht="15" customHeight="1">
      <c r="B182" s="315"/>
      <c r="C182" s="295" t="s">
        <v>5699</v>
      </c>
      <c r="D182" s="295"/>
      <c r="E182" s="295"/>
      <c r="F182" s="314" t="s">
        <v>78</v>
      </c>
      <c r="G182" s="295"/>
      <c r="H182" s="295" t="s">
        <v>5712</v>
      </c>
      <c r="I182" s="295" t="s">
        <v>5670</v>
      </c>
      <c r="J182" s="295"/>
      <c r="K182" s="336"/>
    </row>
    <row r="183" spans="2:11" ht="15" customHeight="1">
      <c r="B183" s="315"/>
      <c r="C183" s="295" t="s">
        <v>186</v>
      </c>
      <c r="D183" s="295"/>
      <c r="E183" s="295"/>
      <c r="F183" s="314" t="s">
        <v>5642</v>
      </c>
      <c r="G183" s="295"/>
      <c r="H183" s="295" t="s">
        <v>5713</v>
      </c>
      <c r="I183" s="295" t="s">
        <v>5638</v>
      </c>
      <c r="J183" s="295">
        <v>50</v>
      </c>
      <c r="K183" s="336"/>
    </row>
    <row r="184" spans="2:11" ht="15" customHeight="1">
      <c r="B184" s="315"/>
      <c r="C184" s="295" t="s">
        <v>5714</v>
      </c>
      <c r="D184" s="295"/>
      <c r="E184" s="295"/>
      <c r="F184" s="314" t="s">
        <v>5642</v>
      </c>
      <c r="G184" s="295"/>
      <c r="H184" s="295" t="s">
        <v>5715</v>
      </c>
      <c r="I184" s="295" t="s">
        <v>5716</v>
      </c>
      <c r="J184" s="295"/>
      <c r="K184" s="336"/>
    </row>
    <row r="185" spans="2:11" ht="15" customHeight="1">
      <c r="B185" s="315"/>
      <c r="C185" s="295" t="s">
        <v>5717</v>
      </c>
      <c r="D185" s="295"/>
      <c r="E185" s="295"/>
      <c r="F185" s="314" t="s">
        <v>5642</v>
      </c>
      <c r="G185" s="295"/>
      <c r="H185" s="295" t="s">
        <v>5718</v>
      </c>
      <c r="I185" s="295" t="s">
        <v>5716</v>
      </c>
      <c r="J185" s="295"/>
      <c r="K185" s="336"/>
    </row>
    <row r="186" spans="2:11" ht="15" customHeight="1">
      <c r="B186" s="315"/>
      <c r="C186" s="295" t="s">
        <v>5719</v>
      </c>
      <c r="D186" s="295"/>
      <c r="E186" s="295"/>
      <c r="F186" s="314" t="s">
        <v>5642</v>
      </c>
      <c r="G186" s="295"/>
      <c r="H186" s="295" t="s">
        <v>5720</v>
      </c>
      <c r="I186" s="295" t="s">
        <v>5716</v>
      </c>
      <c r="J186" s="295"/>
      <c r="K186" s="336"/>
    </row>
    <row r="187" spans="2:11" ht="15" customHeight="1">
      <c r="B187" s="315"/>
      <c r="C187" s="348" t="s">
        <v>5721</v>
      </c>
      <c r="D187" s="295"/>
      <c r="E187" s="295"/>
      <c r="F187" s="314" t="s">
        <v>5642</v>
      </c>
      <c r="G187" s="295"/>
      <c r="H187" s="295" t="s">
        <v>5722</v>
      </c>
      <c r="I187" s="295" t="s">
        <v>5723</v>
      </c>
      <c r="J187" s="349" t="s">
        <v>5724</v>
      </c>
      <c r="K187" s="336"/>
    </row>
    <row r="188" spans="2:11" ht="15" customHeight="1">
      <c r="B188" s="315"/>
      <c r="C188" s="300" t="s">
        <v>44</v>
      </c>
      <c r="D188" s="295"/>
      <c r="E188" s="295"/>
      <c r="F188" s="314" t="s">
        <v>78</v>
      </c>
      <c r="G188" s="295"/>
      <c r="H188" s="291" t="s">
        <v>5725</v>
      </c>
      <c r="I188" s="295" t="s">
        <v>5726</v>
      </c>
      <c r="J188" s="295"/>
      <c r="K188" s="336"/>
    </row>
    <row r="189" spans="2:11" ht="15" customHeight="1">
      <c r="B189" s="315"/>
      <c r="C189" s="300" t="s">
        <v>5727</v>
      </c>
      <c r="D189" s="295"/>
      <c r="E189" s="295"/>
      <c r="F189" s="314" t="s">
        <v>78</v>
      </c>
      <c r="G189" s="295"/>
      <c r="H189" s="295" t="s">
        <v>5728</v>
      </c>
      <c r="I189" s="295" t="s">
        <v>5670</v>
      </c>
      <c r="J189" s="295"/>
      <c r="K189" s="336"/>
    </row>
    <row r="190" spans="2:11" ht="15" customHeight="1">
      <c r="B190" s="315"/>
      <c r="C190" s="300" t="s">
        <v>5729</v>
      </c>
      <c r="D190" s="295"/>
      <c r="E190" s="295"/>
      <c r="F190" s="314" t="s">
        <v>78</v>
      </c>
      <c r="G190" s="295"/>
      <c r="H190" s="295" t="s">
        <v>5730</v>
      </c>
      <c r="I190" s="295" t="s">
        <v>5670</v>
      </c>
      <c r="J190" s="295"/>
      <c r="K190" s="336"/>
    </row>
    <row r="191" spans="2:11" ht="15" customHeight="1">
      <c r="B191" s="315"/>
      <c r="C191" s="300" t="s">
        <v>5731</v>
      </c>
      <c r="D191" s="295"/>
      <c r="E191" s="295"/>
      <c r="F191" s="314" t="s">
        <v>5642</v>
      </c>
      <c r="G191" s="295"/>
      <c r="H191" s="295" t="s">
        <v>5732</v>
      </c>
      <c r="I191" s="295" t="s">
        <v>5670</v>
      </c>
      <c r="J191" s="295"/>
      <c r="K191" s="336"/>
    </row>
    <row r="192" spans="2:11" ht="15" customHeight="1">
      <c r="B192" s="342"/>
      <c r="C192" s="350"/>
      <c r="D192" s="324"/>
      <c r="E192" s="324"/>
      <c r="F192" s="324"/>
      <c r="G192" s="324"/>
      <c r="H192" s="324"/>
      <c r="I192" s="324"/>
      <c r="J192" s="324"/>
      <c r="K192" s="343"/>
    </row>
    <row r="193" spans="2:11" ht="18.75" customHeight="1">
      <c r="B193" s="291"/>
      <c r="C193" s="295"/>
      <c r="D193" s="295"/>
      <c r="E193" s="295"/>
      <c r="F193" s="314"/>
      <c r="G193" s="295"/>
      <c r="H193" s="295"/>
      <c r="I193" s="295"/>
      <c r="J193" s="295"/>
      <c r="K193" s="291"/>
    </row>
    <row r="194" spans="2:11" ht="18.75" customHeight="1">
      <c r="B194" s="291"/>
      <c r="C194" s="295"/>
      <c r="D194" s="295"/>
      <c r="E194" s="295"/>
      <c r="F194" s="314"/>
      <c r="G194" s="295"/>
      <c r="H194" s="295"/>
      <c r="I194" s="295"/>
      <c r="J194" s="295"/>
      <c r="K194" s="291"/>
    </row>
    <row r="195" spans="2:11" ht="18.75" customHeight="1">
      <c r="B195" s="301"/>
      <c r="C195" s="301"/>
      <c r="D195" s="301"/>
      <c r="E195" s="301"/>
      <c r="F195" s="301"/>
      <c r="G195" s="301"/>
      <c r="H195" s="301"/>
      <c r="I195" s="301"/>
      <c r="J195" s="301"/>
      <c r="K195" s="301"/>
    </row>
    <row r="196" spans="2:11">
      <c r="B196" s="283"/>
      <c r="C196" s="284"/>
      <c r="D196" s="284"/>
      <c r="E196" s="284"/>
      <c r="F196" s="284"/>
      <c r="G196" s="284"/>
      <c r="H196" s="284"/>
      <c r="I196" s="284"/>
      <c r="J196" s="284"/>
      <c r="K196" s="285"/>
    </row>
    <row r="197" spans="2:11" ht="20.5">
      <c r="B197" s="286"/>
      <c r="C197" s="412" t="s">
        <v>5733</v>
      </c>
      <c r="D197" s="412"/>
      <c r="E197" s="412"/>
      <c r="F197" s="412"/>
      <c r="G197" s="412"/>
      <c r="H197" s="412"/>
      <c r="I197" s="412"/>
      <c r="J197" s="412"/>
      <c r="K197" s="287"/>
    </row>
    <row r="198" spans="2:11" ht="25.5" customHeight="1">
      <c r="B198" s="286"/>
      <c r="C198" s="351" t="s">
        <v>5734</v>
      </c>
      <c r="D198" s="351"/>
      <c r="E198" s="351"/>
      <c r="F198" s="351" t="s">
        <v>5735</v>
      </c>
      <c r="G198" s="352"/>
      <c r="H198" s="417" t="s">
        <v>5736</v>
      </c>
      <c r="I198" s="417"/>
      <c r="J198" s="417"/>
      <c r="K198" s="287"/>
    </row>
    <row r="199" spans="2:11" ht="5.25" customHeight="1">
      <c r="B199" s="315"/>
      <c r="C199" s="312"/>
      <c r="D199" s="312"/>
      <c r="E199" s="312"/>
      <c r="F199" s="312"/>
      <c r="G199" s="295"/>
      <c r="H199" s="312"/>
      <c r="I199" s="312"/>
      <c r="J199" s="312"/>
      <c r="K199" s="336"/>
    </row>
    <row r="200" spans="2:11" ht="15" customHeight="1">
      <c r="B200" s="315"/>
      <c r="C200" s="295" t="s">
        <v>5726</v>
      </c>
      <c r="D200" s="295"/>
      <c r="E200" s="295"/>
      <c r="F200" s="314" t="s">
        <v>45</v>
      </c>
      <c r="G200" s="295"/>
      <c r="H200" s="414" t="s">
        <v>5737</v>
      </c>
      <c r="I200" s="414"/>
      <c r="J200" s="414"/>
      <c r="K200" s="336"/>
    </row>
    <row r="201" spans="2:11" ht="15" customHeight="1">
      <c r="B201" s="315"/>
      <c r="C201" s="321"/>
      <c r="D201" s="295"/>
      <c r="E201" s="295"/>
      <c r="F201" s="314" t="s">
        <v>46</v>
      </c>
      <c r="G201" s="295"/>
      <c r="H201" s="414" t="s">
        <v>5738</v>
      </c>
      <c r="I201" s="414"/>
      <c r="J201" s="414"/>
      <c r="K201" s="336"/>
    </row>
    <row r="202" spans="2:11" ht="15" customHeight="1">
      <c r="B202" s="315"/>
      <c r="C202" s="321"/>
      <c r="D202" s="295"/>
      <c r="E202" s="295"/>
      <c r="F202" s="314" t="s">
        <v>49</v>
      </c>
      <c r="G202" s="295"/>
      <c r="H202" s="414" t="s">
        <v>5739</v>
      </c>
      <c r="I202" s="414"/>
      <c r="J202" s="414"/>
      <c r="K202" s="336"/>
    </row>
    <row r="203" spans="2:11" ht="15" customHeight="1">
      <c r="B203" s="315"/>
      <c r="C203" s="295"/>
      <c r="D203" s="295"/>
      <c r="E203" s="295"/>
      <c r="F203" s="314" t="s">
        <v>47</v>
      </c>
      <c r="G203" s="295"/>
      <c r="H203" s="414" t="s">
        <v>5740</v>
      </c>
      <c r="I203" s="414"/>
      <c r="J203" s="414"/>
      <c r="K203" s="336"/>
    </row>
    <row r="204" spans="2:11" ht="15" customHeight="1">
      <c r="B204" s="315"/>
      <c r="C204" s="295"/>
      <c r="D204" s="295"/>
      <c r="E204" s="295"/>
      <c r="F204" s="314" t="s">
        <v>48</v>
      </c>
      <c r="G204" s="295"/>
      <c r="H204" s="414" t="s">
        <v>5741</v>
      </c>
      <c r="I204" s="414"/>
      <c r="J204" s="414"/>
      <c r="K204" s="336"/>
    </row>
    <row r="205" spans="2:11" ht="15" customHeight="1">
      <c r="B205" s="315"/>
      <c r="C205" s="295"/>
      <c r="D205" s="295"/>
      <c r="E205" s="295"/>
      <c r="F205" s="314"/>
      <c r="G205" s="295"/>
      <c r="H205" s="295"/>
      <c r="I205" s="295"/>
      <c r="J205" s="295"/>
      <c r="K205" s="336"/>
    </row>
    <row r="206" spans="2:11" ht="15" customHeight="1">
      <c r="B206" s="315"/>
      <c r="C206" s="295" t="s">
        <v>5682</v>
      </c>
      <c r="D206" s="295"/>
      <c r="E206" s="295"/>
      <c r="F206" s="314" t="s">
        <v>80</v>
      </c>
      <c r="G206" s="295"/>
      <c r="H206" s="414" t="s">
        <v>5742</v>
      </c>
      <c r="I206" s="414"/>
      <c r="J206" s="414"/>
      <c r="K206" s="336"/>
    </row>
    <row r="207" spans="2:11" ht="15" customHeight="1">
      <c r="B207" s="315"/>
      <c r="C207" s="321"/>
      <c r="D207" s="295"/>
      <c r="E207" s="295"/>
      <c r="F207" s="314" t="s">
        <v>5583</v>
      </c>
      <c r="G207" s="295"/>
      <c r="H207" s="414" t="s">
        <v>5584</v>
      </c>
      <c r="I207" s="414"/>
      <c r="J207" s="414"/>
      <c r="K207" s="336"/>
    </row>
    <row r="208" spans="2:11" ht="15" customHeight="1">
      <c r="B208" s="315"/>
      <c r="C208" s="295"/>
      <c r="D208" s="295"/>
      <c r="E208" s="295"/>
      <c r="F208" s="314" t="s">
        <v>5581</v>
      </c>
      <c r="G208" s="295"/>
      <c r="H208" s="414" t="s">
        <v>5743</v>
      </c>
      <c r="I208" s="414"/>
      <c r="J208" s="414"/>
      <c r="K208" s="336"/>
    </row>
    <row r="209" spans="2:11" ht="15" customHeight="1">
      <c r="B209" s="353"/>
      <c r="C209" s="321"/>
      <c r="D209" s="321"/>
      <c r="E209" s="321"/>
      <c r="F209" s="314" t="s">
        <v>5585</v>
      </c>
      <c r="G209" s="300"/>
      <c r="H209" s="418" t="s">
        <v>5586</v>
      </c>
      <c r="I209" s="418"/>
      <c r="J209" s="418"/>
      <c r="K209" s="354"/>
    </row>
    <row r="210" spans="2:11" ht="15" customHeight="1">
      <c r="B210" s="353"/>
      <c r="C210" s="321"/>
      <c r="D210" s="321"/>
      <c r="E210" s="321"/>
      <c r="F210" s="314" t="s">
        <v>3239</v>
      </c>
      <c r="G210" s="300"/>
      <c r="H210" s="418" t="s">
        <v>3463</v>
      </c>
      <c r="I210" s="418"/>
      <c r="J210" s="418"/>
      <c r="K210" s="354"/>
    </row>
    <row r="211" spans="2:11" ht="15" customHeight="1">
      <c r="B211" s="353"/>
      <c r="C211" s="321"/>
      <c r="D211" s="321"/>
      <c r="E211" s="321"/>
      <c r="F211" s="355"/>
      <c r="G211" s="300"/>
      <c r="H211" s="356"/>
      <c r="I211" s="356"/>
      <c r="J211" s="356"/>
      <c r="K211" s="354"/>
    </row>
    <row r="212" spans="2:11" ht="15" customHeight="1">
      <c r="B212" s="353"/>
      <c r="C212" s="295" t="s">
        <v>5706</v>
      </c>
      <c r="D212" s="321"/>
      <c r="E212" s="321"/>
      <c r="F212" s="314">
        <v>1</v>
      </c>
      <c r="G212" s="300"/>
      <c r="H212" s="418" t="s">
        <v>5744</v>
      </c>
      <c r="I212" s="418"/>
      <c r="J212" s="418"/>
      <c r="K212" s="354"/>
    </row>
    <row r="213" spans="2:11" ht="15" customHeight="1">
      <c r="B213" s="353"/>
      <c r="C213" s="321"/>
      <c r="D213" s="321"/>
      <c r="E213" s="321"/>
      <c r="F213" s="314">
        <v>2</v>
      </c>
      <c r="G213" s="300"/>
      <c r="H213" s="418" t="s">
        <v>5745</v>
      </c>
      <c r="I213" s="418"/>
      <c r="J213" s="418"/>
      <c r="K213" s="354"/>
    </row>
    <row r="214" spans="2:11" ht="15" customHeight="1">
      <c r="B214" s="353"/>
      <c r="C214" s="321"/>
      <c r="D214" s="321"/>
      <c r="E214" s="321"/>
      <c r="F214" s="314">
        <v>3</v>
      </c>
      <c r="G214" s="300"/>
      <c r="H214" s="418" t="s">
        <v>5746</v>
      </c>
      <c r="I214" s="418"/>
      <c r="J214" s="418"/>
      <c r="K214" s="354"/>
    </row>
    <row r="215" spans="2:11" ht="15" customHeight="1">
      <c r="B215" s="353"/>
      <c r="C215" s="321"/>
      <c r="D215" s="321"/>
      <c r="E215" s="321"/>
      <c r="F215" s="314">
        <v>4</v>
      </c>
      <c r="G215" s="300"/>
      <c r="H215" s="418" t="s">
        <v>5747</v>
      </c>
      <c r="I215" s="418"/>
      <c r="J215" s="418"/>
      <c r="K215" s="354"/>
    </row>
    <row r="216" spans="2:11" ht="12.75" customHeight="1">
      <c r="B216" s="357"/>
      <c r="C216" s="358"/>
      <c r="D216" s="358"/>
      <c r="E216" s="358"/>
      <c r="F216" s="358"/>
      <c r="G216" s="358"/>
      <c r="H216" s="358"/>
      <c r="I216" s="358"/>
      <c r="J216" s="358"/>
      <c r="K216" s="359"/>
    </row>
  </sheetData>
  <sheetProtection formatCells="0" formatColumns="0" formatRows="0" insertColumns="0" insertRows="0" insertHyperlinks="0" deleteColumns="0" deleteRows="0" sort="0" autoFilter="0" pivotTables="0"/>
  <mergeCells count="77">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33:J33"/>
    <mergeCell ref="G34:J34"/>
    <mergeCell ref="G35:J35"/>
    <mergeCell ref="D49:J49"/>
    <mergeCell ref="E48:J48"/>
    <mergeCell ref="G36:J36"/>
    <mergeCell ref="G37:J37"/>
    <mergeCell ref="D31:J31"/>
    <mergeCell ref="C24:J24"/>
    <mergeCell ref="D32:J32"/>
    <mergeCell ref="F18:J18"/>
    <mergeCell ref="F21:J21"/>
    <mergeCell ref="C23:J23"/>
    <mergeCell ref="D25:J25"/>
    <mergeCell ref="D26:J26"/>
    <mergeCell ref="D28:J28"/>
    <mergeCell ref="D29:J29"/>
    <mergeCell ref="F19:J19"/>
    <mergeCell ref="F20:J20"/>
    <mergeCell ref="D14:J14"/>
    <mergeCell ref="D15:J15"/>
    <mergeCell ref="F16:J16"/>
    <mergeCell ref="F17:J17"/>
    <mergeCell ref="C9:J9"/>
    <mergeCell ref="D10:J10"/>
    <mergeCell ref="D13:J13"/>
    <mergeCell ref="C3:J3"/>
    <mergeCell ref="C4:J4"/>
    <mergeCell ref="C6:J6"/>
    <mergeCell ref="C7:J7"/>
    <mergeCell ref="D11:J11"/>
  </mergeCells>
  <pageMargins left="0.59027779999999996" right="0.59027779999999996" top="0.59027779999999996" bottom="0.59027779999999996" header="0" footer="0"/>
  <pageSetup paperSize="9" scale="77"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54"/>
  <sheetViews>
    <sheetView showGridLines="0" workbookViewId="0">
      <pane ySplit="1" topLeftCell="A133" activePane="bottomLeft" state="frozen"/>
      <selection pane="bottomLeft" activeCell="J55" sqref="J55:J56"/>
    </sheetView>
  </sheetViews>
  <sheetFormatPr defaultRowHeight="12"/>
  <cols>
    <col min="1" max="1" width="6.25" customWidth="1"/>
    <col min="2" max="2" width="1.25" customWidth="1"/>
    <col min="3" max="3" width="3.125" customWidth="1"/>
    <col min="4" max="4" width="3.25" customWidth="1"/>
    <col min="5" max="5" width="12.875" customWidth="1"/>
    <col min="6" max="6" width="85.5" customWidth="1"/>
    <col min="7" max="7" width="9.625" customWidth="1"/>
    <col min="8" max="8" width="12.375" customWidth="1"/>
    <col min="9" max="9" width="16.125" style="121" customWidth="1"/>
    <col min="10" max="10" width="27.125" customWidth="1"/>
    <col min="11" max="11" width="18.62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88</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135</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137</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120" customHeight="1">
      <c r="B26" s="131"/>
      <c r="C26" s="132"/>
      <c r="D26" s="132"/>
      <c r="E26" s="395" t="s">
        <v>138</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ROUNDUP(J118,2)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ROUNDUP(SUM(BE118:BE1253), 2)</f>
        <v>0</v>
      </c>
      <c r="G32" s="43"/>
      <c r="H32" s="43"/>
      <c r="I32" s="141">
        <v>0.21</v>
      </c>
      <c r="J32" s="140">
        <f>ROUNDUP(ROUNDUP((SUM(BE118:BE1253)), 2)*I32, 1)</f>
        <v>0</v>
      </c>
      <c r="K32" s="46"/>
    </row>
    <row r="33" spans="2:11" s="1" customFormat="1" ht="14.4" customHeight="1">
      <c r="B33" s="42"/>
      <c r="C33" s="43"/>
      <c r="D33" s="43"/>
      <c r="E33" s="50" t="s">
        <v>46</v>
      </c>
      <c r="F33" s="140">
        <f>ROUNDUP(SUM(BF118:BF1253), 2)</f>
        <v>0</v>
      </c>
      <c r="G33" s="43"/>
      <c r="H33" s="43"/>
      <c r="I33" s="141">
        <v>0.15</v>
      </c>
      <c r="J33" s="140">
        <f>ROUNDUP(ROUNDUP((SUM(BF118:BF1253)), 2)*I33, 1)</f>
        <v>0</v>
      </c>
      <c r="K33" s="46"/>
    </row>
    <row r="34" spans="2:11" s="1" customFormat="1" ht="14.4" hidden="1" customHeight="1">
      <c r="B34" s="42"/>
      <c r="C34" s="43"/>
      <c r="D34" s="43"/>
      <c r="E34" s="50" t="s">
        <v>47</v>
      </c>
      <c r="F34" s="140">
        <f>ROUNDUP(SUM(BG118:BG1253), 2)</f>
        <v>0</v>
      </c>
      <c r="G34" s="43"/>
      <c r="H34" s="43"/>
      <c r="I34" s="141">
        <v>0.21</v>
      </c>
      <c r="J34" s="140">
        <v>0</v>
      </c>
      <c r="K34" s="46"/>
    </row>
    <row r="35" spans="2:11" s="1" customFormat="1" ht="14.4" hidden="1" customHeight="1">
      <c r="B35" s="42"/>
      <c r="C35" s="43"/>
      <c r="D35" s="43"/>
      <c r="E35" s="50" t="s">
        <v>48</v>
      </c>
      <c r="F35" s="140">
        <f>ROUNDUP(SUM(BH118:BH1253), 2)</f>
        <v>0</v>
      </c>
      <c r="G35" s="43"/>
      <c r="H35" s="43"/>
      <c r="I35" s="141">
        <v>0.15</v>
      </c>
      <c r="J35" s="140">
        <v>0</v>
      </c>
      <c r="K35" s="46"/>
    </row>
    <row r="36" spans="2:11" s="1" customFormat="1" ht="14.4" hidden="1" customHeight="1">
      <c r="B36" s="42"/>
      <c r="C36" s="43"/>
      <c r="D36" s="43"/>
      <c r="E36" s="50" t="s">
        <v>49</v>
      </c>
      <c r="F36" s="140">
        <f>ROUNDUP(SUM(BI118:BI1253),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135</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 xml:space="preserve">A1 - 1.pp, 1.np levá strana objektu m.č. 101-105 a 2.np m.č. 201-210   </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J118</f>
        <v>0</v>
      </c>
      <c r="K60" s="46"/>
      <c r="AU60" s="25" t="s">
        <v>143</v>
      </c>
    </row>
    <row r="61" spans="2:47" s="8" customFormat="1" ht="25" customHeight="1">
      <c r="B61" s="159"/>
      <c r="C61" s="160"/>
      <c r="D61" s="161" t="s">
        <v>144</v>
      </c>
      <c r="E61" s="162"/>
      <c r="F61" s="162"/>
      <c r="G61" s="162"/>
      <c r="H61" s="162"/>
      <c r="I61" s="163"/>
      <c r="J61" s="164">
        <f>J119</f>
        <v>0</v>
      </c>
      <c r="K61" s="165"/>
    </row>
    <row r="62" spans="2:47" s="9" customFormat="1" ht="19.899999999999999" customHeight="1">
      <c r="B62" s="166"/>
      <c r="C62" s="167"/>
      <c r="D62" s="168" t="s">
        <v>145</v>
      </c>
      <c r="E62" s="169"/>
      <c r="F62" s="169"/>
      <c r="G62" s="169"/>
      <c r="H62" s="169"/>
      <c r="I62" s="170"/>
      <c r="J62" s="171">
        <f>J120</f>
        <v>0</v>
      </c>
      <c r="K62" s="172"/>
    </row>
    <row r="63" spans="2:47" s="9" customFormat="1" ht="19.899999999999999" customHeight="1">
      <c r="B63" s="166"/>
      <c r="C63" s="167"/>
      <c r="D63" s="168" t="s">
        <v>146</v>
      </c>
      <c r="E63" s="169"/>
      <c r="F63" s="169"/>
      <c r="G63" s="169"/>
      <c r="H63" s="169"/>
      <c r="I63" s="170"/>
      <c r="J63" s="171">
        <f>J127</f>
        <v>0</v>
      </c>
      <c r="K63" s="172"/>
    </row>
    <row r="64" spans="2:47" s="9" customFormat="1" ht="19.899999999999999" customHeight="1">
      <c r="B64" s="166"/>
      <c r="C64" s="167"/>
      <c r="D64" s="168" t="s">
        <v>147</v>
      </c>
      <c r="E64" s="169"/>
      <c r="F64" s="169"/>
      <c r="G64" s="169"/>
      <c r="H64" s="169"/>
      <c r="I64" s="170"/>
      <c r="J64" s="171">
        <f>J132</f>
        <v>0</v>
      </c>
      <c r="K64" s="172"/>
    </row>
    <row r="65" spans="2:11" s="9" customFormat="1" ht="19.899999999999999" customHeight="1">
      <c r="B65" s="166"/>
      <c r="C65" s="167"/>
      <c r="D65" s="168" t="s">
        <v>148</v>
      </c>
      <c r="E65" s="169"/>
      <c r="F65" s="169"/>
      <c r="G65" s="169"/>
      <c r="H65" s="169"/>
      <c r="I65" s="170"/>
      <c r="J65" s="171">
        <f>J202</f>
        <v>0</v>
      </c>
      <c r="K65" s="172"/>
    </row>
    <row r="66" spans="2:11" s="9" customFormat="1" ht="14.9" customHeight="1">
      <c r="B66" s="166"/>
      <c r="C66" s="167"/>
      <c r="D66" s="168" t="s">
        <v>149</v>
      </c>
      <c r="E66" s="169"/>
      <c r="F66" s="169"/>
      <c r="G66" s="169"/>
      <c r="H66" s="169"/>
      <c r="I66" s="170"/>
      <c r="J66" s="171">
        <f>J203</f>
        <v>0</v>
      </c>
      <c r="K66" s="172"/>
    </row>
    <row r="67" spans="2:11" s="9" customFormat="1" ht="14.9" customHeight="1">
      <c r="B67" s="166"/>
      <c r="C67" s="167"/>
      <c r="D67" s="168" t="s">
        <v>150</v>
      </c>
      <c r="E67" s="169"/>
      <c r="F67" s="169"/>
      <c r="G67" s="169"/>
      <c r="H67" s="169"/>
      <c r="I67" s="170"/>
      <c r="J67" s="171">
        <f>J219</f>
        <v>0</v>
      </c>
      <c r="K67" s="172"/>
    </row>
    <row r="68" spans="2:11" s="9" customFormat="1" ht="14.9" customHeight="1">
      <c r="B68" s="166"/>
      <c r="C68" s="167"/>
      <c r="D68" s="168" t="s">
        <v>151</v>
      </c>
      <c r="E68" s="169"/>
      <c r="F68" s="169"/>
      <c r="G68" s="169"/>
      <c r="H68" s="169"/>
      <c r="I68" s="170"/>
      <c r="J68" s="171">
        <f>J258</f>
        <v>0</v>
      </c>
      <c r="K68" s="172"/>
    </row>
    <row r="69" spans="2:11" s="9" customFormat="1" ht="14.9" customHeight="1">
      <c r="B69" s="166"/>
      <c r="C69" s="167"/>
      <c r="D69" s="168" t="s">
        <v>152</v>
      </c>
      <c r="E69" s="169"/>
      <c r="F69" s="169"/>
      <c r="G69" s="169"/>
      <c r="H69" s="169"/>
      <c r="I69" s="170"/>
      <c r="J69" s="171">
        <f>J293</f>
        <v>0</v>
      </c>
      <c r="K69" s="172"/>
    </row>
    <row r="70" spans="2:11" s="9" customFormat="1" ht="19.899999999999999" customHeight="1">
      <c r="B70" s="166"/>
      <c r="C70" s="167"/>
      <c r="D70" s="168" t="s">
        <v>153</v>
      </c>
      <c r="E70" s="169"/>
      <c r="F70" s="169"/>
      <c r="G70" s="169"/>
      <c r="H70" s="169"/>
      <c r="I70" s="170"/>
      <c r="J70" s="171">
        <f>J339</f>
        <v>0</v>
      </c>
      <c r="K70" s="172"/>
    </row>
    <row r="71" spans="2:11" s="9" customFormat="1" ht="14.9" customHeight="1">
      <c r="B71" s="166"/>
      <c r="C71" s="167"/>
      <c r="D71" s="168" t="s">
        <v>154</v>
      </c>
      <c r="E71" s="169"/>
      <c r="F71" s="169"/>
      <c r="G71" s="169"/>
      <c r="H71" s="169"/>
      <c r="I71" s="170"/>
      <c r="J71" s="171">
        <f>J340</f>
        <v>0</v>
      </c>
      <c r="K71" s="172"/>
    </row>
    <row r="72" spans="2:11" s="9" customFormat="1" ht="14.9" customHeight="1">
      <c r="B72" s="166"/>
      <c r="C72" s="167"/>
      <c r="D72" s="168" t="s">
        <v>155</v>
      </c>
      <c r="E72" s="169"/>
      <c r="F72" s="169"/>
      <c r="G72" s="169"/>
      <c r="H72" s="169"/>
      <c r="I72" s="170"/>
      <c r="J72" s="171">
        <f>J369</f>
        <v>0</v>
      </c>
      <c r="K72" s="172"/>
    </row>
    <row r="73" spans="2:11" s="9" customFormat="1" ht="14.9" customHeight="1">
      <c r="B73" s="166"/>
      <c r="C73" s="167"/>
      <c r="D73" s="168" t="s">
        <v>156</v>
      </c>
      <c r="E73" s="169"/>
      <c r="F73" s="169"/>
      <c r="G73" s="169"/>
      <c r="H73" s="169"/>
      <c r="I73" s="170"/>
      <c r="J73" s="171">
        <f>J433</f>
        <v>0</v>
      </c>
      <c r="K73" s="172"/>
    </row>
    <row r="74" spans="2:11" s="9" customFormat="1" ht="14.9" customHeight="1">
      <c r="B74" s="166"/>
      <c r="C74" s="167"/>
      <c r="D74" s="168" t="s">
        <v>157</v>
      </c>
      <c r="E74" s="169"/>
      <c r="F74" s="169"/>
      <c r="G74" s="169"/>
      <c r="H74" s="169"/>
      <c r="I74" s="170"/>
      <c r="J74" s="171">
        <f>J447</f>
        <v>0</v>
      </c>
      <c r="K74" s="172"/>
    </row>
    <row r="75" spans="2:11" s="9" customFormat="1" ht="14.9" customHeight="1">
      <c r="B75" s="166"/>
      <c r="C75" s="167"/>
      <c r="D75" s="168" t="s">
        <v>158</v>
      </c>
      <c r="E75" s="169"/>
      <c r="F75" s="169"/>
      <c r="G75" s="169"/>
      <c r="H75" s="169"/>
      <c r="I75" s="170"/>
      <c r="J75" s="171">
        <f>J548</f>
        <v>0</v>
      </c>
      <c r="K75" s="172"/>
    </row>
    <row r="76" spans="2:11" s="9" customFormat="1" ht="19.899999999999999" customHeight="1">
      <c r="B76" s="166"/>
      <c r="C76" s="167"/>
      <c r="D76" s="168" t="s">
        <v>159</v>
      </c>
      <c r="E76" s="169"/>
      <c r="F76" s="169"/>
      <c r="G76" s="169"/>
      <c r="H76" s="169"/>
      <c r="I76" s="170"/>
      <c r="J76" s="171">
        <f>J567</f>
        <v>0</v>
      </c>
      <c r="K76" s="172"/>
    </row>
    <row r="77" spans="2:11" s="9" customFormat="1" ht="14.9" customHeight="1">
      <c r="B77" s="166"/>
      <c r="C77" s="167"/>
      <c r="D77" s="168" t="s">
        <v>160</v>
      </c>
      <c r="E77" s="169"/>
      <c r="F77" s="169"/>
      <c r="G77" s="169"/>
      <c r="H77" s="169"/>
      <c r="I77" s="170"/>
      <c r="J77" s="171">
        <f>J568</f>
        <v>0</v>
      </c>
      <c r="K77" s="172"/>
    </row>
    <row r="78" spans="2:11" s="9" customFormat="1" ht="14.9" customHeight="1">
      <c r="B78" s="166"/>
      <c r="C78" s="167"/>
      <c r="D78" s="168" t="s">
        <v>161</v>
      </c>
      <c r="E78" s="169"/>
      <c r="F78" s="169"/>
      <c r="G78" s="169"/>
      <c r="H78" s="169"/>
      <c r="I78" s="170"/>
      <c r="J78" s="171">
        <f>J571</f>
        <v>0</v>
      </c>
      <c r="K78" s="172"/>
    </row>
    <row r="79" spans="2:11" s="9" customFormat="1" ht="14.9" customHeight="1">
      <c r="B79" s="166"/>
      <c r="C79" s="167"/>
      <c r="D79" s="168" t="s">
        <v>162</v>
      </c>
      <c r="E79" s="169"/>
      <c r="F79" s="169"/>
      <c r="G79" s="169"/>
      <c r="H79" s="169"/>
      <c r="I79" s="170"/>
      <c r="J79" s="171">
        <f>J583</f>
        <v>0</v>
      </c>
      <c r="K79" s="172"/>
    </row>
    <row r="80" spans="2:11" s="9" customFormat="1" ht="14.9" customHeight="1">
      <c r="B80" s="166"/>
      <c r="C80" s="167"/>
      <c r="D80" s="168" t="s">
        <v>163</v>
      </c>
      <c r="E80" s="169"/>
      <c r="F80" s="169"/>
      <c r="G80" s="169"/>
      <c r="H80" s="169"/>
      <c r="I80" s="170"/>
      <c r="J80" s="171">
        <f>J802</f>
        <v>0</v>
      </c>
      <c r="K80" s="172"/>
    </row>
    <row r="81" spans="2:11" s="9" customFormat="1" ht="19.899999999999999" customHeight="1">
      <c r="B81" s="166"/>
      <c r="C81" s="167"/>
      <c r="D81" s="168" t="s">
        <v>164</v>
      </c>
      <c r="E81" s="169"/>
      <c r="F81" s="169"/>
      <c r="G81" s="169"/>
      <c r="H81" s="169"/>
      <c r="I81" s="170"/>
      <c r="J81" s="171">
        <f>J805</f>
        <v>0</v>
      </c>
      <c r="K81" s="172"/>
    </row>
    <row r="82" spans="2:11" s="9" customFormat="1" ht="19.899999999999999" customHeight="1">
      <c r="B82" s="166"/>
      <c r="C82" s="167"/>
      <c r="D82" s="168" t="s">
        <v>165</v>
      </c>
      <c r="E82" s="169"/>
      <c r="F82" s="169"/>
      <c r="G82" s="169"/>
      <c r="H82" s="169"/>
      <c r="I82" s="170"/>
      <c r="J82" s="171">
        <f>J820</f>
        <v>0</v>
      </c>
      <c r="K82" s="172"/>
    </row>
    <row r="83" spans="2:11" s="8" customFormat="1" ht="25" customHeight="1">
      <c r="B83" s="159"/>
      <c r="C83" s="160"/>
      <c r="D83" s="161" t="s">
        <v>166</v>
      </c>
      <c r="E83" s="162"/>
      <c r="F83" s="162"/>
      <c r="G83" s="162"/>
      <c r="H83" s="162"/>
      <c r="I83" s="163"/>
      <c r="J83" s="164">
        <f>J823</f>
        <v>0</v>
      </c>
      <c r="K83" s="165"/>
    </row>
    <row r="84" spans="2:11" s="9" customFormat="1" ht="19.899999999999999" customHeight="1">
      <c r="B84" s="166"/>
      <c r="C84" s="167"/>
      <c r="D84" s="168" t="s">
        <v>167</v>
      </c>
      <c r="E84" s="169"/>
      <c r="F84" s="169"/>
      <c r="G84" s="169"/>
      <c r="H84" s="169"/>
      <c r="I84" s="170"/>
      <c r="J84" s="171">
        <f>J824</f>
        <v>0</v>
      </c>
      <c r="K84" s="172"/>
    </row>
    <row r="85" spans="2:11" s="9" customFormat="1" ht="19.899999999999999" customHeight="1">
      <c r="B85" s="166"/>
      <c r="C85" s="167"/>
      <c r="D85" s="168" t="s">
        <v>168</v>
      </c>
      <c r="E85" s="169"/>
      <c r="F85" s="169"/>
      <c r="G85" s="169"/>
      <c r="H85" s="169"/>
      <c r="I85" s="170"/>
      <c r="J85" s="171">
        <f>J862</f>
        <v>0</v>
      </c>
      <c r="K85" s="172"/>
    </row>
    <row r="86" spans="2:11" s="9" customFormat="1" ht="19.899999999999999" customHeight="1">
      <c r="B86" s="166"/>
      <c r="C86" s="167"/>
      <c r="D86" s="168" t="s">
        <v>169</v>
      </c>
      <c r="E86" s="169"/>
      <c r="F86" s="169"/>
      <c r="G86" s="169"/>
      <c r="H86" s="169"/>
      <c r="I86" s="170"/>
      <c r="J86" s="171">
        <f>J896</f>
        <v>0</v>
      </c>
      <c r="K86" s="172"/>
    </row>
    <row r="87" spans="2:11" s="9" customFormat="1" ht="19.899999999999999" customHeight="1">
      <c r="B87" s="166"/>
      <c r="C87" s="167"/>
      <c r="D87" s="168" t="s">
        <v>170</v>
      </c>
      <c r="E87" s="169"/>
      <c r="F87" s="169"/>
      <c r="G87" s="169"/>
      <c r="H87" s="169"/>
      <c r="I87" s="170"/>
      <c r="J87" s="171">
        <f>J905</f>
        <v>0</v>
      </c>
      <c r="K87" s="172"/>
    </row>
    <row r="88" spans="2:11" s="9" customFormat="1" ht="19.899999999999999" customHeight="1">
      <c r="B88" s="166"/>
      <c r="C88" s="167"/>
      <c r="D88" s="168" t="s">
        <v>171</v>
      </c>
      <c r="E88" s="169"/>
      <c r="F88" s="169"/>
      <c r="G88" s="169"/>
      <c r="H88" s="169"/>
      <c r="I88" s="170"/>
      <c r="J88" s="171">
        <f>J930</f>
        <v>0</v>
      </c>
      <c r="K88" s="172"/>
    </row>
    <row r="89" spans="2:11" s="9" customFormat="1" ht="19.899999999999999" customHeight="1">
      <c r="B89" s="166"/>
      <c r="C89" s="167"/>
      <c r="D89" s="168" t="s">
        <v>172</v>
      </c>
      <c r="E89" s="169"/>
      <c r="F89" s="169"/>
      <c r="G89" s="169"/>
      <c r="H89" s="169"/>
      <c r="I89" s="170"/>
      <c r="J89" s="171">
        <f>J944</f>
        <v>0</v>
      </c>
      <c r="K89" s="172"/>
    </row>
    <row r="90" spans="2:11" s="9" customFormat="1" ht="19.899999999999999" customHeight="1">
      <c r="B90" s="166"/>
      <c r="C90" s="167"/>
      <c r="D90" s="168" t="s">
        <v>173</v>
      </c>
      <c r="E90" s="169"/>
      <c r="F90" s="169"/>
      <c r="G90" s="169"/>
      <c r="H90" s="169"/>
      <c r="I90" s="170"/>
      <c r="J90" s="171">
        <f>J968</f>
        <v>0</v>
      </c>
      <c r="K90" s="172"/>
    </row>
    <row r="91" spans="2:11" s="9" customFormat="1" ht="19.899999999999999" customHeight="1">
      <c r="B91" s="166"/>
      <c r="C91" s="167"/>
      <c r="D91" s="168" t="s">
        <v>174</v>
      </c>
      <c r="E91" s="169"/>
      <c r="F91" s="169"/>
      <c r="G91" s="169"/>
      <c r="H91" s="169"/>
      <c r="I91" s="170"/>
      <c r="J91" s="171">
        <f>J1038</f>
        <v>0</v>
      </c>
      <c r="K91" s="172"/>
    </row>
    <row r="92" spans="2:11" s="9" customFormat="1" ht="19.899999999999999" customHeight="1">
      <c r="B92" s="166"/>
      <c r="C92" s="167"/>
      <c r="D92" s="168" t="s">
        <v>175</v>
      </c>
      <c r="E92" s="169"/>
      <c r="F92" s="169"/>
      <c r="G92" s="169"/>
      <c r="H92" s="169"/>
      <c r="I92" s="170"/>
      <c r="J92" s="171">
        <f>J1043</f>
        <v>0</v>
      </c>
      <c r="K92" s="172"/>
    </row>
    <row r="93" spans="2:11" s="9" customFormat="1" ht="19.899999999999999" customHeight="1">
      <c r="B93" s="166"/>
      <c r="C93" s="167"/>
      <c r="D93" s="168" t="s">
        <v>176</v>
      </c>
      <c r="E93" s="169"/>
      <c r="F93" s="169"/>
      <c r="G93" s="169"/>
      <c r="H93" s="169"/>
      <c r="I93" s="170"/>
      <c r="J93" s="171">
        <f>J1091</f>
        <v>0</v>
      </c>
      <c r="K93" s="172"/>
    </row>
    <row r="94" spans="2:11" s="9" customFormat="1" ht="19.899999999999999" customHeight="1">
      <c r="B94" s="166"/>
      <c r="C94" s="167"/>
      <c r="D94" s="168" t="s">
        <v>177</v>
      </c>
      <c r="E94" s="169"/>
      <c r="F94" s="169"/>
      <c r="G94" s="169"/>
      <c r="H94" s="169"/>
      <c r="I94" s="170"/>
      <c r="J94" s="171">
        <f>J1132</f>
        <v>0</v>
      </c>
      <c r="K94" s="172"/>
    </row>
    <row r="95" spans="2:11" s="9" customFormat="1" ht="19.899999999999999" customHeight="1">
      <c r="B95" s="166"/>
      <c r="C95" s="167"/>
      <c r="D95" s="168" t="s">
        <v>178</v>
      </c>
      <c r="E95" s="169"/>
      <c r="F95" s="169"/>
      <c r="G95" s="169"/>
      <c r="H95" s="169"/>
      <c r="I95" s="170"/>
      <c r="J95" s="171">
        <f>J1148</f>
        <v>0</v>
      </c>
      <c r="K95" s="172"/>
    </row>
    <row r="96" spans="2:11" s="9" customFormat="1" ht="19.899999999999999" customHeight="1">
      <c r="B96" s="166"/>
      <c r="C96" s="167"/>
      <c r="D96" s="168" t="s">
        <v>179</v>
      </c>
      <c r="E96" s="169"/>
      <c r="F96" s="169"/>
      <c r="G96" s="169"/>
      <c r="H96" s="169"/>
      <c r="I96" s="170"/>
      <c r="J96" s="171">
        <f>J1165</f>
        <v>0</v>
      </c>
      <c r="K96" s="172"/>
    </row>
    <row r="97" spans="2:12" s="1" customFormat="1" ht="21.75" customHeight="1">
      <c r="B97" s="42"/>
      <c r="C97" s="43"/>
      <c r="D97" s="43"/>
      <c r="E97" s="43"/>
      <c r="F97" s="43"/>
      <c r="G97" s="43"/>
      <c r="H97" s="43"/>
      <c r="I97" s="128"/>
      <c r="J97" s="43"/>
      <c r="K97" s="46"/>
    </row>
    <row r="98" spans="2:12" s="1" customFormat="1" ht="7" customHeight="1">
      <c r="B98" s="57"/>
      <c r="C98" s="58"/>
      <c r="D98" s="58"/>
      <c r="E98" s="58"/>
      <c r="F98" s="58"/>
      <c r="G98" s="58"/>
      <c r="H98" s="58"/>
      <c r="I98" s="149"/>
      <c r="J98" s="58"/>
      <c r="K98" s="59"/>
    </row>
    <row r="102" spans="2:12" s="1" customFormat="1" ht="7" customHeight="1">
      <c r="B102" s="60"/>
      <c r="C102" s="61"/>
      <c r="D102" s="61"/>
      <c r="E102" s="61"/>
      <c r="F102" s="61"/>
      <c r="G102" s="61"/>
      <c r="H102" s="61"/>
      <c r="I102" s="152"/>
      <c r="J102" s="61"/>
      <c r="K102" s="61"/>
      <c r="L102" s="62"/>
    </row>
    <row r="103" spans="2:12" s="1" customFormat="1" ht="37" customHeight="1">
      <c r="B103" s="42"/>
      <c r="C103" s="63" t="s">
        <v>180</v>
      </c>
      <c r="D103" s="64"/>
      <c r="E103" s="64"/>
      <c r="F103" s="64"/>
      <c r="G103" s="64"/>
      <c r="H103" s="64"/>
      <c r="I103" s="173"/>
      <c r="J103" s="64"/>
      <c r="K103" s="64"/>
      <c r="L103" s="62"/>
    </row>
    <row r="104" spans="2:12" s="1" customFormat="1" ht="7" customHeight="1">
      <c r="B104" s="42"/>
      <c r="C104" s="64"/>
      <c r="D104" s="64"/>
      <c r="E104" s="64"/>
      <c r="F104" s="64"/>
      <c r="G104" s="64"/>
      <c r="H104" s="64"/>
      <c r="I104" s="173"/>
      <c r="J104" s="64"/>
      <c r="K104" s="64"/>
      <c r="L104" s="62"/>
    </row>
    <row r="105" spans="2:12" s="1" customFormat="1" ht="14.4" customHeight="1">
      <c r="B105" s="42"/>
      <c r="C105" s="66" t="s">
        <v>18</v>
      </c>
      <c r="D105" s="64"/>
      <c r="E105" s="64"/>
      <c r="F105" s="64"/>
      <c r="G105" s="64"/>
      <c r="H105" s="64"/>
      <c r="I105" s="173"/>
      <c r="J105" s="64"/>
      <c r="K105" s="64"/>
      <c r="L105" s="62"/>
    </row>
    <row r="106" spans="2:12" s="1" customFormat="1" ht="14.5" customHeight="1">
      <c r="B106" s="42"/>
      <c r="C106" s="64"/>
      <c r="D106" s="64"/>
      <c r="E106" s="408" t="str">
        <f>E7</f>
        <v>Malšovice 6 a 17/6 - stavební úpravy</v>
      </c>
      <c r="F106" s="409"/>
      <c r="G106" s="409"/>
      <c r="H106" s="409"/>
      <c r="I106" s="173"/>
      <c r="J106" s="64"/>
      <c r="K106" s="64"/>
      <c r="L106" s="62"/>
    </row>
    <row r="107" spans="2:12">
      <c r="B107" s="29"/>
      <c r="C107" s="66" t="s">
        <v>134</v>
      </c>
      <c r="D107" s="174"/>
      <c r="E107" s="174"/>
      <c r="F107" s="174"/>
      <c r="G107" s="174"/>
      <c r="H107" s="174"/>
      <c r="J107" s="174"/>
      <c r="K107" s="174"/>
      <c r="L107" s="175"/>
    </row>
    <row r="108" spans="2:12" s="1" customFormat="1" ht="14.5" customHeight="1">
      <c r="B108" s="42"/>
      <c r="C108" s="64"/>
      <c r="D108" s="64"/>
      <c r="E108" s="408" t="s">
        <v>135</v>
      </c>
      <c r="F108" s="402"/>
      <c r="G108" s="402"/>
      <c r="H108" s="402"/>
      <c r="I108" s="173"/>
      <c r="J108" s="64"/>
      <c r="K108" s="64"/>
      <c r="L108" s="62"/>
    </row>
    <row r="109" spans="2:12" s="1" customFormat="1" ht="14.4" customHeight="1">
      <c r="B109" s="42"/>
      <c r="C109" s="66" t="s">
        <v>136</v>
      </c>
      <c r="D109" s="64"/>
      <c r="E109" s="64"/>
      <c r="F109" s="64"/>
      <c r="G109" s="64"/>
      <c r="H109" s="64"/>
      <c r="I109" s="173"/>
      <c r="J109" s="64"/>
      <c r="K109" s="64"/>
      <c r="L109" s="62"/>
    </row>
    <row r="110" spans="2:12" s="1" customFormat="1" ht="15" customHeight="1">
      <c r="B110" s="42"/>
      <c r="C110" s="64"/>
      <c r="D110" s="64"/>
      <c r="E110" s="374" t="str">
        <f>E11</f>
        <v xml:space="preserve">A1 - 1.pp, 1.np levá strana objektu m.č. 101-105 a 2.np m.č. 201-210   </v>
      </c>
      <c r="F110" s="402"/>
      <c r="G110" s="402"/>
      <c r="H110" s="402"/>
      <c r="I110" s="173"/>
      <c r="J110" s="64"/>
      <c r="K110" s="64"/>
      <c r="L110" s="62"/>
    </row>
    <row r="111" spans="2:12" s="1" customFormat="1" ht="7" customHeight="1">
      <c r="B111" s="42"/>
      <c r="C111" s="64"/>
      <c r="D111" s="64"/>
      <c r="E111" s="64"/>
      <c r="F111" s="64"/>
      <c r="G111" s="64"/>
      <c r="H111" s="64"/>
      <c r="I111" s="173"/>
      <c r="J111" s="64"/>
      <c r="K111" s="64"/>
      <c r="L111" s="62"/>
    </row>
    <row r="112" spans="2:12" s="1" customFormat="1" ht="18" customHeight="1">
      <c r="B112" s="42"/>
      <c r="C112" s="66" t="s">
        <v>25</v>
      </c>
      <c r="D112" s="64"/>
      <c r="E112" s="64"/>
      <c r="F112" s="176" t="str">
        <f>F14</f>
        <v xml:space="preserve">Malšovice  </v>
      </c>
      <c r="G112" s="64"/>
      <c r="H112" s="64"/>
      <c r="I112" s="177" t="s">
        <v>27</v>
      </c>
      <c r="J112" s="74" t="str">
        <f>IF(J14="","",J14)</f>
        <v>2. 3. 2018</v>
      </c>
      <c r="K112" s="64"/>
      <c r="L112" s="62"/>
    </row>
    <row r="113" spans="2:65" s="1" customFormat="1" ht="7" customHeight="1">
      <c r="B113" s="42"/>
      <c r="C113" s="64"/>
      <c r="D113" s="64"/>
      <c r="E113" s="64"/>
      <c r="F113" s="64"/>
      <c r="G113" s="64"/>
      <c r="H113" s="64"/>
      <c r="I113" s="173"/>
      <c r="J113" s="64"/>
      <c r="K113" s="64"/>
      <c r="L113" s="62"/>
    </row>
    <row r="114" spans="2:65" s="1" customFormat="1">
      <c r="B114" s="42"/>
      <c r="C114" s="66" t="s">
        <v>29</v>
      </c>
      <c r="D114" s="64"/>
      <c r="E114" s="64"/>
      <c r="F114" s="176" t="str">
        <f>E17</f>
        <v>Obec Malšovice</v>
      </c>
      <c r="G114" s="64"/>
      <c r="H114" s="64"/>
      <c r="I114" s="177" t="s">
        <v>35</v>
      </c>
      <c r="J114" s="176" t="str">
        <f>E23</f>
        <v>Ing. Demuth Jiří, Děčín</v>
      </c>
      <c r="K114" s="64"/>
      <c r="L114" s="62"/>
    </row>
    <row r="115" spans="2:65" s="1" customFormat="1" ht="14.4" customHeight="1">
      <c r="B115" s="42"/>
      <c r="C115" s="66" t="s">
        <v>33</v>
      </c>
      <c r="D115" s="64"/>
      <c r="E115" s="64"/>
      <c r="F115" s="176" t="str">
        <f>IF(E20="","",E20)</f>
        <v/>
      </c>
      <c r="G115" s="64"/>
      <c r="H115" s="64"/>
      <c r="I115" s="173"/>
      <c r="J115" s="64"/>
      <c r="K115" s="64"/>
      <c r="L115" s="62"/>
    </row>
    <row r="116" spans="2:65" s="1" customFormat="1" ht="10.25" customHeight="1">
      <c r="B116" s="42"/>
      <c r="C116" s="64"/>
      <c r="D116" s="64"/>
      <c r="E116" s="64"/>
      <c r="F116" s="64"/>
      <c r="G116" s="64"/>
      <c r="H116" s="64"/>
      <c r="I116" s="173"/>
      <c r="J116" s="64"/>
      <c r="K116" s="64"/>
      <c r="L116" s="62"/>
    </row>
    <row r="117" spans="2:65" s="10" customFormat="1" ht="29.25" customHeight="1">
      <c r="B117" s="178"/>
      <c r="C117" s="179" t="s">
        <v>181</v>
      </c>
      <c r="D117" s="180" t="s">
        <v>59</v>
      </c>
      <c r="E117" s="180" t="s">
        <v>55</v>
      </c>
      <c r="F117" s="180" t="s">
        <v>182</v>
      </c>
      <c r="G117" s="180" t="s">
        <v>183</v>
      </c>
      <c r="H117" s="180" t="s">
        <v>184</v>
      </c>
      <c r="I117" s="181" t="s">
        <v>185</v>
      </c>
      <c r="J117" s="180" t="s">
        <v>141</v>
      </c>
      <c r="K117" s="182" t="s">
        <v>186</v>
      </c>
      <c r="L117" s="183"/>
      <c r="M117" s="82" t="s">
        <v>187</v>
      </c>
      <c r="N117" s="83" t="s">
        <v>44</v>
      </c>
      <c r="O117" s="83" t="s">
        <v>188</v>
      </c>
      <c r="P117" s="83" t="s">
        <v>189</v>
      </c>
      <c r="Q117" s="83" t="s">
        <v>190</v>
      </c>
      <c r="R117" s="83" t="s">
        <v>191</v>
      </c>
      <c r="S117" s="83" t="s">
        <v>192</v>
      </c>
      <c r="T117" s="84" t="s">
        <v>193</v>
      </c>
    </row>
    <row r="118" spans="2:65" s="1" customFormat="1" ht="29.25" customHeight="1">
      <c r="B118" s="42"/>
      <c r="C118" s="88" t="s">
        <v>142</v>
      </c>
      <c r="D118" s="64"/>
      <c r="E118" s="64"/>
      <c r="F118" s="64"/>
      <c r="G118" s="64"/>
      <c r="H118" s="64"/>
      <c r="I118" s="173"/>
      <c r="J118" s="184">
        <f>BK118</f>
        <v>0</v>
      </c>
      <c r="K118" s="64"/>
      <c r="L118" s="62"/>
      <c r="M118" s="85"/>
      <c r="N118" s="86"/>
      <c r="O118" s="86"/>
      <c r="P118" s="185">
        <f>P119+P823</f>
        <v>0</v>
      </c>
      <c r="Q118" s="86"/>
      <c r="R118" s="185">
        <f>R119+R823</f>
        <v>119.33581645244779</v>
      </c>
      <c r="S118" s="86"/>
      <c r="T118" s="186">
        <f>T119+T823</f>
        <v>90.079129509999973</v>
      </c>
      <c r="AT118" s="25" t="s">
        <v>73</v>
      </c>
      <c r="AU118" s="25" t="s">
        <v>143</v>
      </c>
      <c r="BK118" s="187">
        <f>BK119+BK823</f>
        <v>0</v>
      </c>
    </row>
    <row r="119" spans="2:65" s="11" customFormat="1" ht="37.4" customHeight="1">
      <c r="B119" s="188"/>
      <c r="C119" s="189"/>
      <c r="D119" s="190" t="s">
        <v>73</v>
      </c>
      <c r="E119" s="191" t="s">
        <v>194</v>
      </c>
      <c r="F119" s="191" t="s">
        <v>195</v>
      </c>
      <c r="G119" s="189"/>
      <c r="H119" s="189"/>
      <c r="I119" s="192"/>
      <c r="J119" s="193">
        <f>BK119</f>
        <v>0</v>
      </c>
      <c r="K119" s="189"/>
      <c r="L119" s="194"/>
      <c r="M119" s="195"/>
      <c r="N119" s="196"/>
      <c r="O119" s="196"/>
      <c r="P119" s="197">
        <f>P120+P127+P132+P202+P339+P567+P805+P820</f>
        <v>0</v>
      </c>
      <c r="Q119" s="196"/>
      <c r="R119" s="197">
        <f>R120+R127+R132+R202+R339+R567+R805+R820</f>
        <v>99.884276957123788</v>
      </c>
      <c r="S119" s="196"/>
      <c r="T119" s="198">
        <f>T120+T127+T132+T202+T339+T567+T805+T820</f>
        <v>90.079129509999973</v>
      </c>
      <c r="AR119" s="199" t="s">
        <v>81</v>
      </c>
      <c r="AT119" s="200" t="s">
        <v>73</v>
      </c>
      <c r="AU119" s="200" t="s">
        <v>74</v>
      </c>
      <c r="AY119" s="199" t="s">
        <v>196</v>
      </c>
      <c r="BK119" s="201">
        <f>BK120+BK127+BK132+BK202+BK339+BK567+BK805+BK820</f>
        <v>0</v>
      </c>
    </row>
    <row r="120" spans="2:65" s="11" customFormat="1" ht="19.899999999999999" customHeight="1">
      <c r="B120" s="188"/>
      <c r="C120" s="189"/>
      <c r="D120" s="190" t="s">
        <v>73</v>
      </c>
      <c r="E120" s="202" t="s">
        <v>81</v>
      </c>
      <c r="F120" s="202" t="s">
        <v>197</v>
      </c>
      <c r="G120" s="189"/>
      <c r="H120" s="189"/>
      <c r="I120" s="192"/>
      <c r="J120" s="203">
        <f>BK120</f>
        <v>0</v>
      </c>
      <c r="K120" s="189"/>
      <c r="L120" s="194"/>
      <c r="M120" s="195"/>
      <c r="N120" s="196"/>
      <c r="O120" s="196"/>
      <c r="P120" s="197">
        <f>SUM(P121:P126)</f>
        <v>0</v>
      </c>
      <c r="Q120" s="196"/>
      <c r="R120" s="197">
        <f>SUM(R121:R126)</f>
        <v>0</v>
      </c>
      <c r="S120" s="196"/>
      <c r="T120" s="198">
        <f>SUM(T121:T126)</f>
        <v>0</v>
      </c>
      <c r="AR120" s="199" t="s">
        <v>81</v>
      </c>
      <c r="AT120" s="200" t="s">
        <v>73</v>
      </c>
      <c r="AU120" s="200" t="s">
        <v>81</v>
      </c>
      <c r="AY120" s="199" t="s">
        <v>196</v>
      </c>
      <c r="BK120" s="201">
        <f>SUM(BK121:BK126)</f>
        <v>0</v>
      </c>
    </row>
    <row r="121" spans="2:65" s="1" customFormat="1" ht="34.5" customHeight="1">
      <c r="B121" s="42"/>
      <c r="C121" s="204" t="s">
        <v>81</v>
      </c>
      <c r="D121" s="204" t="s">
        <v>198</v>
      </c>
      <c r="E121" s="205" t="s">
        <v>199</v>
      </c>
      <c r="F121" s="206" t="s">
        <v>200</v>
      </c>
      <c r="G121" s="207" t="s">
        <v>201</v>
      </c>
      <c r="H121" s="208">
        <v>4.9729999999999999</v>
      </c>
      <c r="I121" s="209"/>
      <c r="J121" s="210">
        <f>ROUND(I121*H121,2)</f>
        <v>0</v>
      </c>
      <c r="K121" s="206" t="s">
        <v>202</v>
      </c>
      <c r="L121" s="62"/>
      <c r="M121" s="211" t="s">
        <v>24</v>
      </c>
      <c r="N121" s="212" t="s">
        <v>45</v>
      </c>
      <c r="O121" s="43"/>
      <c r="P121" s="213">
        <f>O121*H121</f>
        <v>0</v>
      </c>
      <c r="Q121" s="213">
        <v>0</v>
      </c>
      <c r="R121" s="213">
        <f>Q121*H121</f>
        <v>0</v>
      </c>
      <c r="S121" s="213">
        <v>0</v>
      </c>
      <c r="T121" s="214">
        <f>S121*H121</f>
        <v>0</v>
      </c>
      <c r="AR121" s="25" t="s">
        <v>203</v>
      </c>
      <c r="AT121" s="25" t="s">
        <v>198</v>
      </c>
      <c r="AU121" s="25" t="s">
        <v>83</v>
      </c>
      <c r="AY121" s="25" t="s">
        <v>196</v>
      </c>
      <c r="BE121" s="215">
        <f>IF(N121="základní",J121,0)</f>
        <v>0</v>
      </c>
      <c r="BF121" s="215">
        <f>IF(N121="snížená",J121,0)</f>
        <v>0</v>
      </c>
      <c r="BG121" s="215">
        <f>IF(N121="zákl. přenesená",J121,0)</f>
        <v>0</v>
      </c>
      <c r="BH121" s="215">
        <f>IF(N121="sníž. přenesená",J121,0)</f>
        <v>0</v>
      </c>
      <c r="BI121" s="215">
        <f>IF(N121="nulová",J121,0)</f>
        <v>0</v>
      </c>
      <c r="BJ121" s="25" t="s">
        <v>81</v>
      </c>
      <c r="BK121" s="215">
        <f>ROUND(I121*H121,2)</f>
        <v>0</v>
      </c>
      <c r="BL121" s="25" t="s">
        <v>203</v>
      </c>
      <c r="BM121" s="25" t="s">
        <v>204</v>
      </c>
    </row>
    <row r="122" spans="2:65" s="12" customFormat="1">
      <c r="B122" s="216"/>
      <c r="C122" s="217"/>
      <c r="D122" s="218" t="s">
        <v>205</v>
      </c>
      <c r="E122" s="219" t="s">
        <v>24</v>
      </c>
      <c r="F122" s="220" t="s">
        <v>206</v>
      </c>
      <c r="G122" s="217"/>
      <c r="H122" s="221">
        <v>4.9729999999999999</v>
      </c>
      <c r="I122" s="222"/>
      <c r="J122" s="217"/>
      <c r="K122" s="217"/>
      <c r="L122" s="223"/>
      <c r="M122" s="224"/>
      <c r="N122" s="225"/>
      <c r="O122" s="225"/>
      <c r="P122" s="225"/>
      <c r="Q122" s="225"/>
      <c r="R122" s="225"/>
      <c r="S122" s="225"/>
      <c r="T122" s="226"/>
      <c r="AT122" s="227" t="s">
        <v>205</v>
      </c>
      <c r="AU122" s="227" t="s">
        <v>83</v>
      </c>
      <c r="AV122" s="12" t="s">
        <v>83</v>
      </c>
      <c r="AW122" s="12" t="s">
        <v>37</v>
      </c>
      <c r="AX122" s="12" t="s">
        <v>81</v>
      </c>
      <c r="AY122" s="227" t="s">
        <v>196</v>
      </c>
    </row>
    <row r="123" spans="2:65" s="1" customFormat="1" ht="57.5" customHeight="1">
      <c r="B123" s="42"/>
      <c r="C123" s="204" t="s">
        <v>83</v>
      </c>
      <c r="D123" s="204" t="s">
        <v>198</v>
      </c>
      <c r="E123" s="205" t="s">
        <v>207</v>
      </c>
      <c r="F123" s="206" t="s">
        <v>208</v>
      </c>
      <c r="G123" s="207" t="s">
        <v>201</v>
      </c>
      <c r="H123" s="208">
        <v>4.9729999999999999</v>
      </c>
      <c r="I123" s="209"/>
      <c r="J123" s="210">
        <f>ROUND(I123*H123,2)</f>
        <v>0</v>
      </c>
      <c r="K123" s="206" t="s">
        <v>202</v>
      </c>
      <c r="L123" s="62"/>
      <c r="M123" s="211" t="s">
        <v>24</v>
      </c>
      <c r="N123" s="212" t="s">
        <v>45</v>
      </c>
      <c r="O123" s="43"/>
      <c r="P123" s="213">
        <f>O123*H123</f>
        <v>0</v>
      </c>
      <c r="Q123" s="213">
        <v>0</v>
      </c>
      <c r="R123" s="213">
        <f>Q123*H123</f>
        <v>0</v>
      </c>
      <c r="S123" s="213">
        <v>0</v>
      </c>
      <c r="T123" s="214">
        <f>S123*H123</f>
        <v>0</v>
      </c>
      <c r="AR123" s="25" t="s">
        <v>203</v>
      </c>
      <c r="AT123" s="25" t="s">
        <v>198</v>
      </c>
      <c r="AU123" s="25" t="s">
        <v>83</v>
      </c>
      <c r="AY123" s="25" t="s">
        <v>196</v>
      </c>
      <c r="BE123" s="215">
        <f>IF(N123="základní",J123,0)</f>
        <v>0</v>
      </c>
      <c r="BF123" s="215">
        <f>IF(N123="snížená",J123,0)</f>
        <v>0</v>
      </c>
      <c r="BG123" s="215">
        <f>IF(N123="zákl. přenesená",J123,0)</f>
        <v>0</v>
      </c>
      <c r="BH123" s="215">
        <f>IF(N123="sníž. přenesená",J123,0)</f>
        <v>0</v>
      </c>
      <c r="BI123" s="215">
        <f>IF(N123="nulová",J123,0)</f>
        <v>0</v>
      </c>
      <c r="BJ123" s="25" t="s">
        <v>81</v>
      </c>
      <c r="BK123" s="215">
        <f>ROUND(I123*H123,2)</f>
        <v>0</v>
      </c>
      <c r="BL123" s="25" t="s">
        <v>203</v>
      </c>
      <c r="BM123" s="25" t="s">
        <v>209</v>
      </c>
    </row>
    <row r="124" spans="2:65" s="12" customFormat="1">
      <c r="B124" s="216"/>
      <c r="C124" s="217"/>
      <c r="D124" s="218" t="s">
        <v>205</v>
      </c>
      <c r="E124" s="219" t="s">
        <v>24</v>
      </c>
      <c r="F124" s="220" t="s">
        <v>210</v>
      </c>
      <c r="G124" s="217"/>
      <c r="H124" s="221">
        <v>4.9729999999999999</v>
      </c>
      <c r="I124" s="222"/>
      <c r="J124" s="217"/>
      <c r="K124" s="217"/>
      <c r="L124" s="223"/>
      <c r="M124" s="224"/>
      <c r="N124" s="225"/>
      <c r="O124" s="225"/>
      <c r="P124" s="225"/>
      <c r="Q124" s="225"/>
      <c r="R124" s="225"/>
      <c r="S124" s="225"/>
      <c r="T124" s="226"/>
      <c r="AT124" s="227" t="s">
        <v>205</v>
      </c>
      <c r="AU124" s="227" t="s">
        <v>83</v>
      </c>
      <c r="AV124" s="12" t="s">
        <v>83</v>
      </c>
      <c r="AW124" s="12" t="s">
        <v>37</v>
      </c>
      <c r="AX124" s="12" t="s">
        <v>81</v>
      </c>
      <c r="AY124" s="227" t="s">
        <v>196</v>
      </c>
    </row>
    <row r="125" spans="2:65" s="1" customFormat="1" ht="34.5" customHeight="1">
      <c r="B125" s="42"/>
      <c r="C125" s="204" t="s">
        <v>211</v>
      </c>
      <c r="D125" s="204" t="s">
        <v>198</v>
      </c>
      <c r="E125" s="205" t="s">
        <v>212</v>
      </c>
      <c r="F125" s="206" t="s">
        <v>213</v>
      </c>
      <c r="G125" s="207" t="s">
        <v>214</v>
      </c>
      <c r="H125" s="208">
        <v>8.4540000000000006</v>
      </c>
      <c r="I125" s="209"/>
      <c r="J125" s="210">
        <f>ROUND(I125*H125,2)</f>
        <v>0</v>
      </c>
      <c r="K125" s="206" t="s">
        <v>202</v>
      </c>
      <c r="L125" s="62"/>
      <c r="M125" s="211" t="s">
        <v>24</v>
      </c>
      <c r="N125" s="212" t="s">
        <v>45</v>
      </c>
      <c r="O125" s="43"/>
      <c r="P125" s="213">
        <f>O125*H125</f>
        <v>0</v>
      </c>
      <c r="Q125" s="213">
        <v>0</v>
      </c>
      <c r="R125" s="213">
        <f>Q125*H125</f>
        <v>0</v>
      </c>
      <c r="S125" s="213">
        <v>0</v>
      </c>
      <c r="T125" s="214">
        <f>S125*H125</f>
        <v>0</v>
      </c>
      <c r="AR125" s="25" t="s">
        <v>203</v>
      </c>
      <c r="AT125" s="25" t="s">
        <v>198</v>
      </c>
      <c r="AU125" s="25" t="s">
        <v>83</v>
      </c>
      <c r="AY125" s="25" t="s">
        <v>196</v>
      </c>
      <c r="BE125" s="215">
        <f>IF(N125="základní",J125,0)</f>
        <v>0</v>
      </c>
      <c r="BF125" s="215">
        <f>IF(N125="snížená",J125,0)</f>
        <v>0</v>
      </c>
      <c r="BG125" s="215">
        <f>IF(N125="zákl. přenesená",J125,0)</f>
        <v>0</v>
      </c>
      <c r="BH125" s="215">
        <f>IF(N125="sníž. přenesená",J125,0)</f>
        <v>0</v>
      </c>
      <c r="BI125" s="215">
        <f>IF(N125="nulová",J125,0)</f>
        <v>0</v>
      </c>
      <c r="BJ125" s="25" t="s">
        <v>81</v>
      </c>
      <c r="BK125" s="215">
        <f>ROUND(I125*H125,2)</f>
        <v>0</v>
      </c>
      <c r="BL125" s="25" t="s">
        <v>203</v>
      </c>
      <c r="BM125" s="25" t="s">
        <v>215</v>
      </c>
    </row>
    <row r="126" spans="2:65" s="12" customFormat="1">
      <c r="B126" s="216"/>
      <c r="C126" s="217"/>
      <c r="D126" s="218" t="s">
        <v>205</v>
      </c>
      <c r="E126" s="219" t="s">
        <v>24</v>
      </c>
      <c r="F126" s="220" t="s">
        <v>216</v>
      </c>
      <c r="G126" s="217"/>
      <c r="H126" s="221">
        <v>8.4540000000000006</v>
      </c>
      <c r="I126" s="222"/>
      <c r="J126" s="217"/>
      <c r="K126" s="217"/>
      <c r="L126" s="223"/>
      <c r="M126" s="224"/>
      <c r="N126" s="225"/>
      <c r="O126" s="225"/>
      <c r="P126" s="225"/>
      <c r="Q126" s="225"/>
      <c r="R126" s="225"/>
      <c r="S126" s="225"/>
      <c r="T126" s="226"/>
      <c r="AT126" s="227" t="s">
        <v>205</v>
      </c>
      <c r="AU126" s="227" t="s">
        <v>83</v>
      </c>
      <c r="AV126" s="12" t="s">
        <v>83</v>
      </c>
      <c r="AW126" s="12" t="s">
        <v>37</v>
      </c>
      <c r="AX126" s="12" t="s">
        <v>81</v>
      </c>
      <c r="AY126" s="227" t="s">
        <v>196</v>
      </c>
    </row>
    <row r="127" spans="2:65" s="11" customFormat="1" ht="29.9" customHeight="1">
      <c r="B127" s="188"/>
      <c r="C127" s="189"/>
      <c r="D127" s="190" t="s">
        <v>73</v>
      </c>
      <c r="E127" s="202" t="s">
        <v>217</v>
      </c>
      <c r="F127" s="202" t="s">
        <v>218</v>
      </c>
      <c r="G127" s="189"/>
      <c r="H127" s="189"/>
      <c r="I127" s="192"/>
      <c r="J127" s="203">
        <f>BK127</f>
        <v>0</v>
      </c>
      <c r="K127" s="189"/>
      <c r="L127" s="194"/>
      <c r="M127" s="195"/>
      <c r="N127" s="196"/>
      <c r="O127" s="196"/>
      <c r="P127" s="197">
        <f>SUM(P128:P131)</f>
        <v>0</v>
      </c>
      <c r="Q127" s="196"/>
      <c r="R127" s="197">
        <f>SUM(R128:R131)</f>
        <v>0.82130856225600002</v>
      </c>
      <c r="S127" s="196"/>
      <c r="T127" s="198">
        <f>SUM(T128:T131)</f>
        <v>0</v>
      </c>
      <c r="AR127" s="199" t="s">
        <v>81</v>
      </c>
      <c r="AT127" s="200" t="s">
        <v>73</v>
      </c>
      <c r="AU127" s="200" t="s">
        <v>81</v>
      </c>
      <c r="AY127" s="199" t="s">
        <v>196</v>
      </c>
      <c r="BK127" s="201">
        <f>SUM(BK128:BK131)</f>
        <v>0</v>
      </c>
    </row>
    <row r="128" spans="2:65" s="1" customFormat="1" ht="23" customHeight="1">
      <c r="B128" s="42"/>
      <c r="C128" s="204" t="s">
        <v>203</v>
      </c>
      <c r="D128" s="204" t="s">
        <v>198</v>
      </c>
      <c r="E128" s="205" t="s">
        <v>219</v>
      </c>
      <c r="F128" s="206" t="s">
        <v>220</v>
      </c>
      <c r="G128" s="207" t="s">
        <v>201</v>
      </c>
      <c r="H128" s="208">
        <v>0.14399999999999999</v>
      </c>
      <c r="I128" s="209"/>
      <c r="J128" s="210">
        <f>ROUND(I128*H128,2)</f>
        <v>0</v>
      </c>
      <c r="K128" s="206" t="s">
        <v>202</v>
      </c>
      <c r="L128" s="62"/>
      <c r="M128" s="211" t="s">
        <v>24</v>
      </c>
      <c r="N128" s="212" t="s">
        <v>45</v>
      </c>
      <c r="O128" s="43"/>
      <c r="P128" s="213">
        <f>O128*H128</f>
        <v>0</v>
      </c>
      <c r="Q128" s="213">
        <v>2.2563422040000001</v>
      </c>
      <c r="R128" s="213">
        <f>Q128*H128</f>
        <v>0.32491327737600001</v>
      </c>
      <c r="S128" s="213">
        <v>0</v>
      </c>
      <c r="T128" s="214">
        <f>S128*H128</f>
        <v>0</v>
      </c>
      <c r="AR128" s="25" t="s">
        <v>203</v>
      </c>
      <c r="AT128" s="25" t="s">
        <v>198</v>
      </c>
      <c r="AU128" s="25" t="s">
        <v>83</v>
      </c>
      <c r="AY128" s="25" t="s">
        <v>196</v>
      </c>
      <c r="BE128" s="215">
        <f>IF(N128="základní",J128,0)</f>
        <v>0</v>
      </c>
      <c r="BF128" s="215">
        <f>IF(N128="snížená",J128,0)</f>
        <v>0</v>
      </c>
      <c r="BG128" s="215">
        <f>IF(N128="zákl. přenesená",J128,0)</f>
        <v>0</v>
      </c>
      <c r="BH128" s="215">
        <f>IF(N128="sníž. přenesená",J128,0)</f>
        <v>0</v>
      </c>
      <c r="BI128" s="215">
        <f>IF(N128="nulová",J128,0)</f>
        <v>0</v>
      </c>
      <c r="BJ128" s="25" t="s">
        <v>81</v>
      </c>
      <c r="BK128" s="215">
        <f>ROUND(I128*H128,2)</f>
        <v>0</v>
      </c>
      <c r="BL128" s="25" t="s">
        <v>203</v>
      </c>
      <c r="BM128" s="25" t="s">
        <v>221</v>
      </c>
    </row>
    <row r="129" spans="2:65" s="12" customFormat="1">
      <c r="B129" s="216"/>
      <c r="C129" s="217"/>
      <c r="D129" s="218" t="s">
        <v>205</v>
      </c>
      <c r="E129" s="219" t="s">
        <v>24</v>
      </c>
      <c r="F129" s="220" t="s">
        <v>222</v>
      </c>
      <c r="G129" s="217"/>
      <c r="H129" s="221">
        <v>0.14399999999999999</v>
      </c>
      <c r="I129" s="222"/>
      <c r="J129" s="217"/>
      <c r="K129" s="217"/>
      <c r="L129" s="223"/>
      <c r="M129" s="224"/>
      <c r="N129" s="225"/>
      <c r="O129" s="225"/>
      <c r="P129" s="225"/>
      <c r="Q129" s="225"/>
      <c r="R129" s="225"/>
      <c r="S129" s="225"/>
      <c r="T129" s="226"/>
      <c r="AT129" s="227" t="s">
        <v>205</v>
      </c>
      <c r="AU129" s="227" t="s">
        <v>83</v>
      </c>
      <c r="AV129" s="12" t="s">
        <v>83</v>
      </c>
      <c r="AW129" s="12" t="s">
        <v>37</v>
      </c>
      <c r="AX129" s="12" t="s">
        <v>81</v>
      </c>
      <c r="AY129" s="227" t="s">
        <v>196</v>
      </c>
    </row>
    <row r="130" spans="2:65" s="1" customFormat="1" ht="23" customHeight="1">
      <c r="B130" s="42"/>
      <c r="C130" s="204" t="s">
        <v>223</v>
      </c>
      <c r="D130" s="204" t="s">
        <v>198</v>
      </c>
      <c r="E130" s="205" t="s">
        <v>224</v>
      </c>
      <c r="F130" s="206" t="s">
        <v>225</v>
      </c>
      <c r="G130" s="207" t="s">
        <v>201</v>
      </c>
      <c r="H130" s="208">
        <v>0.22</v>
      </c>
      <c r="I130" s="209"/>
      <c r="J130" s="210">
        <f>ROUND(I130*H130,2)</f>
        <v>0</v>
      </c>
      <c r="K130" s="206" t="s">
        <v>202</v>
      </c>
      <c r="L130" s="62"/>
      <c r="M130" s="211" t="s">
        <v>24</v>
      </c>
      <c r="N130" s="212" t="s">
        <v>45</v>
      </c>
      <c r="O130" s="43"/>
      <c r="P130" s="213">
        <f>O130*H130</f>
        <v>0</v>
      </c>
      <c r="Q130" s="213">
        <v>2.2563422040000001</v>
      </c>
      <c r="R130" s="213">
        <f>Q130*H130</f>
        <v>0.49639528488000001</v>
      </c>
      <c r="S130" s="213">
        <v>0</v>
      </c>
      <c r="T130" s="214">
        <f>S130*H130</f>
        <v>0</v>
      </c>
      <c r="AR130" s="25" t="s">
        <v>203</v>
      </c>
      <c r="AT130" s="25" t="s">
        <v>198</v>
      </c>
      <c r="AU130" s="25" t="s">
        <v>83</v>
      </c>
      <c r="AY130" s="25" t="s">
        <v>196</v>
      </c>
      <c r="BE130" s="215">
        <f>IF(N130="základní",J130,0)</f>
        <v>0</v>
      </c>
      <c r="BF130" s="215">
        <f>IF(N130="snížená",J130,0)</f>
        <v>0</v>
      </c>
      <c r="BG130" s="215">
        <f>IF(N130="zákl. přenesená",J130,0)</f>
        <v>0</v>
      </c>
      <c r="BH130" s="215">
        <f>IF(N130="sníž. přenesená",J130,0)</f>
        <v>0</v>
      </c>
      <c r="BI130" s="215">
        <f>IF(N130="nulová",J130,0)</f>
        <v>0</v>
      </c>
      <c r="BJ130" s="25" t="s">
        <v>81</v>
      </c>
      <c r="BK130" s="215">
        <f>ROUND(I130*H130,2)</f>
        <v>0</v>
      </c>
      <c r="BL130" s="25" t="s">
        <v>203</v>
      </c>
      <c r="BM130" s="25" t="s">
        <v>226</v>
      </c>
    </row>
    <row r="131" spans="2:65" s="12" customFormat="1">
      <c r="B131" s="216"/>
      <c r="C131" s="217"/>
      <c r="D131" s="218" t="s">
        <v>205</v>
      </c>
      <c r="E131" s="219" t="s">
        <v>24</v>
      </c>
      <c r="F131" s="220" t="s">
        <v>227</v>
      </c>
      <c r="G131" s="217"/>
      <c r="H131" s="221">
        <v>0.22</v>
      </c>
      <c r="I131" s="222"/>
      <c r="J131" s="217"/>
      <c r="K131" s="217"/>
      <c r="L131" s="223"/>
      <c r="M131" s="224"/>
      <c r="N131" s="225"/>
      <c r="O131" s="225"/>
      <c r="P131" s="225"/>
      <c r="Q131" s="225"/>
      <c r="R131" s="225"/>
      <c r="S131" s="225"/>
      <c r="T131" s="226"/>
      <c r="AT131" s="227" t="s">
        <v>205</v>
      </c>
      <c r="AU131" s="227" t="s">
        <v>83</v>
      </c>
      <c r="AV131" s="12" t="s">
        <v>83</v>
      </c>
      <c r="AW131" s="12" t="s">
        <v>37</v>
      </c>
      <c r="AX131" s="12" t="s">
        <v>81</v>
      </c>
      <c r="AY131" s="227" t="s">
        <v>196</v>
      </c>
    </row>
    <row r="132" spans="2:65" s="11" customFormat="1" ht="29.9" customHeight="1">
      <c r="B132" s="188"/>
      <c r="C132" s="189"/>
      <c r="D132" s="190" t="s">
        <v>73</v>
      </c>
      <c r="E132" s="202" t="s">
        <v>228</v>
      </c>
      <c r="F132" s="202" t="s">
        <v>229</v>
      </c>
      <c r="G132" s="189"/>
      <c r="H132" s="189"/>
      <c r="I132" s="192"/>
      <c r="J132" s="203">
        <f>BK132</f>
        <v>0</v>
      </c>
      <c r="K132" s="189"/>
      <c r="L132" s="194"/>
      <c r="M132" s="195"/>
      <c r="N132" s="196"/>
      <c r="O132" s="196"/>
      <c r="P132" s="197">
        <f>SUM(P133:P201)</f>
        <v>0</v>
      </c>
      <c r="Q132" s="196"/>
      <c r="R132" s="197">
        <f>SUM(R133:R201)</f>
        <v>10.595037171999998</v>
      </c>
      <c r="S132" s="196"/>
      <c r="T132" s="198">
        <f>SUM(T133:T201)</f>
        <v>0</v>
      </c>
      <c r="AR132" s="199" t="s">
        <v>81</v>
      </c>
      <c r="AT132" s="200" t="s">
        <v>73</v>
      </c>
      <c r="AU132" s="200" t="s">
        <v>81</v>
      </c>
      <c r="AY132" s="199" t="s">
        <v>196</v>
      </c>
      <c r="BK132" s="201">
        <f>SUM(BK133:BK201)</f>
        <v>0</v>
      </c>
    </row>
    <row r="133" spans="2:65" s="1" customFormat="1" ht="23" customHeight="1">
      <c r="B133" s="42"/>
      <c r="C133" s="204" t="s">
        <v>230</v>
      </c>
      <c r="D133" s="204" t="s">
        <v>198</v>
      </c>
      <c r="E133" s="205" t="s">
        <v>231</v>
      </c>
      <c r="F133" s="206" t="s">
        <v>232</v>
      </c>
      <c r="G133" s="207" t="s">
        <v>214</v>
      </c>
      <c r="H133" s="208">
        <v>7.5999999999999998E-2</v>
      </c>
      <c r="I133" s="209"/>
      <c r="J133" s="210">
        <f>ROUND(I133*H133,2)</f>
        <v>0</v>
      </c>
      <c r="K133" s="206" t="s">
        <v>202</v>
      </c>
      <c r="L133" s="62"/>
      <c r="M133" s="211" t="s">
        <v>24</v>
      </c>
      <c r="N133" s="212" t="s">
        <v>45</v>
      </c>
      <c r="O133" s="43"/>
      <c r="P133" s="213">
        <f>O133*H133</f>
        <v>0</v>
      </c>
      <c r="Q133" s="213">
        <v>1.0900000000000001</v>
      </c>
      <c r="R133" s="213">
        <f>Q133*H133</f>
        <v>8.2840000000000011E-2</v>
      </c>
      <c r="S133" s="213">
        <v>0</v>
      </c>
      <c r="T133" s="214">
        <f>S133*H133</f>
        <v>0</v>
      </c>
      <c r="AR133" s="25" t="s">
        <v>203</v>
      </c>
      <c r="AT133" s="25" t="s">
        <v>198</v>
      </c>
      <c r="AU133" s="25" t="s">
        <v>83</v>
      </c>
      <c r="AY133" s="25" t="s">
        <v>196</v>
      </c>
      <c r="BE133" s="215">
        <f>IF(N133="základní",J133,0)</f>
        <v>0</v>
      </c>
      <c r="BF133" s="215">
        <f>IF(N133="snížená",J133,0)</f>
        <v>0</v>
      </c>
      <c r="BG133" s="215">
        <f>IF(N133="zákl. přenesená",J133,0)</f>
        <v>0</v>
      </c>
      <c r="BH133" s="215">
        <f>IF(N133="sníž. přenesená",J133,0)</f>
        <v>0</v>
      </c>
      <c r="BI133" s="215">
        <f>IF(N133="nulová",J133,0)</f>
        <v>0</v>
      </c>
      <c r="BJ133" s="25" t="s">
        <v>81</v>
      </c>
      <c r="BK133" s="215">
        <f>ROUND(I133*H133,2)</f>
        <v>0</v>
      </c>
      <c r="BL133" s="25" t="s">
        <v>203</v>
      </c>
      <c r="BM133" s="25" t="s">
        <v>233</v>
      </c>
    </row>
    <row r="134" spans="2:65" s="12" customFormat="1">
      <c r="B134" s="216"/>
      <c r="C134" s="217"/>
      <c r="D134" s="218" t="s">
        <v>205</v>
      </c>
      <c r="E134" s="219" t="s">
        <v>24</v>
      </c>
      <c r="F134" s="220" t="s">
        <v>234</v>
      </c>
      <c r="G134" s="217"/>
      <c r="H134" s="221">
        <v>6.3E-2</v>
      </c>
      <c r="I134" s="222"/>
      <c r="J134" s="217"/>
      <c r="K134" s="217"/>
      <c r="L134" s="223"/>
      <c r="M134" s="224"/>
      <c r="N134" s="225"/>
      <c r="O134" s="225"/>
      <c r="P134" s="225"/>
      <c r="Q134" s="225"/>
      <c r="R134" s="225"/>
      <c r="S134" s="225"/>
      <c r="T134" s="226"/>
      <c r="AT134" s="227" t="s">
        <v>205</v>
      </c>
      <c r="AU134" s="227" t="s">
        <v>83</v>
      </c>
      <c r="AV134" s="12" t="s">
        <v>83</v>
      </c>
      <c r="AW134" s="12" t="s">
        <v>37</v>
      </c>
      <c r="AX134" s="12" t="s">
        <v>74</v>
      </c>
      <c r="AY134" s="227" t="s">
        <v>196</v>
      </c>
    </row>
    <row r="135" spans="2:65" s="13" customFormat="1">
      <c r="B135" s="228"/>
      <c r="C135" s="229"/>
      <c r="D135" s="218" t="s">
        <v>205</v>
      </c>
      <c r="E135" s="230" t="s">
        <v>24</v>
      </c>
      <c r="F135" s="231" t="s">
        <v>235</v>
      </c>
      <c r="G135" s="229"/>
      <c r="H135" s="232">
        <v>6.3E-2</v>
      </c>
      <c r="I135" s="233"/>
      <c r="J135" s="229"/>
      <c r="K135" s="229"/>
      <c r="L135" s="234"/>
      <c r="M135" s="235"/>
      <c r="N135" s="236"/>
      <c r="O135" s="236"/>
      <c r="P135" s="236"/>
      <c r="Q135" s="236"/>
      <c r="R135" s="236"/>
      <c r="S135" s="236"/>
      <c r="T135" s="237"/>
      <c r="AT135" s="238" t="s">
        <v>205</v>
      </c>
      <c r="AU135" s="238" t="s">
        <v>83</v>
      </c>
      <c r="AV135" s="13" t="s">
        <v>211</v>
      </c>
      <c r="AW135" s="13" t="s">
        <v>37</v>
      </c>
      <c r="AX135" s="13" t="s">
        <v>74</v>
      </c>
      <c r="AY135" s="238" t="s">
        <v>196</v>
      </c>
    </row>
    <row r="136" spans="2:65" s="12" customFormat="1">
      <c r="B136" s="216"/>
      <c r="C136" s="217"/>
      <c r="D136" s="218" t="s">
        <v>205</v>
      </c>
      <c r="E136" s="219" t="s">
        <v>24</v>
      </c>
      <c r="F136" s="220" t="s">
        <v>236</v>
      </c>
      <c r="G136" s="217"/>
      <c r="H136" s="221">
        <v>1.2999999999999999E-2</v>
      </c>
      <c r="I136" s="222"/>
      <c r="J136" s="217"/>
      <c r="K136" s="217"/>
      <c r="L136" s="223"/>
      <c r="M136" s="224"/>
      <c r="N136" s="225"/>
      <c r="O136" s="225"/>
      <c r="P136" s="225"/>
      <c r="Q136" s="225"/>
      <c r="R136" s="225"/>
      <c r="S136" s="225"/>
      <c r="T136" s="226"/>
      <c r="AT136" s="227" t="s">
        <v>205</v>
      </c>
      <c r="AU136" s="227" t="s">
        <v>83</v>
      </c>
      <c r="AV136" s="12" t="s">
        <v>83</v>
      </c>
      <c r="AW136" s="12" t="s">
        <v>37</v>
      </c>
      <c r="AX136" s="12" t="s">
        <v>74</v>
      </c>
      <c r="AY136" s="227" t="s">
        <v>196</v>
      </c>
    </row>
    <row r="137" spans="2:65" s="13" customFormat="1">
      <c r="B137" s="228"/>
      <c r="C137" s="229"/>
      <c r="D137" s="218" t="s">
        <v>205</v>
      </c>
      <c r="E137" s="230" t="s">
        <v>24</v>
      </c>
      <c r="F137" s="231" t="s">
        <v>237</v>
      </c>
      <c r="G137" s="229"/>
      <c r="H137" s="232">
        <v>1.2999999999999999E-2</v>
      </c>
      <c r="I137" s="233"/>
      <c r="J137" s="229"/>
      <c r="K137" s="229"/>
      <c r="L137" s="234"/>
      <c r="M137" s="235"/>
      <c r="N137" s="236"/>
      <c r="O137" s="236"/>
      <c r="P137" s="236"/>
      <c r="Q137" s="236"/>
      <c r="R137" s="236"/>
      <c r="S137" s="236"/>
      <c r="T137" s="237"/>
      <c r="AT137" s="238" t="s">
        <v>205</v>
      </c>
      <c r="AU137" s="238" t="s">
        <v>83</v>
      </c>
      <c r="AV137" s="13" t="s">
        <v>211</v>
      </c>
      <c r="AW137" s="13" t="s">
        <v>37</v>
      </c>
      <c r="AX137" s="13" t="s">
        <v>74</v>
      </c>
      <c r="AY137" s="238" t="s">
        <v>196</v>
      </c>
    </row>
    <row r="138" spans="2:65" s="14" customFormat="1">
      <c r="B138" s="239"/>
      <c r="C138" s="240"/>
      <c r="D138" s="218" t="s">
        <v>205</v>
      </c>
      <c r="E138" s="241" t="s">
        <v>24</v>
      </c>
      <c r="F138" s="242" t="s">
        <v>238</v>
      </c>
      <c r="G138" s="240"/>
      <c r="H138" s="243">
        <v>7.5999999999999998E-2</v>
      </c>
      <c r="I138" s="244"/>
      <c r="J138" s="240"/>
      <c r="K138" s="240"/>
      <c r="L138" s="245"/>
      <c r="M138" s="246"/>
      <c r="N138" s="247"/>
      <c r="O138" s="247"/>
      <c r="P138" s="247"/>
      <c r="Q138" s="247"/>
      <c r="R138" s="247"/>
      <c r="S138" s="247"/>
      <c r="T138" s="248"/>
      <c r="AT138" s="249" t="s">
        <v>205</v>
      </c>
      <c r="AU138" s="249" t="s">
        <v>83</v>
      </c>
      <c r="AV138" s="14" t="s">
        <v>203</v>
      </c>
      <c r="AW138" s="14" t="s">
        <v>37</v>
      </c>
      <c r="AX138" s="14" t="s">
        <v>81</v>
      </c>
      <c r="AY138" s="249" t="s">
        <v>196</v>
      </c>
    </row>
    <row r="139" spans="2:65" s="1" customFormat="1" ht="23" customHeight="1">
      <c r="B139" s="42"/>
      <c r="C139" s="204" t="s">
        <v>239</v>
      </c>
      <c r="D139" s="204" t="s">
        <v>198</v>
      </c>
      <c r="E139" s="205" t="s">
        <v>240</v>
      </c>
      <c r="F139" s="206" t="s">
        <v>241</v>
      </c>
      <c r="G139" s="207" t="s">
        <v>214</v>
      </c>
      <c r="H139" s="208">
        <v>0.183</v>
      </c>
      <c r="I139" s="209"/>
      <c r="J139" s="210">
        <f>ROUND(I139*H139,2)</f>
        <v>0</v>
      </c>
      <c r="K139" s="206" t="s">
        <v>202</v>
      </c>
      <c r="L139" s="62"/>
      <c r="M139" s="211" t="s">
        <v>24</v>
      </c>
      <c r="N139" s="212" t="s">
        <v>45</v>
      </c>
      <c r="O139" s="43"/>
      <c r="P139" s="213">
        <f>O139*H139</f>
        <v>0</v>
      </c>
      <c r="Q139" s="213">
        <v>1.0900000000000001</v>
      </c>
      <c r="R139" s="213">
        <f>Q139*H139</f>
        <v>0.19947000000000001</v>
      </c>
      <c r="S139" s="213">
        <v>0</v>
      </c>
      <c r="T139" s="214">
        <f>S139*H139</f>
        <v>0</v>
      </c>
      <c r="AR139" s="25" t="s">
        <v>203</v>
      </c>
      <c r="AT139" s="25" t="s">
        <v>198</v>
      </c>
      <c r="AU139" s="25" t="s">
        <v>83</v>
      </c>
      <c r="AY139" s="25" t="s">
        <v>196</v>
      </c>
      <c r="BE139" s="215">
        <f>IF(N139="základní",J139,0)</f>
        <v>0</v>
      </c>
      <c r="BF139" s="215">
        <f>IF(N139="snížená",J139,0)</f>
        <v>0</v>
      </c>
      <c r="BG139" s="215">
        <f>IF(N139="zákl. přenesená",J139,0)</f>
        <v>0</v>
      </c>
      <c r="BH139" s="215">
        <f>IF(N139="sníž. přenesená",J139,0)</f>
        <v>0</v>
      </c>
      <c r="BI139" s="215">
        <f>IF(N139="nulová",J139,0)</f>
        <v>0</v>
      </c>
      <c r="BJ139" s="25" t="s">
        <v>81</v>
      </c>
      <c r="BK139" s="215">
        <f>ROUND(I139*H139,2)</f>
        <v>0</v>
      </c>
      <c r="BL139" s="25" t="s">
        <v>203</v>
      </c>
      <c r="BM139" s="25" t="s">
        <v>242</v>
      </c>
    </row>
    <row r="140" spans="2:65" s="12" customFormat="1">
      <c r="B140" s="216"/>
      <c r="C140" s="217"/>
      <c r="D140" s="218" t="s">
        <v>205</v>
      </c>
      <c r="E140" s="219" t="s">
        <v>24</v>
      </c>
      <c r="F140" s="220" t="s">
        <v>243</v>
      </c>
      <c r="G140" s="217"/>
      <c r="H140" s="221">
        <v>0.183</v>
      </c>
      <c r="I140" s="222"/>
      <c r="J140" s="217"/>
      <c r="K140" s="217"/>
      <c r="L140" s="223"/>
      <c r="M140" s="224"/>
      <c r="N140" s="225"/>
      <c r="O140" s="225"/>
      <c r="P140" s="225"/>
      <c r="Q140" s="225"/>
      <c r="R140" s="225"/>
      <c r="S140" s="225"/>
      <c r="T140" s="226"/>
      <c r="AT140" s="227" t="s">
        <v>205</v>
      </c>
      <c r="AU140" s="227" t="s">
        <v>83</v>
      </c>
      <c r="AV140" s="12" t="s">
        <v>83</v>
      </c>
      <c r="AW140" s="12" t="s">
        <v>37</v>
      </c>
      <c r="AX140" s="12" t="s">
        <v>74</v>
      </c>
      <c r="AY140" s="227" t="s">
        <v>196</v>
      </c>
    </row>
    <row r="141" spans="2:65" s="13" customFormat="1">
      <c r="B141" s="228"/>
      <c r="C141" s="229"/>
      <c r="D141" s="218" t="s">
        <v>205</v>
      </c>
      <c r="E141" s="230" t="s">
        <v>24</v>
      </c>
      <c r="F141" s="231" t="s">
        <v>244</v>
      </c>
      <c r="G141" s="229"/>
      <c r="H141" s="232">
        <v>0.183</v>
      </c>
      <c r="I141" s="233"/>
      <c r="J141" s="229"/>
      <c r="K141" s="229"/>
      <c r="L141" s="234"/>
      <c r="M141" s="235"/>
      <c r="N141" s="236"/>
      <c r="O141" s="236"/>
      <c r="P141" s="236"/>
      <c r="Q141" s="236"/>
      <c r="R141" s="236"/>
      <c r="S141" s="236"/>
      <c r="T141" s="237"/>
      <c r="AT141" s="238" t="s">
        <v>205</v>
      </c>
      <c r="AU141" s="238" t="s">
        <v>83</v>
      </c>
      <c r="AV141" s="13" t="s">
        <v>211</v>
      </c>
      <c r="AW141" s="13" t="s">
        <v>37</v>
      </c>
      <c r="AX141" s="13" t="s">
        <v>74</v>
      </c>
      <c r="AY141" s="238" t="s">
        <v>196</v>
      </c>
    </row>
    <row r="142" spans="2:65" s="14" customFormat="1">
      <c r="B142" s="239"/>
      <c r="C142" s="240"/>
      <c r="D142" s="218" t="s">
        <v>205</v>
      </c>
      <c r="E142" s="241" t="s">
        <v>24</v>
      </c>
      <c r="F142" s="242" t="s">
        <v>238</v>
      </c>
      <c r="G142" s="240"/>
      <c r="H142" s="243">
        <v>0.183</v>
      </c>
      <c r="I142" s="244"/>
      <c r="J142" s="240"/>
      <c r="K142" s="240"/>
      <c r="L142" s="245"/>
      <c r="M142" s="246"/>
      <c r="N142" s="247"/>
      <c r="O142" s="247"/>
      <c r="P142" s="247"/>
      <c r="Q142" s="247"/>
      <c r="R142" s="247"/>
      <c r="S142" s="247"/>
      <c r="T142" s="248"/>
      <c r="AT142" s="249" t="s">
        <v>205</v>
      </c>
      <c r="AU142" s="249" t="s">
        <v>83</v>
      </c>
      <c r="AV142" s="14" t="s">
        <v>203</v>
      </c>
      <c r="AW142" s="14" t="s">
        <v>37</v>
      </c>
      <c r="AX142" s="14" t="s">
        <v>81</v>
      </c>
      <c r="AY142" s="249" t="s">
        <v>196</v>
      </c>
    </row>
    <row r="143" spans="2:65" s="1" customFormat="1" ht="34.5" customHeight="1">
      <c r="B143" s="42"/>
      <c r="C143" s="204" t="s">
        <v>245</v>
      </c>
      <c r="D143" s="204" t="s">
        <v>198</v>
      </c>
      <c r="E143" s="205" t="s">
        <v>246</v>
      </c>
      <c r="F143" s="206" t="s">
        <v>247</v>
      </c>
      <c r="G143" s="207" t="s">
        <v>248</v>
      </c>
      <c r="H143" s="208">
        <v>12</v>
      </c>
      <c r="I143" s="209"/>
      <c r="J143" s="210">
        <f>ROUND(I143*H143,2)</f>
        <v>0</v>
      </c>
      <c r="K143" s="206" t="s">
        <v>202</v>
      </c>
      <c r="L143" s="62"/>
      <c r="M143" s="211" t="s">
        <v>24</v>
      </c>
      <c r="N143" s="212" t="s">
        <v>45</v>
      </c>
      <c r="O143" s="43"/>
      <c r="P143" s="213">
        <f>O143*H143</f>
        <v>0</v>
      </c>
      <c r="Q143" s="213">
        <v>5.3861600000000001E-4</v>
      </c>
      <c r="R143" s="213">
        <f>Q143*H143</f>
        <v>6.4633920000000001E-3</v>
      </c>
      <c r="S143" s="213">
        <v>0</v>
      </c>
      <c r="T143" s="214">
        <f>S143*H143</f>
        <v>0</v>
      </c>
      <c r="AR143" s="25" t="s">
        <v>203</v>
      </c>
      <c r="AT143" s="25" t="s">
        <v>198</v>
      </c>
      <c r="AU143" s="25" t="s">
        <v>83</v>
      </c>
      <c r="AY143" s="25" t="s">
        <v>196</v>
      </c>
      <c r="BE143" s="215">
        <f>IF(N143="základní",J143,0)</f>
        <v>0</v>
      </c>
      <c r="BF143" s="215">
        <f>IF(N143="snížená",J143,0)</f>
        <v>0</v>
      </c>
      <c r="BG143" s="215">
        <f>IF(N143="zákl. přenesená",J143,0)</f>
        <v>0</v>
      </c>
      <c r="BH143" s="215">
        <f>IF(N143="sníž. přenesená",J143,0)</f>
        <v>0</v>
      </c>
      <c r="BI143" s="215">
        <f>IF(N143="nulová",J143,0)</f>
        <v>0</v>
      </c>
      <c r="BJ143" s="25" t="s">
        <v>81</v>
      </c>
      <c r="BK143" s="215">
        <f>ROUND(I143*H143,2)</f>
        <v>0</v>
      </c>
      <c r="BL143" s="25" t="s">
        <v>203</v>
      </c>
      <c r="BM143" s="25" t="s">
        <v>249</v>
      </c>
    </row>
    <row r="144" spans="2:65" s="12" customFormat="1">
      <c r="B144" s="216"/>
      <c r="C144" s="217"/>
      <c r="D144" s="218" t="s">
        <v>205</v>
      </c>
      <c r="E144" s="219" t="s">
        <v>24</v>
      </c>
      <c r="F144" s="220" t="s">
        <v>250</v>
      </c>
      <c r="G144" s="217"/>
      <c r="H144" s="221">
        <v>12</v>
      </c>
      <c r="I144" s="222"/>
      <c r="J144" s="217"/>
      <c r="K144" s="217"/>
      <c r="L144" s="223"/>
      <c r="M144" s="224"/>
      <c r="N144" s="225"/>
      <c r="O144" s="225"/>
      <c r="P144" s="225"/>
      <c r="Q144" s="225"/>
      <c r="R144" s="225"/>
      <c r="S144" s="225"/>
      <c r="T144" s="226"/>
      <c r="AT144" s="227" t="s">
        <v>205</v>
      </c>
      <c r="AU144" s="227" t="s">
        <v>83</v>
      </c>
      <c r="AV144" s="12" t="s">
        <v>83</v>
      </c>
      <c r="AW144" s="12" t="s">
        <v>37</v>
      </c>
      <c r="AX144" s="12" t="s">
        <v>81</v>
      </c>
      <c r="AY144" s="227" t="s">
        <v>196</v>
      </c>
    </row>
    <row r="145" spans="2:65" s="1" customFormat="1" ht="14.5" customHeight="1">
      <c r="B145" s="42"/>
      <c r="C145" s="250" t="s">
        <v>251</v>
      </c>
      <c r="D145" s="250" t="s">
        <v>252</v>
      </c>
      <c r="E145" s="251" t="s">
        <v>253</v>
      </c>
      <c r="F145" s="252" t="s">
        <v>254</v>
      </c>
      <c r="G145" s="253" t="s">
        <v>248</v>
      </c>
      <c r="H145" s="254">
        <v>12</v>
      </c>
      <c r="I145" s="255"/>
      <c r="J145" s="256">
        <f>ROUND(I145*H145,2)</f>
        <v>0</v>
      </c>
      <c r="K145" s="252" t="s">
        <v>24</v>
      </c>
      <c r="L145" s="257"/>
      <c r="M145" s="258" t="s">
        <v>24</v>
      </c>
      <c r="N145" s="259" t="s">
        <v>45</v>
      </c>
      <c r="O145" s="43"/>
      <c r="P145" s="213">
        <f>O145*H145</f>
        <v>0</v>
      </c>
      <c r="Q145" s="213">
        <v>5.9999999999999995E-4</v>
      </c>
      <c r="R145" s="213">
        <f>Q145*H145</f>
        <v>7.1999999999999998E-3</v>
      </c>
      <c r="S145" s="213">
        <v>0</v>
      </c>
      <c r="T145" s="214">
        <f>S145*H145</f>
        <v>0</v>
      </c>
      <c r="AR145" s="25" t="s">
        <v>245</v>
      </c>
      <c r="AT145" s="25" t="s">
        <v>252</v>
      </c>
      <c r="AU145" s="25" t="s">
        <v>83</v>
      </c>
      <c r="AY145" s="25" t="s">
        <v>196</v>
      </c>
      <c r="BE145" s="215">
        <f>IF(N145="základní",J145,0)</f>
        <v>0</v>
      </c>
      <c r="BF145" s="215">
        <f>IF(N145="snížená",J145,0)</f>
        <v>0</v>
      </c>
      <c r="BG145" s="215">
        <f>IF(N145="zákl. přenesená",J145,0)</f>
        <v>0</v>
      </c>
      <c r="BH145" s="215">
        <f>IF(N145="sníž. přenesená",J145,0)</f>
        <v>0</v>
      </c>
      <c r="BI145" s="215">
        <f>IF(N145="nulová",J145,0)</f>
        <v>0</v>
      </c>
      <c r="BJ145" s="25" t="s">
        <v>81</v>
      </c>
      <c r="BK145" s="215">
        <f>ROUND(I145*H145,2)</f>
        <v>0</v>
      </c>
      <c r="BL145" s="25" t="s">
        <v>203</v>
      </c>
      <c r="BM145" s="25" t="s">
        <v>255</v>
      </c>
    </row>
    <row r="146" spans="2:65" s="1" customFormat="1" ht="23" customHeight="1">
      <c r="B146" s="42"/>
      <c r="C146" s="204" t="s">
        <v>256</v>
      </c>
      <c r="D146" s="204" t="s">
        <v>198</v>
      </c>
      <c r="E146" s="205" t="s">
        <v>257</v>
      </c>
      <c r="F146" s="206" t="s">
        <v>258</v>
      </c>
      <c r="G146" s="207" t="s">
        <v>201</v>
      </c>
      <c r="H146" s="208">
        <v>0.41299999999999998</v>
      </c>
      <c r="I146" s="209"/>
      <c r="J146" s="210">
        <f>ROUND(I146*H146,2)</f>
        <v>0</v>
      </c>
      <c r="K146" s="206" t="s">
        <v>202</v>
      </c>
      <c r="L146" s="62"/>
      <c r="M146" s="211" t="s">
        <v>24</v>
      </c>
      <c r="N146" s="212" t="s">
        <v>45</v>
      </c>
      <c r="O146" s="43"/>
      <c r="P146" s="213">
        <f>O146*H146</f>
        <v>0</v>
      </c>
      <c r="Q146" s="213">
        <v>1.94302</v>
      </c>
      <c r="R146" s="213">
        <f>Q146*H146</f>
        <v>0.8024672599999999</v>
      </c>
      <c r="S146" s="213">
        <v>0</v>
      </c>
      <c r="T146" s="214">
        <f>S146*H146</f>
        <v>0</v>
      </c>
      <c r="AR146" s="25" t="s">
        <v>203</v>
      </c>
      <c r="AT146" s="25" t="s">
        <v>198</v>
      </c>
      <c r="AU146" s="25" t="s">
        <v>83</v>
      </c>
      <c r="AY146" s="25" t="s">
        <v>196</v>
      </c>
      <c r="BE146" s="215">
        <f>IF(N146="základní",J146,0)</f>
        <v>0</v>
      </c>
      <c r="BF146" s="215">
        <f>IF(N146="snížená",J146,0)</f>
        <v>0</v>
      </c>
      <c r="BG146" s="215">
        <f>IF(N146="zákl. přenesená",J146,0)</f>
        <v>0</v>
      </c>
      <c r="BH146" s="215">
        <f>IF(N146="sníž. přenesená",J146,0)</f>
        <v>0</v>
      </c>
      <c r="BI146" s="215">
        <f>IF(N146="nulová",J146,0)</f>
        <v>0</v>
      </c>
      <c r="BJ146" s="25" t="s">
        <v>81</v>
      </c>
      <c r="BK146" s="215">
        <f>ROUND(I146*H146,2)</f>
        <v>0</v>
      </c>
      <c r="BL146" s="25" t="s">
        <v>203</v>
      </c>
      <c r="BM146" s="25" t="s">
        <v>259</v>
      </c>
    </row>
    <row r="147" spans="2:65" s="12" customFormat="1">
      <c r="B147" s="216"/>
      <c r="C147" s="217"/>
      <c r="D147" s="218" t="s">
        <v>205</v>
      </c>
      <c r="E147" s="219" t="s">
        <v>24</v>
      </c>
      <c r="F147" s="220" t="s">
        <v>260</v>
      </c>
      <c r="G147" s="217"/>
      <c r="H147" s="221">
        <v>0.315</v>
      </c>
      <c r="I147" s="222"/>
      <c r="J147" s="217"/>
      <c r="K147" s="217"/>
      <c r="L147" s="223"/>
      <c r="M147" s="224"/>
      <c r="N147" s="225"/>
      <c r="O147" s="225"/>
      <c r="P147" s="225"/>
      <c r="Q147" s="225"/>
      <c r="R147" s="225"/>
      <c r="S147" s="225"/>
      <c r="T147" s="226"/>
      <c r="AT147" s="227" t="s">
        <v>205</v>
      </c>
      <c r="AU147" s="227" t="s">
        <v>83</v>
      </c>
      <c r="AV147" s="12" t="s">
        <v>83</v>
      </c>
      <c r="AW147" s="12" t="s">
        <v>37</v>
      </c>
      <c r="AX147" s="12" t="s">
        <v>74</v>
      </c>
      <c r="AY147" s="227" t="s">
        <v>196</v>
      </c>
    </row>
    <row r="148" spans="2:65" s="12" customFormat="1">
      <c r="B148" s="216"/>
      <c r="C148" s="217"/>
      <c r="D148" s="218" t="s">
        <v>205</v>
      </c>
      <c r="E148" s="219" t="s">
        <v>24</v>
      </c>
      <c r="F148" s="220" t="s">
        <v>261</v>
      </c>
      <c r="G148" s="217"/>
      <c r="H148" s="221">
        <v>3.7999999999999999E-2</v>
      </c>
      <c r="I148" s="222"/>
      <c r="J148" s="217"/>
      <c r="K148" s="217"/>
      <c r="L148" s="223"/>
      <c r="M148" s="224"/>
      <c r="N148" s="225"/>
      <c r="O148" s="225"/>
      <c r="P148" s="225"/>
      <c r="Q148" s="225"/>
      <c r="R148" s="225"/>
      <c r="S148" s="225"/>
      <c r="T148" s="226"/>
      <c r="AT148" s="227" t="s">
        <v>205</v>
      </c>
      <c r="AU148" s="227" t="s">
        <v>83</v>
      </c>
      <c r="AV148" s="12" t="s">
        <v>83</v>
      </c>
      <c r="AW148" s="12" t="s">
        <v>37</v>
      </c>
      <c r="AX148" s="12" t="s">
        <v>74</v>
      </c>
      <c r="AY148" s="227" t="s">
        <v>196</v>
      </c>
    </row>
    <row r="149" spans="2:65" s="12" customFormat="1">
      <c r="B149" s="216"/>
      <c r="C149" s="217"/>
      <c r="D149" s="218" t="s">
        <v>205</v>
      </c>
      <c r="E149" s="219" t="s">
        <v>24</v>
      </c>
      <c r="F149" s="220" t="s">
        <v>262</v>
      </c>
      <c r="G149" s="217"/>
      <c r="H149" s="221">
        <v>0.06</v>
      </c>
      <c r="I149" s="222"/>
      <c r="J149" s="217"/>
      <c r="K149" s="217"/>
      <c r="L149" s="223"/>
      <c r="M149" s="224"/>
      <c r="N149" s="225"/>
      <c r="O149" s="225"/>
      <c r="P149" s="225"/>
      <c r="Q149" s="225"/>
      <c r="R149" s="225"/>
      <c r="S149" s="225"/>
      <c r="T149" s="226"/>
      <c r="AT149" s="227" t="s">
        <v>205</v>
      </c>
      <c r="AU149" s="227" t="s">
        <v>83</v>
      </c>
      <c r="AV149" s="12" t="s">
        <v>83</v>
      </c>
      <c r="AW149" s="12" t="s">
        <v>37</v>
      </c>
      <c r="AX149" s="12" t="s">
        <v>74</v>
      </c>
      <c r="AY149" s="227" t="s">
        <v>196</v>
      </c>
    </row>
    <row r="150" spans="2:65" s="13" customFormat="1">
      <c r="B150" s="228"/>
      <c r="C150" s="229"/>
      <c r="D150" s="218" t="s">
        <v>205</v>
      </c>
      <c r="E150" s="230" t="s">
        <v>24</v>
      </c>
      <c r="F150" s="231" t="s">
        <v>263</v>
      </c>
      <c r="G150" s="229"/>
      <c r="H150" s="232">
        <v>0.41299999999999998</v>
      </c>
      <c r="I150" s="233"/>
      <c r="J150" s="229"/>
      <c r="K150" s="229"/>
      <c r="L150" s="234"/>
      <c r="M150" s="235"/>
      <c r="N150" s="236"/>
      <c r="O150" s="236"/>
      <c r="P150" s="236"/>
      <c r="Q150" s="236"/>
      <c r="R150" s="236"/>
      <c r="S150" s="236"/>
      <c r="T150" s="237"/>
      <c r="AT150" s="238" t="s">
        <v>205</v>
      </c>
      <c r="AU150" s="238" t="s">
        <v>83</v>
      </c>
      <c r="AV150" s="13" t="s">
        <v>211</v>
      </c>
      <c r="AW150" s="13" t="s">
        <v>37</v>
      </c>
      <c r="AX150" s="13" t="s">
        <v>74</v>
      </c>
      <c r="AY150" s="238" t="s">
        <v>196</v>
      </c>
    </row>
    <row r="151" spans="2:65" s="14" customFormat="1">
      <c r="B151" s="239"/>
      <c r="C151" s="240"/>
      <c r="D151" s="218" t="s">
        <v>205</v>
      </c>
      <c r="E151" s="241" t="s">
        <v>24</v>
      </c>
      <c r="F151" s="242" t="s">
        <v>238</v>
      </c>
      <c r="G151" s="240"/>
      <c r="H151" s="243">
        <v>0.41299999999999998</v>
      </c>
      <c r="I151" s="244"/>
      <c r="J151" s="240"/>
      <c r="K151" s="240"/>
      <c r="L151" s="245"/>
      <c r="M151" s="246"/>
      <c r="N151" s="247"/>
      <c r="O151" s="247"/>
      <c r="P151" s="247"/>
      <c r="Q151" s="247"/>
      <c r="R151" s="247"/>
      <c r="S151" s="247"/>
      <c r="T151" s="248"/>
      <c r="AT151" s="249" t="s">
        <v>205</v>
      </c>
      <c r="AU151" s="249" t="s">
        <v>83</v>
      </c>
      <c r="AV151" s="14" t="s">
        <v>203</v>
      </c>
      <c r="AW151" s="14" t="s">
        <v>37</v>
      </c>
      <c r="AX151" s="14" t="s">
        <v>81</v>
      </c>
      <c r="AY151" s="249" t="s">
        <v>196</v>
      </c>
    </row>
    <row r="152" spans="2:65" s="1" customFormat="1" ht="23" customHeight="1">
      <c r="B152" s="42"/>
      <c r="C152" s="204" t="s">
        <v>264</v>
      </c>
      <c r="D152" s="204" t="s">
        <v>198</v>
      </c>
      <c r="E152" s="205" t="s">
        <v>265</v>
      </c>
      <c r="F152" s="206" t="s">
        <v>266</v>
      </c>
      <c r="G152" s="207" t="s">
        <v>267</v>
      </c>
      <c r="H152" s="208">
        <v>0.6</v>
      </c>
      <c r="I152" s="209"/>
      <c r="J152" s="210">
        <f>ROUND(I152*H152,2)</f>
        <v>0</v>
      </c>
      <c r="K152" s="206" t="s">
        <v>202</v>
      </c>
      <c r="L152" s="62"/>
      <c r="M152" s="211" t="s">
        <v>24</v>
      </c>
      <c r="N152" s="212" t="s">
        <v>45</v>
      </c>
      <c r="O152" s="43"/>
      <c r="P152" s="213">
        <f>O152*H152</f>
        <v>0</v>
      </c>
      <c r="Q152" s="213">
        <v>0.17818400000000001</v>
      </c>
      <c r="R152" s="213">
        <f>Q152*H152</f>
        <v>0.1069104</v>
      </c>
      <c r="S152" s="213">
        <v>0</v>
      </c>
      <c r="T152" s="214">
        <f>S152*H152</f>
        <v>0</v>
      </c>
      <c r="AR152" s="25" t="s">
        <v>203</v>
      </c>
      <c r="AT152" s="25" t="s">
        <v>198</v>
      </c>
      <c r="AU152" s="25" t="s">
        <v>83</v>
      </c>
      <c r="AY152" s="25" t="s">
        <v>196</v>
      </c>
      <c r="BE152" s="215">
        <f>IF(N152="základní",J152,0)</f>
        <v>0</v>
      </c>
      <c r="BF152" s="215">
        <f>IF(N152="snížená",J152,0)</f>
        <v>0</v>
      </c>
      <c r="BG152" s="215">
        <f>IF(N152="zákl. přenesená",J152,0)</f>
        <v>0</v>
      </c>
      <c r="BH152" s="215">
        <f>IF(N152="sníž. přenesená",J152,0)</f>
        <v>0</v>
      </c>
      <c r="BI152" s="215">
        <f>IF(N152="nulová",J152,0)</f>
        <v>0</v>
      </c>
      <c r="BJ152" s="25" t="s">
        <v>81</v>
      </c>
      <c r="BK152" s="215">
        <f>ROUND(I152*H152,2)</f>
        <v>0</v>
      </c>
      <c r="BL152" s="25" t="s">
        <v>203</v>
      </c>
      <c r="BM152" s="25" t="s">
        <v>268</v>
      </c>
    </row>
    <row r="153" spans="2:65" s="12" customFormat="1">
      <c r="B153" s="216"/>
      <c r="C153" s="217"/>
      <c r="D153" s="218" t="s">
        <v>205</v>
      </c>
      <c r="E153" s="219" t="s">
        <v>24</v>
      </c>
      <c r="F153" s="220" t="s">
        <v>269</v>
      </c>
      <c r="G153" s="217"/>
      <c r="H153" s="221">
        <v>0.3</v>
      </c>
      <c r="I153" s="222"/>
      <c r="J153" s="217"/>
      <c r="K153" s="217"/>
      <c r="L153" s="223"/>
      <c r="M153" s="224"/>
      <c r="N153" s="225"/>
      <c r="O153" s="225"/>
      <c r="P153" s="225"/>
      <c r="Q153" s="225"/>
      <c r="R153" s="225"/>
      <c r="S153" s="225"/>
      <c r="T153" s="226"/>
      <c r="AT153" s="227" t="s">
        <v>205</v>
      </c>
      <c r="AU153" s="227" t="s">
        <v>83</v>
      </c>
      <c r="AV153" s="12" t="s">
        <v>83</v>
      </c>
      <c r="AW153" s="12" t="s">
        <v>37</v>
      </c>
      <c r="AX153" s="12" t="s">
        <v>74</v>
      </c>
      <c r="AY153" s="227" t="s">
        <v>196</v>
      </c>
    </row>
    <row r="154" spans="2:65" s="13" customFormat="1">
      <c r="B154" s="228"/>
      <c r="C154" s="229"/>
      <c r="D154" s="218" t="s">
        <v>205</v>
      </c>
      <c r="E154" s="230" t="s">
        <v>24</v>
      </c>
      <c r="F154" s="231" t="s">
        <v>263</v>
      </c>
      <c r="G154" s="229"/>
      <c r="H154" s="232">
        <v>0.3</v>
      </c>
      <c r="I154" s="233"/>
      <c r="J154" s="229"/>
      <c r="K154" s="229"/>
      <c r="L154" s="234"/>
      <c r="M154" s="235"/>
      <c r="N154" s="236"/>
      <c r="O154" s="236"/>
      <c r="P154" s="236"/>
      <c r="Q154" s="236"/>
      <c r="R154" s="236"/>
      <c r="S154" s="236"/>
      <c r="T154" s="237"/>
      <c r="AT154" s="238" t="s">
        <v>205</v>
      </c>
      <c r="AU154" s="238" t="s">
        <v>83</v>
      </c>
      <c r="AV154" s="13" t="s">
        <v>211</v>
      </c>
      <c r="AW154" s="13" t="s">
        <v>37</v>
      </c>
      <c r="AX154" s="13" t="s">
        <v>74</v>
      </c>
      <c r="AY154" s="238" t="s">
        <v>196</v>
      </c>
    </row>
    <row r="155" spans="2:65" s="12" customFormat="1">
      <c r="B155" s="216"/>
      <c r="C155" s="217"/>
      <c r="D155" s="218" t="s">
        <v>205</v>
      </c>
      <c r="E155" s="219" t="s">
        <v>24</v>
      </c>
      <c r="F155" s="220" t="s">
        <v>270</v>
      </c>
      <c r="G155" s="217"/>
      <c r="H155" s="221">
        <v>0.3</v>
      </c>
      <c r="I155" s="222"/>
      <c r="J155" s="217"/>
      <c r="K155" s="217"/>
      <c r="L155" s="223"/>
      <c r="M155" s="224"/>
      <c r="N155" s="225"/>
      <c r="O155" s="225"/>
      <c r="P155" s="225"/>
      <c r="Q155" s="225"/>
      <c r="R155" s="225"/>
      <c r="S155" s="225"/>
      <c r="T155" s="226"/>
      <c r="AT155" s="227" t="s">
        <v>205</v>
      </c>
      <c r="AU155" s="227" t="s">
        <v>83</v>
      </c>
      <c r="AV155" s="12" t="s">
        <v>83</v>
      </c>
      <c r="AW155" s="12" t="s">
        <v>37</v>
      </c>
      <c r="AX155" s="12" t="s">
        <v>74</v>
      </c>
      <c r="AY155" s="227" t="s">
        <v>196</v>
      </c>
    </row>
    <row r="156" spans="2:65" s="13" customFormat="1">
      <c r="B156" s="228"/>
      <c r="C156" s="229"/>
      <c r="D156" s="218" t="s">
        <v>205</v>
      </c>
      <c r="E156" s="230" t="s">
        <v>24</v>
      </c>
      <c r="F156" s="231" t="s">
        <v>271</v>
      </c>
      <c r="G156" s="229"/>
      <c r="H156" s="232">
        <v>0.3</v>
      </c>
      <c r="I156" s="233"/>
      <c r="J156" s="229"/>
      <c r="K156" s="229"/>
      <c r="L156" s="234"/>
      <c r="M156" s="235"/>
      <c r="N156" s="236"/>
      <c r="O156" s="236"/>
      <c r="P156" s="236"/>
      <c r="Q156" s="236"/>
      <c r="R156" s="236"/>
      <c r="S156" s="236"/>
      <c r="T156" s="237"/>
      <c r="AT156" s="238" t="s">
        <v>205</v>
      </c>
      <c r="AU156" s="238" t="s">
        <v>83</v>
      </c>
      <c r="AV156" s="13" t="s">
        <v>211</v>
      </c>
      <c r="AW156" s="13" t="s">
        <v>37</v>
      </c>
      <c r="AX156" s="13" t="s">
        <v>74</v>
      </c>
      <c r="AY156" s="238" t="s">
        <v>196</v>
      </c>
    </row>
    <row r="157" spans="2:65" s="14" customFormat="1">
      <c r="B157" s="239"/>
      <c r="C157" s="240"/>
      <c r="D157" s="218" t="s">
        <v>205</v>
      </c>
      <c r="E157" s="241" t="s">
        <v>24</v>
      </c>
      <c r="F157" s="242" t="s">
        <v>238</v>
      </c>
      <c r="G157" s="240"/>
      <c r="H157" s="243">
        <v>0.6</v>
      </c>
      <c r="I157" s="244"/>
      <c r="J157" s="240"/>
      <c r="K157" s="240"/>
      <c r="L157" s="245"/>
      <c r="M157" s="246"/>
      <c r="N157" s="247"/>
      <c r="O157" s="247"/>
      <c r="P157" s="247"/>
      <c r="Q157" s="247"/>
      <c r="R157" s="247"/>
      <c r="S157" s="247"/>
      <c r="T157" s="248"/>
      <c r="AT157" s="249" t="s">
        <v>205</v>
      </c>
      <c r="AU157" s="249" t="s">
        <v>83</v>
      </c>
      <c r="AV157" s="14" t="s">
        <v>203</v>
      </c>
      <c r="AW157" s="14" t="s">
        <v>37</v>
      </c>
      <c r="AX157" s="14" t="s">
        <v>81</v>
      </c>
      <c r="AY157" s="249" t="s">
        <v>196</v>
      </c>
    </row>
    <row r="158" spans="2:65" s="1" customFormat="1" ht="34.5" customHeight="1">
      <c r="B158" s="42"/>
      <c r="C158" s="204" t="s">
        <v>272</v>
      </c>
      <c r="D158" s="204" t="s">
        <v>198</v>
      </c>
      <c r="E158" s="205" t="s">
        <v>273</v>
      </c>
      <c r="F158" s="206" t="s">
        <v>274</v>
      </c>
      <c r="G158" s="207" t="s">
        <v>248</v>
      </c>
      <c r="H158" s="208">
        <v>1</v>
      </c>
      <c r="I158" s="209"/>
      <c r="J158" s="210">
        <f>ROUND(I158*H158,2)</f>
        <v>0</v>
      </c>
      <c r="K158" s="206" t="s">
        <v>202</v>
      </c>
      <c r="L158" s="62"/>
      <c r="M158" s="211" t="s">
        <v>24</v>
      </c>
      <c r="N158" s="212" t="s">
        <v>45</v>
      </c>
      <c r="O158" s="43"/>
      <c r="P158" s="213">
        <f>O158*H158</f>
        <v>0</v>
      </c>
      <c r="Q158" s="213">
        <v>0.12021</v>
      </c>
      <c r="R158" s="213">
        <f>Q158*H158</f>
        <v>0.12021</v>
      </c>
      <c r="S158" s="213">
        <v>0</v>
      </c>
      <c r="T158" s="214">
        <f>S158*H158</f>
        <v>0</v>
      </c>
      <c r="AR158" s="25" t="s">
        <v>203</v>
      </c>
      <c r="AT158" s="25" t="s">
        <v>198</v>
      </c>
      <c r="AU158" s="25" t="s">
        <v>83</v>
      </c>
      <c r="AY158" s="25" t="s">
        <v>196</v>
      </c>
      <c r="BE158" s="215">
        <f>IF(N158="základní",J158,0)</f>
        <v>0</v>
      </c>
      <c r="BF158" s="215">
        <f>IF(N158="snížená",J158,0)</f>
        <v>0</v>
      </c>
      <c r="BG158" s="215">
        <f>IF(N158="zákl. přenesená",J158,0)</f>
        <v>0</v>
      </c>
      <c r="BH158" s="215">
        <f>IF(N158="sníž. přenesená",J158,0)</f>
        <v>0</v>
      </c>
      <c r="BI158" s="215">
        <f>IF(N158="nulová",J158,0)</f>
        <v>0</v>
      </c>
      <c r="BJ158" s="25" t="s">
        <v>81</v>
      </c>
      <c r="BK158" s="215">
        <f>ROUND(I158*H158,2)</f>
        <v>0</v>
      </c>
      <c r="BL158" s="25" t="s">
        <v>203</v>
      </c>
      <c r="BM158" s="25" t="s">
        <v>275</v>
      </c>
    </row>
    <row r="159" spans="2:65" s="12" customFormat="1">
      <c r="B159" s="216"/>
      <c r="C159" s="217"/>
      <c r="D159" s="218" t="s">
        <v>205</v>
      </c>
      <c r="E159" s="219" t="s">
        <v>24</v>
      </c>
      <c r="F159" s="220" t="s">
        <v>276</v>
      </c>
      <c r="G159" s="217"/>
      <c r="H159" s="221">
        <v>1</v>
      </c>
      <c r="I159" s="222"/>
      <c r="J159" s="217"/>
      <c r="K159" s="217"/>
      <c r="L159" s="223"/>
      <c r="M159" s="224"/>
      <c r="N159" s="225"/>
      <c r="O159" s="225"/>
      <c r="P159" s="225"/>
      <c r="Q159" s="225"/>
      <c r="R159" s="225"/>
      <c r="S159" s="225"/>
      <c r="T159" s="226"/>
      <c r="AT159" s="227" t="s">
        <v>205</v>
      </c>
      <c r="AU159" s="227" t="s">
        <v>83</v>
      </c>
      <c r="AV159" s="12" t="s">
        <v>83</v>
      </c>
      <c r="AW159" s="12" t="s">
        <v>37</v>
      </c>
      <c r="AX159" s="12" t="s">
        <v>81</v>
      </c>
      <c r="AY159" s="227" t="s">
        <v>196</v>
      </c>
    </row>
    <row r="160" spans="2:65" s="1" customFormat="1" ht="34.5" customHeight="1">
      <c r="B160" s="42"/>
      <c r="C160" s="204" t="s">
        <v>277</v>
      </c>
      <c r="D160" s="204" t="s">
        <v>198</v>
      </c>
      <c r="E160" s="205" t="s">
        <v>278</v>
      </c>
      <c r="F160" s="206" t="s">
        <v>279</v>
      </c>
      <c r="G160" s="207" t="s">
        <v>248</v>
      </c>
      <c r="H160" s="208">
        <v>1</v>
      </c>
      <c r="I160" s="209"/>
      <c r="J160" s="210">
        <f>ROUND(I160*H160,2)</f>
        <v>0</v>
      </c>
      <c r="K160" s="206" t="s">
        <v>202</v>
      </c>
      <c r="L160" s="62"/>
      <c r="M160" s="211" t="s">
        <v>24</v>
      </c>
      <c r="N160" s="212" t="s">
        <v>45</v>
      </c>
      <c r="O160" s="43"/>
      <c r="P160" s="213">
        <f>O160*H160</f>
        <v>0</v>
      </c>
      <c r="Q160" s="213">
        <v>0.32623000000000002</v>
      </c>
      <c r="R160" s="213">
        <f>Q160*H160</f>
        <v>0.32623000000000002</v>
      </c>
      <c r="S160" s="213">
        <v>0</v>
      </c>
      <c r="T160" s="214">
        <f>S160*H160</f>
        <v>0</v>
      </c>
      <c r="AR160" s="25" t="s">
        <v>203</v>
      </c>
      <c r="AT160" s="25" t="s">
        <v>198</v>
      </c>
      <c r="AU160" s="25" t="s">
        <v>83</v>
      </c>
      <c r="AY160" s="25" t="s">
        <v>196</v>
      </c>
      <c r="BE160" s="215">
        <f>IF(N160="základní",J160,0)</f>
        <v>0</v>
      </c>
      <c r="BF160" s="215">
        <f>IF(N160="snížená",J160,0)</f>
        <v>0</v>
      </c>
      <c r="BG160" s="215">
        <f>IF(N160="zákl. přenesená",J160,0)</f>
        <v>0</v>
      </c>
      <c r="BH160" s="215">
        <f>IF(N160="sníž. přenesená",J160,0)</f>
        <v>0</v>
      </c>
      <c r="BI160" s="215">
        <f>IF(N160="nulová",J160,0)</f>
        <v>0</v>
      </c>
      <c r="BJ160" s="25" t="s">
        <v>81</v>
      </c>
      <c r="BK160" s="215">
        <f>ROUND(I160*H160,2)</f>
        <v>0</v>
      </c>
      <c r="BL160" s="25" t="s">
        <v>203</v>
      </c>
      <c r="BM160" s="25" t="s">
        <v>280</v>
      </c>
    </row>
    <row r="161" spans="2:65" s="12" customFormat="1">
      <c r="B161" s="216"/>
      <c r="C161" s="217"/>
      <c r="D161" s="218" t="s">
        <v>205</v>
      </c>
      <c r="E161" s="219" t="s">
        <v>24</v>
      </c>
      <c r="F161" s="220" t="s">
        <v>281</v>
      </c>
      <c r="G161" s="217"/>
      <c r="H161" s="221">
        <v>1</v>
      </c>
      <c r="I161" s="222"/>
      <c r="J161" s="217"/>
      <c r="K161" s="217"/>
      <c r="L161" s="223"/>
      <c r="M161" s="224"/>
      <c r="N161" s="225"/>
      <c r="O161" s="225"/>
      <c r="P161" s="225"/>
      <c r="Q161" s="225"/>
      <c r="R161" s="225"/>
      <c r="S161" s="225"/>
      <c r="T161" s="226"/>
      <c r="AT161" s="227" t="s">
        <v>205</v>
      </c>
      <c r="AU161" s="227" t="s">
        <v>83</v>
      </c>
      <c r="AV161" s="12" t="s">
        <v>83</v>
      </c>
      <c r="AW161" s="12" t="s">
        <v>37</v>
      </c>
      <c r="AX161" s="12" t="s">
        <v>81</v>
      </c>
      <c r="AY161" s="227" t="s">
        <v>196</v>
      </c>
    </row>
    <row r="162" spans="2:65" s="1" customFormat="1" ht="34.5" customHeight="1">
      <c r="B162" s="42"/>
      <c r="C162" s="204" t="s">
        <v>282</v>
      </c>
      <c r="D162" s="204" t="s">
        <v>198</v>
      </c>
      <c r="E162" s="205" t="s">
        <v>283</v>
      </c>
      <c r="F162" s="206" t="s">
        <v>284</v>
      </c>
      <c r="G162" s="207" t="s">
        <v>248</v>
      </c>
      <c r="H162" s="208">
        <v>5</v>
      </c>
      <c r="I162" s="209"/>
      <c r="J162" s="210">
        <f>ROUND(I162*H162,2)</f>
        <v>0</v>
      </c>
      <c r="K162" s="206" t="s">
        <v>202</v>
      </c>
      <c r="L162" s="62"/>
      <c r="M162" s="211" t="s">
        <v>24</v>
      </c>
      <c r="N162" s="212" t="s">
        <v>45</v>
      </c>
      <c r="O162" s="43"/>
      <c r="P162" s="213">
        <f>O162*H162</f>
        <v>0</v>
      </c>
      <c r="Q162" s="213">
        <v>0.24041999999999999</v>
      </c>
      <c r="R162" s="213">
        <f>Q162*H162</f>
        <v>1.2020999999999999</v>
      </c>
      <c r="S162" s="213">
        <v>0</v>
      </c>
      <c r="T162" s="214">
        <f>S162*H162</f>
        <v>0</v>
      </c>
      <c r="AR162" s="25" t="s">
        <v>203</v>
      </c>
      <c r="AT162" s="25" t="s">
        <v>198</v>
      </c>
      <c r="AU162" s="25" t="s">
        <v>83</v>
      </c>
      <c r="AY162" s="25" t="s">
        <v>196</v>
      </c>
      <c r="BE162" s="215">
        <f>IF(N162="základní",J162,0)</f>
        <v>0</v>
      </c>
      <c r="BF162" s="215">
        <f>IF(N162="snížená",J162,0)</f>
        <v>0</v>
      </c>
      <c r="BG162" s="215">
        <f>IF(N162="zákl. přenesená",J162,0)</f>
        <v>0</v>
      </c>
      <c r="BH162" s="215">
        <f>IF(N162="sníž. přenesená",J162,0)</f>
        <v>0</v>
      </c>
      <c r="BI162" s="215">
        <f>IF(N162="nulová",J162,0)</f>
        <v>0</v>
      </c>
      <c r="BJ162" s="25" t="s">
        <v>81</v>
      </c>
      <c r="BK162" s="215">
        <f>ROUND(I162*H162,2)</f>
        <v>0</v>
      </c>
      <c r="BL162" s="25" t="s">
        <v>203</v>
      </c>
      <c r="BM162" s="25" t="s">
        <v>285</v>
      </c>
    </row>
    <row r="163" spans="2:65" s="1" customFormat="1" ht="46" customHeight="1">
      <c r="B163" s="42"/>
      <c r="C163" s="204" t="s">
        <v>10</v>
      </c>
      <c r="D163" s="204" t="s">
        <v>198</v>
      </c>
      <c r="E163" s="205" t="s">
        <v>286</v>
      </c>
      <c r="F163" s="206" t="s">
        <v>287</v>
      </c>
      <c r="G163" s="207" t="s">
        <v>267</v>
      </c>
      <c r="H163" s="208">
        <v>2</v>
      </c>
      <c r="I163" s="209"/>
      <c r="J163" s="210">
        <f>ROUND(I163*H163,2)</f>
        <v>0</v>
      </c>
      <c r="K163" s="206" t="s">
        <v>202</v>
      </c>
      <c r="L163" s="62"/>
      <c r="M163" s="211" t="s">
        <v>24</v>
      </c>
      <c r="N163" s="212" t="s">
        <v>45</v>
      </c>
      <c r="O163" s="43"/>
      <c r="P163" s="213">
        <f>O163*H163</f>
        <v>0</v>
      </c>
      <c r="Q163" s="213">
        <v>0.10891000000000001</v>
      </c>
      <c r="R163" s="213">
        <f>Q163*H163</f>
        <v>0.21782000000000001</v>
      </c>
      <c r="S163" s="213">
        <v>0</v>
      </c>
      <c r="T163" s="214">
        <f>S163*H163</f>
        <v>0</v>
      </c>
      <c r="AR163" s="25" t="s">
        <v>203</v>
      </c>
      <c r="AT163" s="25" t="s">
        <v>198</v>
      </c>
      <c r="AU163" s="25" t="s">
        <v>83</v>
      </c>
      <c r="AY163" s="25" t="s">
        <v>196</v>
      </c>
      <c r="BE163" s="215">
        <f>IF(N163="základní",J163,0)</f>
        <v>0</v>
      </c>
      <c r="BF163" s="215">
        <f>IF(N163="snížená",J163,0)</f>
        <v>0</v>
      </c>
      <c r="BG163" s="215">
        <f>IF(N163="zákl. přenesená",J163,0)</f>
        <v>0</v>
      </c>
      <c r="BH163" s="215">
        <f>IF(N163="sníž. přenesená",J163,0)</f>
        <v>0</v>
      </c>
      <c r="BI163" s="215">
        <f>IF(N163="nulová",J163,0)</f>
        <v>0</v>
      </c>
      <c r="BJ163" s="25" t="s">
        <v>81</v>
      </c>
      <c r="BK163" s="215">
        <f>ROUND(I163*H163,2)</f>
        <v>0</v>
      </c>
      <c r="BL163" s="25" t="s">
        <v>203</v>
      </c>
      <c r="BM163" s="25" t="s">
        <v>288</v>
      </c>
    </row>
    <row r="164" spans="2:65" s="12" customFormat="1">
      <c r="B164" s="216"/>
      <c r="C164" s="217"/>
      <c r="D164" s="218" t="s">
        <v>205</v>
      </c>
      <c r="E164" s="219" t="s">
        <v>24</v>
      </c>
      <c r="F164" s="220" t="s">
        <v>289</v>
      </c>
      <c r="G164" s="217"/>
      <c r="H164" s="221">
        <v>2</v>
      </c>
      <c r="I164" s="222"/>
      <c r="J164" s="217"/>
      <c r="K164" s="217"/>
      <c r="L164" s="223"/>
      <c r="M164" s="224"/>
      <c r="N164" s="225"/>
      <c r="O164" s="225"/>
      <c r="P164" s="225"/>
      <c r="Q164" s="225"/>
      <c r="R164" s="225"/>
      <c r="S164" s="225"/>
      <c r="T164" s="226"/>
      <c r="AT164" s="227" t="s">
        <v>205</v>
      </c>
      <c r="AU164" s="227" t="s">
        <v>83</v>
      </c>
      <c r="AV164" s="12" t="s">
        <v>83</v>
      </c>
      <c r="AW164" s="12" t="s">
        <v>37</v>
      </c>
      <c r="AX164" s="12" t="s">
        <v>74</v>
      </c>
      <c r="AY164" s="227" t="s">
        <v>196</v>
      </c>
    </row>
    <row r="165" spans="2:65" s="13" customFormat="1">
      <c r="B165" s="228"/>
      <c r="C165" s="229"/>
      <c r="D165" s="218" t="s">
        <v>205</v>
      </c>
      <c r="E165" s="230" t="s">
        <v>24</v>
      </c>
      <c r="F165" s="231" t="s">
        <v>271</v>
      </c>
      <c r="G165" s="229"/>
      <c r="H165" s="232">
        <v>2</v>
      </c>
      <c r="I165" s="233"/>
      <c r="J165" s="229"/>
      <c r="K165" s="229"/>
      <c r="L165" s="234"/>
      <c r="M165" s="235"/>
      <c r="N165" s="236"/>
      <c r="O165" s="236"/>
      <c r="P165" s="236"/>
      <c r="Q165" s="236"/>
      <c r="R165" s="236"/>
      <c r="S165" s="236"/>
      <c r="T165" s="237"/>
      <c r="AT165" s="238" t="s">
        <v>205</v>
      </c>
      <c r="AU165" s="238" t="s">
        <v>83</v>
      </c>
      <c r="AV165" s="13" t="s">
        <v>211</v>
      </c>
      <c r="AW165" s="13" t="s">
        <v>37</v>
      </c>
      <c r="AX165" s="13" t="s">
        <v>74</v>
      </c>
      <c r="AY165" s="238" t="s">
        <v>196</v>
      </c>
    </row>
    <row r="166" spans="2:65" s="14" customFormat="1">
      <c r="B166" s="239"/>
      <c r="C166" s="240"/>
      <c r="D166" s="218" t="s">
        <v>205</v>
      </c>
      <c r="E166" s="241" t="s">
        <v>24</v>
      </c>
      <c r="F166" s="242" t="s">
        <v>238</v>
      </c>
      <c r="G166" s="240"/>
      <c r="H166" s="243">
        <v>2</v>
      </c>
      <c r="I166" s="244"/>
      <c r="J166" s="240"/>
      <c r="K166" s="240"/>
      <c r="L166" s="245"/>
      <c r="M166" s="246"/>
      <c r="N166" s="247"/>
      <c r="O166" s="247"/>
      <c r="P166" s="247"/>
      <c r="Q166" s="247"/>
      <c r="R166" s="247"/>
      <c r="S166" s="247"/>
      <c r="T166" s="248"/>
      <c r="AT166" s="249" t="s">
        <v>205</v>
      </c>
      <c r="AU166" s="249" t="s">
        <v>83</v>
      </c>
      <c r="AV166" s="14" t="s">
        <v>203</v>
      </c>
      <c r="AW166" s="14" t="s">
        <v>37</v>
      </c>
      <c r="AX166" s="14" t="s">
        <v>81</v>
      </c>
      <c r="AY166" s="249" t="s">
        <v>196</v>
      </c>
    </row>
    <row r="167" spans="2:65" s="1" customFormat="1" ht="46" customHeight="1">
      <c r="B167" s="42"/>
      <c r="C167" s="204" t="s">
        <v>290</v>
      </c>
      <c r="D167" s="204" t="s">
        <v>198</v>
      </c>
      <c r="E167" s="205" t="s">
        <v>291</v>
      </c>
      <c r="F167" s="206" t="s">
        <v>292</v>
      </c>
      <c r="G167" s="207" t="s">
        <v>267</v>
      </c>
      <c r="H167" s="208">
        <v>8.64</v>
      </c>
      <c r="I167" s="209"/>
      <c r="J167" s="210">
        <f>ROUND(I167*H167,2)</f>
        <v>0</v>
      </c>
      <c r="K167" s="206" t="s">
        <v>202</v>
      </c>
      <c r="L167" s="62"/>
      <c r="M167" s="211" t="s">
        <v>24</v>
      </c>
      <c r="N167" s="212" t="s">
        <v>45</v>
      </c>
      <c r="O167" s="43"/>
      <c r="P167" s="213">
        <f>O167*H167</f>
        <v>0</v>
      </c>
      <c r="Q167" s="213">
        <v>7.2969999999999993E-2</v>
      </c>
      <c r="R167" s="213">
        <f>Q167*H167</f>
        <v>0.63046079999999993</v>
      </c>
      <c r="S167" s="213">
        <v>0</v>
      </c>
      <c r="T167" s="214">
        <f>S167*H167</f>
        <v>0</v>
      </c>
      <c r="AR167" s="25" t="s">
        <v>203</v>
      </c>
      <c r="AT167" s="25" t="s">
        <v>198</v>
      </c>
      <c r="AU167" s="25" t="s">
        <v>83</v>
      </c>
      <c r="AY167" s="25" t="s">
        <v>196</v>
      </c>
      <c r="BE167" s="215">
        <f>IF(N167="základní",J167,0)</f>
        <v>0</v>
      </c>
      <c r="BF167" s="215">
        <f>IF(N167="snížená",J167,0)</f>
        <v>0</v>
      </c>
      <c r="BG167" s="215">
        <f>IF(N167="zákl. přenesená",J167,0)</f>
        <v>0</v>
      </c>
      <c r="BH167" s="215">
        <f>IF(N167="sníž. přenesená",J167,0)</f>
        <v>0</v>
      </c>
      <c r="BI167" s="215">
        <f>IF(N167="nulová",J167,0)</f>
        <v>0</v>
      </c>
      <c r="BJ167" s="25" t="s">
        <v>81</v>
      </c>
      <c r="BK167" s="215">
        <f>ROUND(I167*H167,2)</f>
        <v>0</v>
      </c>
      <c r="BL167" s="25" t="s">
        <v>203</v>
      </c>
      <c r="BM167" s="25" t="s">
        <v>293</v>
      </c>
    </row>
    <row r="168" spans="2:65" s="12" customFormat="1">
      <c r="B168" s="216"/>
      <c r="C168" s="217"/>
      <c r="D168" s="218" t="s">
        <v>205</v>
      </c>
      <c r="E168" s="219" t="s">
        <v>24</v>
      </c>
      <c r="F168" s="220" t="s">
        <v>294</v>
      </c>
      <c r="G168" s="217"/>
      <c r="H168" s="221">
        <v>2.64</v>
      </c>
      <c r="I168" s="222"/>
      <c r="J168" s="217"/>
      <c r="K168" s="217"/>
      <c r="L168" s="223"/>
      <c r="M168" s="224"/>
      <c r="N168" s="225"/>
      <c r="O168" s="225"/>
      <c r="P168" s="225"/>
      <c r="Q168" s="225"/>
      <c r="R168" s="225"/>
      <c r="S168" s="225"/>
      <c r="T168" s="226"/>
      <c r="AT168" s="227" t="s">
        <v>205</v>
      </c>
      <c r="AU168" s="227" t="s">
        <v>83</v>
      </c>
      <c r="AV168" s="12" t="s">
        <v>83</v>
      </c>
      <c r="AW168" s="12" t="s">
        <v>37</v>
      </c>
      <c r="AX168" s="12" t="s">
        <v>74</v>
      </c>
      <c r="AY168" s="227" t="s">
        <v>196</v>
      </c>
    </row>
    <row r="169" spans="2:65" s="12" customFormat="1">
      <c r="B169" s="216"/>
      <c r="C169" s="217"/>
      <c r="D169" s="218" t="s">
        <v>205</v>
      </c>
      <c r="E169" s="219" t="s">
        <v>24</v>
      </c>
      <c r="F169" s="220" t="s">
        <v>289</v>
      </c>
      <c r="G169" s="217"/>
      <c r="H169" s="221">
        <v>2</v>
      </c>
      <c r="I169" s="222"/>
      <c r="J169" s="217"/>
      <c r="K169" s="217"/>
      <c r="L169" s="223"/>
      <c r="M169" s="224"/>
      <c r="N169" s="225"/>
      <c r="O169" s="225"/>
      <c r="P169" s="225"/>
      <c r="Q169" s="225"/>
      <c r="R169" s="225"/>
      <c r="S169" s="225"/>
      <c r="T169" s="226"/>
      <c r="AT169" s="227" t="s">
        <v>205</v>
      </c>
      <c r="AU169" s="227" t="s">
        <v>83</v>
      </c>
      <c r="AV169" s="12" t="s">
        <v>83</v>
      </c>
      <c r="AW169" s="12" t="s">
        <v>37</v>
      </c>
      <c r="AX169" s="12" t="s">
        <v>74</v>
      </c>
      <c r="AY169" s="227" t="s">
        <v>196</v>
      </c>
    </row>
    <row r="170" spans="2:65" s="13" customFormat="1">
      <c r="B170" s="228"/>
      <c r="C170" s="229"/>
      <c r="D170" s="218" t="s">
        <v>205</v>
      </c>
      <c r="E170" s="230" t="s">
        <v>24</v>
      </c>
      <c r="F170" s="231" t="s">
        <v>263</v>
      </c>
      <c r="G170" s="229"/>
      <c r="H170" s="232">
        <v>4.6399999999999997</v>
      </c>
      <c r="I170" s="233"/>
      <c r="J170" s="229"/>
      <c r="K170" s="229"/>
      <c r="L170" s="234"/>
      <c r="M170" s="235"/>
      <c r="N170" s="236"/>
      <c r="O170" s="236"/>
      <c r="P170" s="236"/>
      <c r="Q170" s="236"/>
      <c r="R170" s="236"/>
      <c r="S170" s="236"/>
      <c r="T170" s="237"/>
      <c r="AT170" s="238" t="s">
        <v>205</v>
      </c>
      <c r="AU170" s="238" t="s">
        <v>83</v>
      </c>
      <c r="AV170" s="13" t="s">
        <v>211</v>
      </c>
      <c r="AW170" s="13" t="s">
        <v>37</v>
      </c>
      <c r="AX170" s="13" t="s">
        <v>74</v>
      </c>
      <c r="AY170" s="238" t="s">
        <v>196</v>
      </c>
    </row>
    <row r="171" spans="2:65" s="12" customFormat="1">
      <c r="B171" s="216"/>
      <c r="C171" s="217"/>
      <c r="D171" s="218" t="s">
        <v>205</v>
      </c>
      <c r="E171" s="219" t="s">
        <v>24</v>
      </c>
      <c r="F171" s="220" t="s">
        <v>295</v>
      </c>
      <c r="G171" s="217"/>
      <c r="H171" s="221">
        <v>4</v>
      </c>
      <c r="I171" s="222"/>
      <c r="J171" s="217"/>
      <c r="K171" s="217"/>
      <c r="L171" s="223"/>
      <c r="M171" s="224"/>
      <c r="N171" s="225"/>
      <c r="O171" s="225"/>
      <c r="P171" s="225"/>
      <c r="Q171" s="225"/>
      <c r="R171" s="225"/>
      <c r="S171" s="225"/>
      <c r="T171" s="226"/>
      <c r="AT171" s="227" t="s">
        <v>205</v>
      </c>
      <c r="AU171" s="227" t="s">
        <v>83</v>
      </c>
      <c r="AV171" s="12" t="s">
        <v>83</v>
      </c>
      <c r="AW171" s="12" t="s">
        <v>37</v>
      </c>
      <c r="AX171" s="12" t="s">
        <v>74</v>
      </c>
      <c r="AY171" s="227" t="s">
        <v>196</v>
      </c>
    </row>
    <row r="172" spans="2:65" s="13" customFormat="1">
      <c r="B172" s="228"/>
      <c r="C172" s="229"/>
      <c r="D172" s="218" t="s">
        <v>205</v>
      </c>
      <c r="E172" s="230" t="s">
        <v>24</v>
      </c>
      <c r="F172" s="231" t="s">
        <v>271</v>
      </c>
      <c r="G172" s="229"/>
      <c r="H172" s="232">
        <v>4</v>
      </c>
      <c r="I172" s="233"/>
      <c r="J172" s="229"/>
      <c r="K172" s="229"/>
      <c r="L172" s="234"/>
      <c r="M172" s="235"/>
      <c r="N172" s="236"/>
      <c r="O172" s="236"/>
      <c r="P172" s="236"/>
      <c r="Q172" s="236"/>
      <c r="R172" s="236"/>
      <c r="S172" s="236"/>
      <c r="T172" s="237"/>
      <c r="AT172" s="238" t="s">
        <v>205</v>
      </c>
      <c r="AU172" s="238" t="s">
        <v>83</v>
      </c>
      <c r="AV172" s="13" t="s">
        <v>211</v>
      </c>
      <c r="AW172" s="13" t="s">
        <v>37</v>
      </c>
      <c r="AX172" s="13" t="s">
        <v>74</v>
      </c>
      <c r="AY172" s="238" t="s">
        <v>196</v>
      </c>
    </row>
    <row r="173" spans="2:65" s="14" customFormat="1">
      <c r="B173" s="239"/>
      <c r="C173" s="240"/>
      <c r="D173" s="218" t="s">
        <v>205</v>
      </c>
      <c r="E173" s="241" t="s">
        <v>24</v>
      </c>
      <c r="F173" s="242" t="s">
        <v>238</v>
      </c>
      <c r="G173" s="240"/>
      <c r="H173" s="243">
        <v>8.64</v>
      </c>
      <c r="I173" s="244"/>
      <c r="J173" s="240"/>
      <c r="K173" s="240"/>
      <c r="L173" s="245"/>
      <c r="M173" s="246"/>
      <c r="N173" s="247"/>
      <c r="O173" s="247"/>
      <c r="P173" s="247"/>
      <c r="Q173" s="247"/>
      <c r="R173" s="247"/>
      <c r="S173" s="247"/>
      <c r="T173" s="248"/>
      <c r="AT173" s="249" t="s">
        <v>205</v>
      </c>
      <c r="AU173" s="249" t="s">
        <v>83</v>
      </c>
      <c r="AV173" s="14" t="s">
        <v>203</v>
      </c>
      <c r="AW173" s="14" t="s">
        <v>37</v>
      </c>
      <c r="AX173" s="14" t="s">
        <v>81</v>
      </c>
      <c r="AY173" s="249" t="s">
        <v>196</v>
      </c>
    </row>
    <row r="174" spans="2:65" s="1" customFormat="1" ht="34.5" customHeight="1">
      <c r="B174" s="42"/>
      <c r="C174" s="204" t="s">
        <v>296</v>
      </c>
      <c r="D174" s="204" t="s">
        <v>198</v>
      </c>
      <c r="E174" s="205" t="s">
        <v>297</v>
      </c>
      <c r="F174" s="206" t="s">
        <v>298</v>
      </c>
      <c r="G174" s="207" t="s">
        <v>267</v>
      </c>
      <c r="H174" s="208">
        <v>2.2789999999999999</v>
      </c>
      <c r="I174" s="209"/>
      <c r="J174" s="210">
        <f>ROUND(I174*H174,2)</f>
        <v>0</v>
      </c>
      <c r="K174" s="206" t="s">
        <v>202</v>
      </c>
      <c r="L174" s="62"/>
      <c r="M174" s="211" t="s">
        <v>24</v>
      </c>
      <c r="N174" s="212" t="s">
        <v>45</v>
      </c>
      <c r="O174" s="43"/>
      <c r="P174" s="213">
        <f>O174*H174</f>
        <v>0</v>
      </c>
      <c r="Q174" s="213">
        <v>0.26723000000000002</v>
      </c>
      <c r="R174" s="213">
        <f>Q174*H174</f>
        <v>0.60901717</v>
      </c>
      <c r="S174" s="213">
        <v>0</v>
      </c>
      <c r="T174" s="214">
        <f>S174*H174</f>
        <v>0</v>
      </c>
      <c r="AR174" s="25" t="s">
        <v>203</v>
      </c>
      <c r="AT174" s="25" t="s">
        <v>198</v>
      </c>
      <c r="AU174" s="25" t="s">
        <v>83</v>
      </c>
      <c r="AY174" s="25" t="s">
        <v>196</v>
      </c>
      <c r="BE174" s="215">
        <f>IF(N174="základní",J174,0)</f>
        <v>0</v>
      </c>
      <c r="BF174" s="215">
        <f>IF(N174="snížená",J174,0)</f>
        <v>0</v>
      </c>
      <c r="BG174" s="215">
        <f>IF(N174="zákl. přenesená",J174,0)</f>
        <v>0</v>
      </c>
      <c r="BH174" s="215">
        <f>IF(N174="sníž. přenesená",J174,0)</f>
        <v>0</v>
      </c>
      <c r="BI174" s="215">
        <f>IF(N174="nulová",J174,0)</f>
        <v>0</v>
      </c>
      <c r="BJ174" s="25" t="s">
        <v>81</v>
      </c>
      <c r="BK174" s="215">
        <f>ROUND(I174*H174,2)</f>
        <v>0</v>
      </c>
      <c r="BL174" s="25" t="s">
        <v>203</v>
      </c>
      <c r="BM174" s="25" t="s">
        <v>299</v>
      </c>
    </row>
    <row r="175" spans="2:65" s="12" customFormat="1">
      <c r="B175" s="216"/>
      <c r="C175" s="217"/>
      <c r="D175" s="218" t="s">
        <v>205</v>
      </c>
      <c r="E175" s="219" t="s">
        <v>24</v>
      </c>
      <c r="F175" s="220" t="s">
        <v>300</v>
      </c>
      <c r="G175" s="217"/>
      <c r="H175" s="221">
        <v>0.65</v>
      </c>
      <c r="I175" s="222"/>
      <c r="J175" s="217"/>
      <c r="K175" s="217"/>
      <c r="L175" s="223"/>
      <c r="M175" s="224"/>
      <c r="N175" s="225"/>
      <c r="O175" s="225"/>
      <c r="P175" s="225"/>
      <c r="Q175" s="225"/>
      <c r="R175" s="225"/>
      <c r="S175" s="225"/>
      <c r="T175" s="226"/>
      <c r="AT175" s="227" t="s">
        <v>205</v>
      </c>
      <c r="AU175" s="227" t="s">
        <v>83</v>
      </c>
      <c r="AV175" s="12" t="s">
        <v>83</v>
      </c>
      <c r="AW175" s="12" t="s">
        <v>37</v>
      </c>
      <c r="AX175" s="12" t="s">
        <v>74</v>
      </c>
      <c r="AY175" s="227" t="s">
        <v>196</v>
      </c>
    </row>
    <row r="176" spans="2:65" s="12" customFormat="1">
      <c r="B176" s="216"/>
      <c r="C176" s="217"/>
      <c r="D176" s="218" t="s">
        <v>205</v>
      </c>
      <c r="E176" s="219" t="s">
        <v>24</v>
      </c>
      <c r="F176" s="220" t="s">
        <v>301</v>
      </c>
      <c r="G176" s="217"/>
      <c r="H176" s="221">
        <v>0.68100000000000005</v>
      </c>
      <c r="I176" s="222"/>
      <c r="J176" s="217"/>
      <c r="K176" s="217"/>
      <c r="L176" s="223"/>
      <c r="M176" s="224"/>
      <c r="N176" s="225"/>
      <c r="O176" s="225"/>
      <c r="P176" s="225"/>
      <c r="Q176" s="225"/>
      <c r="R176" s="225"/>
      <c r="S176" s="225"/>
      <c r="T176" s="226"/>
      <c r="AT176" s="227" t="s">
        <v>205</v>
      </c>
      <c r="AU176" s="227" t="s">
        <v>83</v>
      </c>
      <c r="AV176" s="12" t="s">
        <v>83</v>
      </c>
      <c r="AW176" s="12" t="s">
        <v>37</v>
      </c>
      <c r="AX176" s="12" t="s">
        <v>74</v>
      </c>
      <c r="AY176" s="227" t="s">
        <v>196</v>
      </c>
    </row>
    <row r="177" spans="2:65" s="13" customFormat="1">
      <c r="B177" s="228"/>
      <c r="C177" s="229"/>
      <c r="D177" s="218" t="s">
        <v>205</v>
      </c>
      <c r="E177" s="230" t="s">
        <v>24</v>
      </c>
      <c r="F177" s="231" t="s">
        <v>263</v>
      </c>
      <c r="G177" s="229"/>
      <c r="H177" s="232">
        <v>1.331</v>
      </c>
      <c r="I177" s="233"/>
      <c r="J177" s="229"/>
      <c r="K177" s="229"/>
      <c r="L177" s="234"/>
      <c r="M177" s="235"/>
      <c r="N177" s="236"/>
      <c r="O177" s="236"/>
      <c r="P177" s="236"/>
      <c r="Q177" s="236"/>
      <c r="R177" s="236"/>
      <c r="S177" s="236"/>
      <c r="T177" s="237"/>
      <c r="AT177" s="238" t="s">
        <v>205</v>
      </c>
      <c r="AU177" s="238" t="s">
        <v>83</v>
      </c>
      <c r="AV177" s="13" t="s">
        <v>211</v>
      </c>
      <c r="AW177" s="13" t="s">
        <v>37</v>
      </c>
      <c r="AX177" s="13" t="s">
        <v>74</v>
      </c>
      <c r="AY177" s="238" t="s">
        <v>196</v>
      </c>
    </row>
    <row r="178" spans="2:65" s="12" customFormat="1">
      <c r="B178" s="216"/>
      <c r="C178" s="217"/>
      <c r="D178" s="218" t="s">
        <v>205</v>
      </c>
      <c r="E178" s="219" t="s">
        <v>24</v>
      </c>
      <c r="F178" s="220" t="s">
        <v>302</v>
      </c>
      <c r="G178" s="217"/>
      <c r="H178" s="221">
        <v>0.94799999999999995</v>
      </c>
      <c r="I178" s="222"/>
      <c r="J178" s="217"/>
      <c r="K178" s="217"/>
      <c r="L178" s="223"/>
      <c r="M178" s="224"/>
      <c r="N178" s="225"/>
      <c r="O178" s="225"/>
      <c r="P178" s="225"/>
      <c r="Q178" s="225"/>
      <c r="R178" s="225"/>
      <c r="S178" s="225"/>
      <c r="T178" s="226"/>
      <c r="AT178" s="227" t="s">
        <v>205</v>
      </c>
      <c r="AU178" s="227" t="s">
        <v>83</v>
      </c>
      <c r="AV178" s="12" t="s">
        <v>83</v>
      </c>
      <c r="AW178" s="12" t="s">
        <v>37</v>
      </c>
      <c r="AX178" s="12" t="s">
        <v>74</v>
      </c>
      <c r="AY178" s="227" t="s">
        <v>196</v>
      </c>
    </row>
    <row r="179" spans="2:65" s="13" customFormat="1">
      <c r="B179" s="228"/>
      <c r="C179" s="229"/>
      <c r="D179" s="218" t="s">
        <v>205</v>
      </c>
      <c r="E179" s="230" t="s">
        <v>24</v>
      </c>
      <c r="F179" s="231" t="s">
        <v>271</v>
      </c>
      <c r="G179" s="229"/>
      <c r="H179" s="232">
        <v>0.94799999999999995</v>
      </c>
      <c r="I179" s="233"/>
      <c r="J179" s="229"/>
      <c r="K179" s="229"/>
      <c r="L179" s="234"/>
      <c r="M179" s="235"/>
      <c r="N179" s="236"/>
      <c r="O179" s="236"/>
      <c r="P179" s="236"/>
      <c r="Q179" s="236"/>
      <c r="R179" s="236"/>
      <c r="S179" s="236"/>
      <c r="T179" s="237"/>
      <c r="AT179" s="238" t="s">
        <v>205</v>
      </c>
      <c r="AU179" s="238" t="s">
        <v>83</v>
      </c>
      <c r="AV179" s="13" t="s">
        <v>211</v>
      </c>
      <c r="AW179" s="13" t="s">
        <v>37</v>
      </c>
      <c r="AX179" s="13" t="s">
        <v>74</v>
      </c>
      <c r="AY179" s="238" t="s">
        <v>196</v>
      </c>
    </row>
    <row r="180" spans="2:65" s="14" customFormat="1">
      <c r="B180" s="239"/>
      <c r="C180" s="240"/>
      <c r="D180" s="218" t="s">
        <v>205</v>
      </c>
      <c r="E180" s="241" t="s">
        <v>24</v>
      </c>
      <c r="F180" s="242" t="s">
        <v>238</v>
      </c>
      <c r="G180" s="240"/>
      <c r="H180" s="243">
        <v>2.2789999999999999</v>
      </c>
      <c r="I180" s="244"/>
      <c r="J180" s="240"/>
      <c r="K180" s="240"/>
      <c r="L180" s="245"/>
      <c r="M180" s="246"/>
      <c r="N180" s="247"/>
      <c r="O180" s="247"/>
      <c r="P180" s="247"/>
      <c r="Q180" s="247"/>
      <c r="R180" s="247"/>
      <c r="S180" s="247"/>
      <c r="T180" s="248"/>
      <c r="AT180" s="249" t="s">
        <v>205</v>
      </c>
      <c r="AU180" s="249" t="s">
        <v>83</v>
      </c>
      <c r="AV180" s="14" t="s">
        <v>203</v>
      </c>
      <c r="AW180" s="14" t="s">
        <v>37</v>
      </c>
      <c r="AX180" s="14" t="s">
        <v>81</v>
      </c>
      <c r="AY180" s="249" t="s">
        <v>196</v>
      </c>
    </row>
    <row r="181" spans="2:65" s="1" customFormat="1" ht="34.5" customHeight="1">
      <c r="B181" s="42"/>
      <c r="C181" s="204" t="s">
        <v>303</v>
      </c>
      <c r="D181" s="204" t="s">
        <v>198</v>
      </c>
      <c r="E181" s="205" t="s">
        <v>304</v>
      </c>
      <c r="F181" s="206" t="s">
        <v>305</v>
      </c>
      <c r="G181" s="207" t="s">
        <v>267</v>
      </c>
      <c r="H181" s="208">
        <v>60</v>
      </c>
      <c r="I181" s="209"/>
      <c r="J181" s="210">
        <f>ROUND(I181*H181,2)</f>
        <v>0</v>
      </c>
      <c r="K181" s="206" t="s">
        <v>202</v>
      </c>
      <c r="L181" s="62"/>
      <c r="M181" s="211" t="s">
        <v>24</v>
      </c>
      <c r="N181" s="212" t="s">
        <v>45</v>
      </c>
      <c r="O181" s="43"/>
      <c r="P181" s="213">
        <f>O181*H181</f>
        <v>0</v>
      </c>
      <c r="Q181" s="213">
        <v>6.9169999999999995E-2</v>
      </c>
      <c r="R181" s="213">
        <f>Q181*H181</f>
        <v>4.1501999999999999</v>
      </c>
      <c r="S181" s="213">
        <v>0</v>
      </c>
      <c r="T181" s="214">
        <f>S181*H181</f>
        <v>0</v>
      </c>
      <c r="AR181" s="25" t="s">
        <v>203</v>
      </c>
      <c r="AT181" s="25" t="s">
        <v>198</v>
      </c>
      <c r="AU181" s="25" t="s">
        <v>83</v>
      </c>
      <c r="AY181" s="25" t="s">
        <v>196</v>
      </c>
      <c r="BE181" s="215">
        <f>IF(N181="základní",J181,0)</f>
        <v>0</v>
      </c>
      <c r="BF181" s="215">
        <f>IF(N181="snížená",J181,0)</f>
        <v>0</v>
      </c>
      <c r="BG181" s="215">
        <f>IF(N181="zákl. přenesená",J181,0)</f>
        <v>0</v>
      </c>
      <c r="BH181" s="215">
        <f>IF(N181="sníž. přenesená",J181,0)</f>
        <v>0</v>
      </c>
      <c r="BI181" s="215">
        <f>IF(N181="nulová",J181,0)</f>
        <v>0</v>
      </c>
      <c r="BJ181" s="25" t="s">
        <v>81</v>
      </c>
      <c r="BK181" s="215">
        <f>ROUND(I181*H181,2)</f>
        <v>0</v>
      </c>
      <c r="BL181" s="25" t="s">
        <v>203</v>
      </c>
      <c r="BM181" s="25" t="s">
        <v>306</v>
      </c>
    </row>
    <row r="182" spans="2:65" s="12" customFormat="1">
      <c r="B182" s="216"/>
      <c r="C182" s="217"/>
      <c r="D182" s="218" t="s">
        <v>205</v>
      </c>
      <c r="E182" s="219" t="s">
        <v>24</v>
      </c>
      <c r="F182" s="220" t="s">
        <v>307</v>
      </c>
      <c r="G182" s="217"/>
      <c r="H182" s="221">
        <v>8.4510000000000005</v>
      </c>
      <c r="I182" s="222"/>
      <c r="J182" s="217"/>
      <c r="K182" s="217"/>
      <c r="L182" s="223"/>
      <c r="M182" s="224"/>
      <c r="N182" s="225"/>
      <c r="O182" s="225"/>
      <c r="P182" s="225"/>
      <c r="Q182" s="225"/>
      <c r="R182" s="225"/>
      <c r="S182" s="225"/>
      <c r="T182" s="226"/>
      <c r="AT182" s="227" t="s">
        <v>205</v>
      </c>
      <c r="AU182" s="227" t="s">
        <v>83</v>
      </c>
      <c r="AV182" s="12" t="s">
        <v>83</v>
      </c>
      <c r="AW182" s="12" t="s">
        <v>37</v>
      </c>
      <c r="AX182" s="12" t="s">
        <v>74</v>
      </c>
      <c r="AY182" s="227" t="s">
        <v>196</v>
      </c>
    </row>
    <row r="183" spans="2:65" s="12" customFormat="1">
      <c r="B183" s="216"/>
      <c r="C183" s="217"/>
      <c r="D183" s="218" t="s">
        <v>205</v>
      </c>
      <c r="E183" s="219" t="s">
        <v>24</v>
      </c>
      <c r="F183" s="220" t="s">
        <v>308</v>
      </c>
      <c r="G183" s="217"/>
      <c r="H183" s="221">
        <v>-1.1819999999999999</v>
      </c>
      <c r="I183" s="222"/>
      <c r="J183" s="217"/>
      <c r="K183" s="217"/>
      <c r="L183" s="223"/>
      <c r="M183" s="224"/>
      <c r="N183" s="225"/>
      <c r="O183" s="225"/>
      <c r="P183" s="225"/>
      <c r="Q183" s="225"/>
      <c r="R183" s="225"/>
      <c r="S183" s="225"/>
      <c r="T183" s="226"/>
      <c r="AT183" s="227" t="s">
        <v>205</v>
      </c>
      <c r="AU183" s="227" t="s">
        <v>83</v>
      </c>
      <c r="AV183" s="12" t="s">
        <v>83</v>
      </c>
      <c r="AW183" s="12" t="s">
        <v>37</v>
      </c>
      <c r="AX183" s="12" t="s">
        <v>74</v>
      </c>
      <c r="AY183" s="227" t="s">
        <v>196</v>
      </c>
    </row>
    <row r="184" spans="2:65" s="13" customFormat="1">
      <c r="B184" s="228"/>
      <c r="C184" s="229"/>
      <c r="D184" s="218" t="s">
        <v>205</v>
      </c>
      <c r="E184" s="230" t="s">
        <v>24</v>
      </c>
      <c r="F184" s="231" t="s">
        <v>263</v>
      </c>
      <c r="G184" s="229"/>
      <c r="H184" s="232">
        <v>7.2690000000000001</v>
      </c>
      <c r="I184" s="233"/>
      <c r="J184" s="229"/>
      <c r="K184" s="229"/>
      <c r="L184" s="234"/>
      <c r="M184" s="235"/>
      <c r="N184" s="236"/>
      <c r="O184" s="236"/>
      <c r="P184" s="236"/>
      <c r="Q184" s="236"/>
      <c r="R184" s="236"/>
      <c r="S184" s="236"/>
      <c r="T184" s="237"/>
      <c r="AT184" s="238" t="s">
        <v>205</v>
      </c>
      <c r="AU184" s="238" t="s">
        <v>83</v>
      </c>
      <c r="AV184" s="13" t="s">
        <v>211</v>
      </c>
      <c r="AW184" s="13" t="s">
        <v>37</v>
      </c>
      <c r="AX184" s="13" t="s">
        <v>74</v>
      </c>
      <c r="AY184" s="238" t="s">
        <v>196</v>
      </c>
    </row>
    <row r="185" spans="2:65" s="12" customFormat="1">
      <c r="B185" s="216"/>
      <c r="C185" s="217"/>
      <c r="D185" s="218" t="s">
        <v>205</v>
      </c>
      <c r="E185" s="219" t="s">
        <v>24</v>
      </c>
      <c r="F185" s="220" t="s">
        <v>309</v>
      </c>
      <c r="G185" s="217"/>
      <c r="H185" s="221">
        <v>28.89</v>
      </c>
      <c r="I185" s="222"/>
      <c r="J185" s="217"/>
      <c r="K185" s="217"/>
      <c r="L185" s="223"/>
      <c r="M185" s="224"/>
      <c r="N185" s="225"/>
      <c r="O185" s="225"/>
      <c r="P185" s="225"/>
      <c r="Q185" s="225"/>
      <c r="R185" s="225"/>
      <c r="S185" s="225"/>
      <c r="T185" s="226"/>
      <c r="AT185" s="227" t="s">
        <v>205</v>
      </c>
      <c r="AU185" s="227" t="s">
        <v>83</v>
      </c>
      <c r="AV185" s="12" t="s">
        <v>83</v>
      </c>
      <c r="AW185" s="12" t="s">
        <v>37</v>
      </c>
      <c r="AX185" s="12" t="s">
        <v>74</v>
      </c>
      <c r="AY185" s="227" t="s">
        <v>196</v>
      </c>
    </row>
    <row r="186" spans="2:65" s="12" customFormat="1">
      <c r="B186" s="216"/>
      <c r="C186" s="217"/>
      <c r="D186" s="218" t="s">
        <v>205</v>
      </c>
      <c r="E186" s="219" t="s">
        <v>24</v>
      </c>
      <c r="F186" s="220" t="s">
        <v>310</v>
      </c>
      <c r="G186" s="217"/>
      <c r="H186" s="221">
        <v>35.316000000000003</v>
      </c>
      <c r="I186" s="222"/>
      <c r="J186" s="217"/>
      <c r="K186" s="217"/>
      <c r="L186" s="223"/>
      <c r="M186" s="224"/>
      <c r="N186" s="225"/>
      <c r="O186" s="225"/>
      <c r="P186" s="225"/>
      <c r="Q186" s="225"/>
      <c r="R186" s="225"/>
      <c r="S186" s="225"/>
      <c r="T186" s="226"/>
      <c r="AT186" s="227" t="s">
        <v>205</v>
      </c>
      <c r="AU186" s="227" t="s">
        <v>83</v>
      </c>
      <c r="AV186" s="12" t="s">
        <v>83</v>
      </c>
      <c r="AW186" s="12" t="s">
        <v>37</v>
      </c>
      <c r="AX186" s="12" t="s">
        <v>74</v>
      </c>
      <c r="AY186" s="227" t="s">
        <v>196</v>
      </c>
    </row>
    <row r="187" spans="2:65" s="12" customFormat="1">
      <c r="B187" s="216"/>
      <c r="C187" s="217"/>
      <c r="D187" s="218" t="s">
        <v>205</v>
      </c>
      <c r="E187" s="219" t="s">
        <v>24</v>
      </c>
      <c r="F187" s="220" t="s">
        <v>311</v>
      </c>
      <c r="G187" s="217"/>
      <c r="H187" s="221">
        <v>-11.475</v>
      </c>
      <c r="I187" s="222"/>
      <c r="J187" s="217"/>
      <c r="K187" s="217"/>
      <c r="L187" s="223"/>
      <c r="M187" s="224"/>
      <c r="N187" s="225"/>
      <c r="O187" s="225"/>
      <c r="P187" s="225"/>
      <c r="Q187" s="225"/>
      <c r="R187" s="225"/>
      <c r="S187" s="225"/>
      <c r="T187" s="226"/>
      <c r="AT187" s="227" t="s">
        <v>205</v>
      </c>
      <c r="AU187" s="227" t="s">
        <v>83</v>
      </c>
      <c r="AV187" s="12" t="s">
        <v>83</v>
      </c>
      <c r="AW187" s="12" t="s">
        <v>37</v>
      </c>
      <c r="AX187" s="12" t="s">
        <v>74</v>
      </c>
      <c r="AY187" s="227" t="s">
        <v>196</v>
      </c>
    </row>
    <row r="188" spans="2:65" s="13" customFormat="1">
      <c r="B188" s="228"/>
      <c r="C188" s="229"/>
      <c r="D188" s="218" t="s">
        <v>205</v>
      </c>
      <c r="E188" s="230" t="s">
        <v>24</v>
      </c>
      <c r="F188" s="231" t="s">
        <v>271</v>
      </c>
      <c r="G188" s="229"/>
      <c r="H188" s="232">
        <v>52.731000000000002</v>
      </c>
      <c r="I188" s="233"/>
      <c r="J188" s="229"/>
      <c r="K188" s="229"/>
      <c r="L188" s="234"/>
      <c r="M188" s="235"/>
      <c r="N188" s="236"/>
      <c r="O188" s="236"/>
      <c r="P188" s="236"/>
      <c r="Q188" s="236"/>
      <c r="R188" s="236"/>
      <c r="S188" s="236"/>
      <c r="T188" s="237"/>
      <c r="AT188" s="238" t="s">
        <v>205</v>
      </c>
      <c r="AU188" s="238" t="s">
        <v>83</v>
      </c>
      <c r="AV188" s="13" t="s">
        <v>211</v>
      </c>
      <c r="AW188" s="13" t="s">
        <v>37</v>
      </c>
      <c r="AX188" s="13" t="s">
        <v>74</v>
      </c>
      <c r="AY188" s="238" t="s">
        <v>196</v>
      </c>
    </row>
    <row r="189" spans="2:65" s="14" customFormat="1">
      <c r="B189" s="239"/>
      <c r="C189" s="240"/>
      <c r="D189" s="218" t="s">
        <v>205</v>
      </c>
      <c r="E189" s="241" t="s">
        <v>24</v>
      </c>
      <c r="F189" s="242" t="s">
        <v>238</v>
      </c>
      <c r="G189" s="240"/>
      <c r="H189" s="243">
        <v>60</v>
      </c>
      <c r="I189" s="244"/>
      <c r="J189" s="240"/>
      <c r="K189" s="240"/>
      <c r="L189" s="245"/>
      <c r="M189" s="246"/>
      <c r="N189" s="247"/>
      <c r="O189" s="247"/>
      <c r="P189" s="247"/>
      <c r="Q189" s="247"/>
      <c r="R189" s="247"/>
      <c r="S189" s="247"/>
      <c r="T189" s="248"/>
      <c r="AT189" s="249" t="s">
        <v>205</v>
      </c>
      <c r="AU189" s="249" t="s">
        <v>83</v>
      </c>
      <c r="AV189" s="14" t="s">
        <v>203</v>
      </c>
      <c r="AW189" s="14" t="s">
        <v>37</v>
      </c>
      <c r="AX189" s="14" t="s">
        <v>81</v>
      </c>
      <c r="AY189" s="249" t="s">
        <v>196</v>
      </c>
    </row>
    <row r="190" spans="2:65" s="1" customFormat="1" ht="34.5" customHeight="1">
      <c r="B190" s="42"/>
      <c r="C190" s="204" t="s">
        <v>312</v>
      </c>
      <c r="D190" s="204" t="s">
        <v>198</v>
      </c>
      <c r="E190" s="205" t="s">
        <v>313</v>
      </c>
      <c r="F190" s="206" t="s">
        <v>314</v>
      </c>
      <c r="G190" s="207" t="s">
        <v>267</v>
      </c>
      <c r="H190" s="208">
        <v>18.170999999999999</v>
      </c>
      <c r="I190" s="209"/>
      <c r="J190" s="210">
        <f>ROUND(I190*H190,2)</f>
        <v>0</v>
      </c>
      <c r="K190" s="206" t="s">
        <v>202</v>
      </c>
      <c r="L190" s="62"/>
      <c r="M190" s="211" t="s">
        <v>24</v>
      </c>
      <c r="N190" s="212" t="s">
        <v>45</v>
      </c>
      <c r="O190" s="43"/>
      <c r="P190" s="213">
        <f>O190*H190</f>
        <v>0</v>
      </c>
      <c r="Q190" s="213">
        <v>0.10324999999999999</v>
      </c>
      <c r="R190" s="213">
        <f>Q190*H190</f>
        <v>1.8761557499999999</v>
      </c>
      <c r="S190" s="213">
        <v>0</v>
      </c>
      <c r="T190" s="214">
        <f>S190*H190</f>
        <v>0</v>
      </c>
      <c r="AR190" s="25" t="s">
        <v>203</v>
      </c>
      <c r="AT190" s="25" t="s">
        <v>198</v>
      </c>
      <c r="AU190" s="25" t="s">
        <v>83</v>
      </c>
      <c r="AY190" s="25" t="s">
        <v>196</v>
      </c>
      <c r="BE190" s="215">
        <f>IF(N190="základní",J190,0)</f>
        <v>0</v>
      </c>
      <c r="BF190" s="215">
        <f>IF(N190="snížená",J190,0)</f>
        <v>0</v>
      </c>
      <c r="BG190" s="215">
        <f>IF(N190="zákl. přenesená",J190,0)</f>
        <v>0</v>
      </c>
      <c r="BH190" s="215">
        <f>IF(N190="sníž. přenesená",J190,0)</f>
        <v>0</v>
      </c>
      <c r="BI190" s="215">
        <f>IF(N190="nulová",J190,0)</f>
        <v>0</v>
      </c>
      <c r="BJ190" s="25" t="s">
        <v>81</v>
      </c>
      <c r="BK190" s="215">
        <f>ROUND(I190*H190,2)</f>
        <v>0</v>
      </c>
      <c r="BL190" s="25" t="s">
        <v>203</v>
      </c>
      <c r="BM190" s="25" t="s">
        <v>315</v>
      </c>
    </row>
    <row r="191" spans="2:65" s="12" customFormat="1">
      <c r="B191" s="216"/>
      <c r="C191" s="217"/>
      <c r="D191" s="218" t="s">
        <v>205</v>
      </c>
      <c r="E191" s="219" t="s">
        <v>24</v>
      </c>
      <c r="F191" s="220" t="s">
        <v>316</v>
      </c>
      <c r="G191" s="217"/>
      <c r="H191" s="221">
        <v>18.170999999999999</v>
      </c>
      <c r="I191" s="222"/>
      <c r="J191" s="217"/>
      <c r="K191" s="217"/>
      <c r="L191" s="223"/>
      <c r="M191" s="224"/>
      <c r="N191" s="225"/>
      <c r="O191" s="225"/>
      <c r="P191" s="225"/>
      <c r="Q191" s="225"/>
      <c r="R191" s="225"/>
      <c r="S191" s="225"/>
      <c r="T191" s="226"/>
      <c r="AT191" s="227" t="s">
        <v>205</v>
      </c>
      <c r="AU191" s="227" t="s">
        <v>83</v>
      </c>
      <c r="AV191" s="12" t="s">
        <v>83</v>
      </c>
      <c r="AW191" s="12" t="s">
        <v>37</v>
      </c>
      <c r="AX191" s="12" t="s">
        <v>74</v>
      </c>
      <c r="AY191" s="227" t="s">
        <v>196</v>
      </c>
    </row>
    <row r="192" spans="2:65" s="13" customFormat="1">
      <c r="B192" s="228"/>
      <c r="C192" s="229"/>
      <c r="D192" s="218" t="s">
        <v>205</v>
      </c>
      <c r="E192" s="230" t="s">
        <v>24</v>
      </c>
      <c r="F192" s="231" t="s">
        <v>263</v>
      </c>
      <c r="G192" s="229"/>
      <c r="H192" s="232">
        <v>18.170999999999999</v>
      </c>
      <c r="I192" s="233"/>
      <c r="J192" s="229"/>
      <c r="K192" s="229"/>
      <c r="L192" s="234"/>
      <c r="M192" s="235"/>
      <c r="N192" s="236"/>
      <c r="O192" s="236"/>
      <c r="P192" s="236"/>
      <c r="Q192" s="236"/>
      <c r="R192" s="236"/>
      <c r="S192" s="236"/>
      <c r="T192" s="237"/>
      <c r="AT192" s="238" t="s">
        <v>205</v>
      </c>
      <c r="AU192" s="238" t="s">
        <v>83</v>
      </c>
      <c r="AV192" s="13" t="s">
        <v>211</v>
      </c>
      <c r="AW192" s="13" t="s">
        <v>37</v>
      </c>
      <c r="AX192" s="13" t="s">
        <v>74</v>
      </c>
      <c r="AY192" s="238" t="s">
        <v>196</v>
      </c>
    </row>
    <row r="193" spans="2:65" s="14" customFormat="1">
      <c r="B193" s="239"/>
      <c r="C193" s="240"/>
      <c r="D193" s="218" t="s">
        <v>205</v>
      </c>
      <c r="E193" s="241" t="s">
        <v>24</v>
      </c>
      <c r="F193" s="242" t="s">
        <v>238</v>
      </c>
      <c r="G193" s="240"/>
      <c r="H193" s="243">
        <v>18.170999999999999</v>
      </c>
      <c r="I193" s="244"/>
      <c r="J193" s="240"/>
      <c r="K193" s="240"/>
      <c r="L193" s="245"/>
      <c r="M193" s="246"/>
      <c r="N193" s="247"/>
      <c r="O193" s="247"/>
      <c r="P193" s="247"/>
      <c r="Q193" s="247"/>
      <c r="R193" s="247"/>
      <c r="S193" s="247"/>
      <c r="T193" s="248"/>
      <c r="AT193" s="249" t="s">
        <v>205</v>
      </c>
      <c r="AU193" s="249" t="s">
        <v>83</v>
      </c>
      <c r="AV193" s="14" t="s">
        <v>203</v>
      </c>
      <c r="AW193" s="14" t="s">
        <v>37</v>
      </c>
      <c r="AX193" s="14" t="s">
        <v>81</v>
      </c>
      <c r="AY193" s="249" t="s">
        <v>196</v>
      </c>
    </row>
    <row r="194" spans="2:65" s="1" customFormat="1" ht="23" customHeight="1">
      <c r="B194" s="42"/>
      <c r="C194" s="204" t="s">
        <v>317</v>
      </c>
      <c r="D194" s="204" t="s">
        <v>198</v>
      </c>
      <c r="E194" s="205" t="s">
        <v>318</v>
      </c>
      <c r="F194" s="206" t="s">
        <v>319</v>
      </c>
      <c r="G194" s="207" t="s">
        <v>320</v>
      </c>
      <c r="H194" s="208">
        <v>40.5</v>
      </c>
      <c r="I194" s="209"/>
      <c r="J194" s="210">
        <f>ROUND(I194*H194,2)</f>
        <v>0</v>
      </c>
      <c r="K194" s="206" t="s">
        <v>202</v>
      </c>
      <c r="L194" s="62"/>
      <c r="M194" s="211" t="s">
        <v>24</v>
      </c>
      <c r="N194" s="212" t="s">
        <v>45</v>
      </c>
      <c r="O194" s="43"/>
      <c r="P194" s="213">
        <f>O194*H194</f>
        <v>0</v>
      </c>
      <c r="Q194" s="213">
        <v>1.208E-4</v>
      </c>
      <c r="R194" s="213">
        <f>Q194*H194</f>
        <v>4.8923999999999999E-3</v>
      </c>
      <c r="S194" s="213">
        <v>0</v>
      </c>
      <c r="T194" s="214">
        <f>S194*H194</f>
        <v>0</v>
      </c>
      <c r="AR194" s="25" t="s">
        <v>203</v>
      </c>
      <c r="AT194" s="25" t="s">
        <v>198</v>
      </c>
      <c r="AU194" s="25" t="s">
        <v>83</v>
      </c>
      <c r="AY194" s="25" t="s">
        <v>196</v>
      </c>
      <c r="BE194" s="215">
        <f>IF(N194="základní",J194,0)</f>
        <v>0</v>
      </c>
      <c r="BF194" s="215">
        <f>IF(N194="snížená",J194,0)</f>
        <v>0</v>
      </c>
      <c r="BG194" s="215">
        <f>IF(N194="zákl. přenesená",J194,0)</f>
        <v>0</v>
      </c>
      <c r="BH194" s="215">
        <f>IF(N194="sníž. přenesená",J194,0)</f>
        <v>0</v>
      </c>
      <c r="BI194" s="215">
        <f>IF(N194="nulová",J194,0)</f>
        <v>0</v>
      </c>
      <c r="BJ194" s="25" t="s">
        <v>81</v>
      </c>
      <c r="BK194" s="215">
        <f>ROUND(I194*H194,2)</f>
        <v>0</v>
      </c>
      <c r="BL194" s="25" t="s">
        <v>203</v>
      </c>
      <c r="BM194" s="25" t="s">
        <v>321</v>
      </c>
    </row>
    <row r="195" spans="2:65" s="12" customFormat="1">
      <c r="B195" s="216"/>
      <c r="C195" s="217"/>
      <c r="D195" s="218" t="s">
        <v>205</v>
      </c>
      <c r="E195" s="219" t="s">
        <v>24</v>
      </c>
      <c r="F195" s="220" t="s">
        <v>322</v>
      </c>
      <c r="G195" s="217"/>
      <c r="H195" s="221">
        <v>13.5</v>
      </c>
      <c r="I195" s="222"/>
      <c r="J195" s="217"/>
      <c r="K195" s="217"/>
      <c r="L195" s="223"/>
      <c r="M195" s="224"/>
      <c r="N195" s="225"/>
      <c r="O195" s="225"/>
      <c r="P195" s="225"/>
      <c r="Q195" s="225"/>
      <c r="R195" s="225"/>
      <c r="S195" s="225"/>
      <c r="T195" s="226"/>
      <c r="AT195" s="227" t="s">
        <v>205</v>
      </c>
      <c r="AU195" s="227" t="s">
        <v>83</v>
      </c>
      <c r="AV195" s="12" t="s">
        <v>83</v>
      </c>
      <c r="AW195" s="12" t="s">
        <v>37</v>
      </c>
      <c r="AX195" s="12" t="s">
        <v>74</v>
      </c>
      <c r="AY195" s="227" t="s">
        <v>196</v>
      </c>
    </row>
    <row r="196" spans="2:65" s="13" customFormat="1">
      <c r="B196" s="228"/>
      <c r="C196" s="229"/>
      <c r="D196" s="218" t="s">
        <v>205</v>
      </c>
      <c r="E196" s="230" t="s">
        <v>24</v>
      </c>
      <c r="F196" s="231" t="s">
        <v>263</v>
      </c>
      <c r="G196" s="229"/>
      <c r="H196" s="232">
        <v>13.5</v>
      </c>
      <c r="I196" s="233"/>
      <c r="J196" s="229"/>
      <c r="K196" s="229"/>
      <c r="L196" s="234"/>
      <c r="M196" s="235"/>
      <c r="N196" s="236"/>
      <c r="O196" s="236"/>
      <c r="P196" s="236"/>
      <c r="Q196" s="236"/>
      <c r="R196" s="236"/>
      <c r="S196" s="236"/>
      <c r="T196" s="237"/>
      <c r="AT196" s="238" t="s">
        <v>205</v>
      </c>
      <c r="AU196" s="238" t="s">
        <v>83</v>
      </c>
      <c r="AV196" s="13" t="s">
        <v>211</v>
      </c>
      <c r="AW196" s="13" t="s">
        <v>37</v>
      </c>
      <c r="AX196" s="13" t="s">
        <v>74</v>
      </c>
      <c r="AY196" s="238" t="s">
        <v>196</v>
      </c>
    </row>
    <row r="197" spans="2:65" s="12" customFormat="1">
      <c r="B197" s="216"/>
      <c r="C197" s="217"/>
      <c r="D197" s="218" t="s">
        <v>205</v>
      </c>
      <c r="E197" s="219" t="s">
        <v>24</v>
      </c>
      <c r="F197" s="220" t="s">
        <v>323</v>
      </c>
      <c r="G197" s="217"/>
      <c r="H197" s="221">
        <v>27</v>
      </c>
      <c r="I197" s="222"/>
      <c r="J197" s="217"/>
      <c r="K197" s="217"/>
      <c r="L197" s="223"/>
      <c r="M197" s="224"/>
      <c r="N197" s="225"/>
      <c r="O197" s="225"/>
      <c r="P197" s="225"/>
      <c r="Q197" s="225"/>
      <c r="R197" s="225"/>
      <c r="S197" s="225"/>
      <c r="T197" s="226"/>
      <c r="AT197" s="227" t="s">
        <v>205</v>
      </c>
      <c r="AU197" s="227" t="s">
        <v>83</v>
      </c>
      <c r="AV197" s="12" t="s">
        <v>83</v>
      </c>
      <c r="AW197" s="12" t="s">
        <v>37</v>
      </c>
      <c r="AX197" s="12" t="s">
        <v>74</v>
      </c>
      <c r="AY197" s="227" t="s">
        <v>196</v>
      </c>
    </row>
    <row r="198" spans="2:65" s="13" customFormat="1">
      <c r="B198" s="228"/>
      <c r="C198" s="229"/>
      <c r="D198" s="218" t="s">
        <v>205</v>
      </c>
      <c r="E198" s="230" t="s">
        <v>24</v>
      </c>
      <c r="F198" s="231" t="s">
        <v>271</v>
      </c>
      <c r="G198" s="229"/>
      <c r="H198" s="232">
        <v>27</v>
      </c>
      <c r="I198" s="233"/>
      <c r="J198" s="229"/>
      <c r="K198" s="229"/>
      <c r="L198" s="234"/>
      <c r="M198" s="235"/>
      <c r="N198" s="236"/>
      <c r="O198" s="236"/>
      <c r="P198" s="236"/>
      <c r="Q198" s="236"/>
      <c r="R198" s="236"/>
      <c r="S198" s="236"/>
      <c r="T198" s="237"/>
      <c r="AT198" s="238" t="s">
        <v>205</v>
      </c>
      <c r="AU198" s="238" t="s">
        <v>83</v>
      </c>
      <c r="AV198" s="13" t="s">
        <v>211</v>
      </c>
      <c r="AW198" s="13" t="s">
        <v>37</v>
      </c>
      <c r="AX198" s="13" t="s">
        <v>74</v>
      </c>
      <c r="AY198" s="238" t="s">
        <v>196</v>
      </c>
    </row>
    <row r="199" spans="2:65" s="14" customFormat="1">
      <c r="B199" s="239"/>
      <c r="C199" s="240"/>
      <c r="D199" s="218" t="s">
        <v>205</v>
      </c>
      <c r="E199" s="241" t="s">
        <v>24</v>
      </c>
      <c r="F199" s="242" t="s">
        <v>238</v>
      </c>
      <c r="G199" s="240"/>
      <c r="H199" s="243">
        <v>40.5</v>
      </c>
      <c r="I199" s="244"/>
      <c r="J199" s="240"/>
      <c r="K199" s="240"/>
      <c r="L199" s="245"/>
      <c r="M199" s="246"/>
      <c r="N199" s="247"/>
      <c r="O199" s="247"/>
      <c r="P199" s="247"/>
      <c r="Q199" s="247"/>
      <c r="R199" s="247"/>
      <c r="S199" s="247"/>
      <c r="T199" s="248"/>
      <c r="AT199" s="249" t="s">
        <v>205</v>
      </c>
      <c r="AU199" s="249" t="s">
        <v>83</v>
      </c>
      <c r="AV199" s="14" t="s">
        <v>203</v>
      </c>
      <c r="AW199" s="14" t="s">
        <v>37</v>
      </c>
      <c r="AX199" s="14" t="s">
        <v>81</v>
      </c>
      <c r="AY199" s="249" t="s">
        <v>196</v>
      </c>
    </row>
    <row r="200" spans="2:65" s="1" customFormat="1" ht="46" customHeight="1">
      <c r="B200" s="42"/>
      <c r="C200" s="204" t="s">
        <v>9</v>
      </c>
      <c r="D200" s="204" t="s">
        <v>198</v>
      </c>
      <c r="E200" s="205" t="s">
        <v>324</v>
      </c>
      <c r="F200" s="206" t="s">
        <v>325</v>
      </c>
      <c r="G200" s="207" t="s">
        <v>248</v>
      </c>
      <c r="H200" s="208">
        <v>6</v>
      </c>
      <c r="I200" s="209"/>
      <c r="J200" s="210">
        <f>ROUND(I200*H200,2)</f>
        <v>0</v>
      </c>
      <c r="K200" s="206" t="s">
        <v>202</v>
      </c>
      <c r="L200" s="62"/>
      <c r="M200" s="211" t="s">
        <v>24</v>
      </c>
      <c r="N200" s="212" t="s">
        <v>45</v>
      </c>
      <c r="O200" s="43"/>
      <c r="P200" s="213">
        <f>O200*H200</f>
        <v>0</v>
      </c>
      <c r="Q200" s="213">
        <v>2.606E-2</v>
      </c>
      <c r="R200" s="213">
        <f>Q200*H200</f>
        <v>0.15636</v>
      </c>
      <c r="S200" s="213">
        <v>0</v>
      </c>
      <c r="T200" s="214">
        <f>S200*H200</f>
        <v>0</v>
      </c>
      <c r="AR200" s="25" t="s">
        <v>203</v>
      </c>
      <c r="AT200" s="25" t="s">
        <v>198</v>
      </c>
      <c r="AU200" s="25" t="s">
        <v>83</v>
      </c>
      <c r="AY200" s="25" t="s">
        <v>196</v>
      </c>
      <c r="BE200" s="215">
        <f>IF(N200="základní",J200,0)</f>
        <v>0</v>
      </c>
      <c r="BF200" s="215">
        <f>IF(N200="snížená",J200,0)</f>
        <v>0</v>
      </c>
      <c r="BG200" s="215">
        <f>IF(N200="zákl. přenesená",J200,0)</f>
        <v>0</v>
      </c>
      <c r="BH200" s="215">
        <f>IF(N200="sníž. přenesená",J200,0)</f>
        <v>0</v>
      </c>
      <c r="BI200" s="215">
        <f>IF(N200="nulová",J200,0)</f>
        <v>0</v>
      </c>
      <c r="BJ200" s="25" t="s">
        <v>81</v>
      </c>
      <c r="BK200" s="215">
        <f>ROUND(I200*H200,2)</f>
        <v>0</v>
      </c>
      <c r="BL200" s="25" t="s">
        <v>203</v>
      </c>
      <c r="BM200" s="25" t="s">
        <v>326</v>
      </c>
    </row>
    <row r="201" spans="2:65" s="1" customFormat="1" ht="46" customHeight="1">
      <c r="B201" s="42"/>
      <c r="C201" s="204" t="s">
        <v>327</v>
      </c>
      <c r="D201" s="204" t="s">
        <v>198</v>
      </c>
      <c r="E201" s="205" t="s">
        <v>328</v>
      </c>
      <c r="F201" s="206" t="s">
        <v>329</v>
      </c>
      <c r="G201" s="207" t="s">
        <v>248</v>
      </c>
      <c r="H201" s="208">
        <v>3</v>
      </c>
      <c r="I201" s="209"/>
      <c r="J201" s="210">
        <f>ROUND(I201*H201,2)</f>
        <v>0</v>
      </c>
      <c r="K201" s="206" t="s">
        <v>202</v>
      </c>
      <c r="L201" s="62"/>
      <c r="M201" s="211" t="s">
        <v>24</v>
      </c>
      <c r="N201" s="212" t="s">
        <v>45</v>
      </c>
      <c r="O201" s="43"/>
      <c r="P201" s="213">
        <f>O201*H201</f>
        <v>0</v>
      </c>
      <c r="Q201" s="213">
        <v>3.2079999999999997E-2</v>
      </c>
      <c r="R201" s="213">
        <f>Q201*H201</f>
        <v>9.6239999999999992E-2</v>
      </c>
      <c r="S201" s="213">
        <v>0</v>
      </c>
      <c r="T201" s="214">
        <f>S201*H201</f>
        <v>0</v>
      </c>
      <c r="AR201" s="25" t="s">
        <v>203</v>
      </c>
      <c r="AT201" s="25" t="s">
        <v>198</v>
      </c>
      <c r="AU201" s="25" t="s">
        <v>83</v>
      </c>
      <c r="AY201" s="25" t="s">
        <v>196</v>
      </c>
      <c r="BE201" s="215">
        <f>IF(N201="základní",J201,0)</f>
        <v>0</v>
      </c>
      <c r="BF201" s="215">
        <f>IF(N201="snížená",J201,0)</f>
        <v>0</v>
      </c>
      <c r="BG201" s="215">
        <f>IF(N201="zákl. přenesená",J201,0)</f>
        <v>0</v>
      </c>
      <c r="BH201" s="215">
        <f>IF(N201="sníž. přenesená",J201,0)</f>
        <v>0</v>
      </c>
      <c r="BI201" s="215">
        <f>IF(N201="nulová",J201,0)</f>
        <v>0</v>
      </c>
      <c r="BJ201" s="25" t="s">
        <v>81</v>
      </c>
      <c r="BK201" s="215">
        <f>ROUND(I201*H201,2)</f>
        <v>0</v>
      </c>
      <c r="BL201" s="25" t="s">
        <v>203</v>
      </c>
      <c r="BM201" s="25" t="s">
        <v>330</v>
      </c>
    </row>
    <row r="202" spans="2:65" s="11" customFormat="1" ht="29.9" customHeight="1">
      <c r="B202" s="188"/>
      <c r="C202" s="189"/>
      <c r="D202" s="190" t="s">
        <v>73</v>
      </c>
      <c r="E202" s="202" t="s">
        <v>203</v>
      </c>
      <c r="F202" s="202" t="s">
        <v>331</v>
      </c>
      <c r="G202" s="189"/>
      <c r="H202" s="189"/>
      <c r="I202" s="192"/>
      <c r="J202" s="203">
        <f>BK202</f>
        <v>0</v>
      </c>
      <c r="K202" s="189"/>
      <c r="L202" s="194"/>
      <c r="M202" s="195"/>
      <c r="N202" s="196"/>
      <c r="O202" s="196"/>
      <c r="P202" s="197">
        <f>P203+P219+P258+P293</f>
        <v>0</v>
      </c>
      <c r="Q202" s="196"/>
      <c r="R202" s="197">
        <f>R203+R219+R258+R293</f>
        <v>65.079087032746699</v>
      </c>
      <c r="S202" s="196"/>
      <c r="T202" s="198">
        <f>T203+T219+T258+T293</f>
        <v>0</v>
      </c>
      <c r="AR202" s="199" t="s">
        <v>81</v>
      </c>
      <c r="AT202" s="200" t="s">
        <v>73</v>
      </c>
      <c r="AU202" s="200" t="s">
        <v>81</v>
      </c>
      <c r="AY202" s="199" t="s">
        <v>196</v>
      </c>
      <c r="BK202" s="201">
        <f>BK203+BK219+BK258+BK293</f>
        <v>0</v>
      </c>
    </row>
    <row r="203" spans="2:65" s="11" customFormat="1" ht="14.9" customHeight="1">
      <c r="B203" s="188"/>
      <c r="C203" s="189"/>
      <c r="D203" s="190" t="s">
        <v>73</v>
      </c>
      <c r="E203" s="202" t="s">
        <v>332</v>
      </c>
      <c r="F203" s="202" t="s">
        <v>333</v>
      </c>
      <c r="G203" s="189"/>
      <c r="H203" s="189"/>
      <c r="I203" s="192"/>
      <c r="J203" s="203">
        <f>BK203</f>
        <v>0</v>
      </c>
      <c r="K203" s="189"/>
      <c r="L203" s="194"/>
      <c r="M203" s="195"/>
      <c r="N203" s="196"/>
      <c r="O203" s="196"/>
      <c r="P203" s="197">
        <f>SUM(P204:P218)</f>
        <v>0</v>
      </c>
      <c r="Q203" s="196"/>
      <c r="R203" s="197">
        <f>SUM(R204:R218)</f>
        <v>2.6048217950488999</v>
      </c>
      <c r="S203" s="196"/>
      <c r="T203" s="198">
        <f>SUM(T204:T218)</f>
        <v>0</v>
      </c>
      <c r="AR203" s="199" t="s">
        <v>81</v>
      </c>
      <c r="AT203" s="200" t="s">
        <v>73</v>
      </c>
      <c r="AU203" s="200" t="s">
        <v>83</v>
      </c>
      <c r="AY203" s="199" t="s">
        <v>196</v>
      </c>
      <c r="BK203" s="201">
        <f>SUM(BK204:BK218)</f>
        <v>0</v>
      </c>
    </row>
    <row r="204" spans="2:65" s="1" customFormat="1" ht="92" customHeight="1">
      <c r="B204" s="42"/>
      <c r="C204" s="204" t="s">
        <v>334</v>
      </c>
      <c r="D204" s="204" t="s">
        <v>198</v>
      </c>
      <c r="E204" s="205" t="s">
        <v>335</v>
      </c>
      <c r="F204" s="206" t="s">
        <v>336</v>
      </c>
      <c r="G204" s="207" t="s">
        <v>267</v>
      </c>
      <c r="H204" s="208">
        <v>7.5650000000000004</v>
      </c>
      <c r="I204" s="209"/>
      <c r="J204" s="210">
        <f>ROUND(I204*H204,2)</f>
        <v>0</v>
      </c>
      <c r="K204" s="206" t="s">
        <v>202</v>
      </c>
      <c r="L204" s="62"/>
      <c r="M204" s="211" t="s">
        <v>24</v>
      </c>
      <c r="N204" s="212" t="s">
        <v>45</v>
      </c>
      <c r="O204" s="43"/>
      <c r="P204" s="213">
        <f>O204*H204</f>
        <v>0</v>
      </c>
      <c r="Q204" s="213">
        <v>1.127628E-2</v>
      </c>
      <c r="R204" s="213">
        <f>Q204*H204</f>
        <v>8.5305058200000006E-2</v>
      </c>
      <c r="S204" s="213">
        <v>0</v>
      </c>
      <c r="T204" s="214">
        <f>S204*H204</f>
        <v>0</v>
      </c>
      <c r="AR204" s="25" t="s">
        <v>203</v>
      </c>
      <c r="AT204" s="25" t="s">
        <v>198</v>
      </c>
      <c r="AU204" s="25" t="s">
        <v>211</v>
      </c>
      <c r="AY204" s="25" t="s">
        <v>196</v>
      </c>
      <c r="BE204" s="215">
        <f>IF(N204="základní",J204,0)</f>
        <v>0</v>
      </c>
      <c r="BF204" s="215">
        <f>IF(N204="snížená",J204,0)</f>
        <v>0</v>
      </c>
      <c r="BG204" s="215">
        <f>IF(N204="zákl. přenesená",J204,0)</f>
        <v>0</v>
      </c>
      <c r="BH204" s="215">
        <f>IF(N204="sníž. přenesená",J204,0)</f>
        <v>0</v>
      </c>
      <c r="BI204" s="215">
        <f>IF(N204="nulová",J204,0)</f>
        <v>0</v>
      </c>
      <c r="BJ204" s="25" t="s">
        <v>81</v>
      </c>
      <c r="BK204" s="215">
        <f>ROUND(I204*H204,2)</f>
        <v>0</v>
      </c>
      <c r="BL204" s="25" t="s">
        <v>203</v>
      </c>
      <c r="BM204" s="25" t="s">
        <v>337</v>
      </c>
    </row>
    <row r="205" spans="2:65" s="12" customFormat="1">
      <c r="B205" s="216"/>
      <c r="C205" s="217"/>
      <c r="D205" s="218" t="s">
        <v>205</v>
      </c>
      <c r="E205" s="219" t="s">
        <v>24</v>
      </c>
      <c r="F205" s="220" t="s">
        <v>338</v>
      </c>
      <c r="G205" s="217"/>
      <c r="H205" s="221">
        <v>8.0150000000000006</v>
      </c>
      <c r="I205" s="222"/>
      <c r="J205" s="217"/>
      <c r="K205" s="217"/>
      <c r="L205" s="223"/>
      <c r="M205" s="224"/>
      <c r="N205" s="225"/>
      <c r="O205" s="225"/>
      <c r="P205" s="225"/>
      <c r="Q205" s="225"/>
      <c r="R205" s="225"/>
      <c r="S205" s="225"/>
      <c r="T205" s="226"/>
      <c r="AT205" s="227" t="s">
        <v>205</v>
      </c>
      <c r="AU205" s="227" t="s">
        <v>211</v>
      </c>
      <c r="AV205" s="12" t="s">
        <v>83</v>
      </c>
      <c r="AW205" s="12" t="s">
        <v>37</v>
      </c>
      <c r="AX205" s="12" t="s">
        <v>74</v>
      </c>
      <c r="AY205" s="227" t="s">
        <v>196</v>
      </c>
    </row>
    <row r="206" spans="2:65" s="12" customFormat="1">
      <c r="B206" s="216"/>
      <c r="C206" s="217"/>
      <c r="D206" s="218" t="s">
        <v>205</v>
      </c>
      <c r="E206" s="219" t="s">
        <v>24</v>
      </c>
      <c r="F206" s="220" t="s">
        <v>339</v>
      </c>
      <c r="G206" s="217"/>
      <c r="H206" s="221">
        <v>-0.45</v>
      </c>
      <c r="I206" s="222"/>
      <c r="J206" s="217"/>
      <c r="K206" s="217"/>
      <c r="L206" s="223"/>
      <c r="M206" s="224"/>
      <c r="N206" s="225"/>
      <c r="O206" s="225"/>
      <c r="P206" s="225"/>
      <c r="Q206" s="225"/>
      <c r="R206" s="225"/>
      <c r="S206" s="225"/>
      <c r="T206" s="226"/>
      <c r="AT206" s="227" t="s">
        <v>205</v>
      </c>
      <c r="AU206" s="227" t="s">
        <v>211</v>
      </c>
      <c r="AV206" s="12" t="s">
        <v>83</v>
      </c>
      <c r="AW206" s="12" t="s">
        <v>37</v>
      </c>
      <c r="AX206" s="12" t="s">
        <v>74</v>
      </c>
      <c r="AY206" s="227" t="s">
        <v>196</v>
      </c>
    </row>
    <row r="207" spans="2:65" s="14" customFormat="1">
      <c r="B207" s="239"/>
      <c r="C207" s="240"/>
      <c r="D207" s="218" t="s">
        <v>205</v>
      </c>
      <c r="E207" s="241" t="s">
        <v>24</v>
      </c>
      <c r="F207" s="242" t="s">
        <v>340</v>
      </c>
      <c r="G207" s="240"/>
      <c r="H207" s="243">
        <v>7.5650000000000004</v>
      </c>
      <c r="I207" s="244"/>
      <c r="J207" s="240"/>
      <c r="K207" s="240"/>
      <c r="L207" s="245"/>
      <c r="M207" s="246"/>
      <c r="N207" s="247"/>
      <c r="O207" s="247"/>
      <c r="P207" s="247"/>
      <c r="Q207" s="247"/>
      <c r="R207" s="247"/>
      <c r="S207" s="247"/>
      <c r="T207" s="248"/>
      <c r="AT207" s="249" t="s">
        <v>205</v>
      </c>
      <c r="AU207" s="249" t="s">
        <v>211</v>
      </c>
      <c r="AV207" s="14" t="s">
        <v>203</v>
      </c>
      <c r="AW207" s="14" t="s">
        <v>37</v>
      </c>
      <c r="AX207" s="14" t="s">
        <v>81</v>
      </c>
      <c r="AY207" s="249" t="s">
        <v>196</v>
      </c>
    </row>
    <row r="208" spans="2:65" s="1" customFormat="1" ht="69" customHeight="1">
      <c r="B208" s="42"/>
      <c r="C208" s="204" t="s">
        <v>341</v>
      </c>
      <c r="D208" s="204" t="s">
        <v>198</v>
      </c>
      <c r="E208" s="205" t="s">
        <v>342</v>
      </c>
      <c r="F208" s="206" t="s">
        <v>343</v>
      </c>
      <c r="G208" s="207" t="s">
        <v>267</v>
      </c>
      <c r="H208" s="208">
        <v>7.5650000000000004</v>
      </c>
      <c r="I208" s="209"/>
      <c r="J208" s="210">
        <f>ROUND(I208*H208,2)</f>
        <v>0</v>
      </c>
      <c r="K208" s="206" t="s">
        <v>202</v>
      </c>
      <c r="L208" s="62"/>
      <c r="M208" s="211" t="s">
        <v>24</v>
      </c>
      <c r="N208" s="212" t="s">
        <v>45</v>
      </c>
      <c r="O208" s="43"/>
      <c r="P208" s="213">
        <f>O208*H208</f>
        <v>0</v>
      </c>
      <c r="Q208" s="213">
        <v>1.09044E-2</v>
      </c>
      <c r="R208" s="213">
        <f>Q208*H208</f>
        <v>8.2491785999999998E-2</v>
      </c>
      <c r="S208" s="213">
        <v>0</v>
      </c>
      <c r="T208" s="214">
        <f>S208*H208</f>
        <v>0</v>
      </c>
      <c r="AR208" s="25" t="s">
        <v>203</v>
      </c>
      <c r="AT208" s="25" t="s">
        <v>198</v>
      </c>
      <c r="AU208" s="25" t="s">
        <v>211</v>
      </c>
      <c r="AY208" s="25" t="s">
        <v>196</v>
      </c>
      <c r="BE208" s="215">
        <f>IF(N208="základní",J208,0)</f>
        <v>0</v>
      </c>
      <c r="BF208" s="215">
        <f>IF(N208="snížená",J208,0)</f>
        <v>0</v>
      </c>
      <c r="BG208" s="215">
        <f>IF(N208="zákl. přenesená",J208,0)</f>
        <v>0</v>
      </c>
      <c r="BH208" s="215">
        <f>IF(N208="sníž. přenesená",J208,0)</f>
        <v>0</v>
      </c>
      <c r="BI208" s="215">
        <f>IF(N208="nulová",J208,0)</f>
        <v>0</v>
      </c>
      <c r="BJ208" s="25" t="s">
        <v>81</v>
      </c>
      <c r="BK208" s="215">
        <f>ROUND(I208*H208,2)</f>
        <v>0</v>
      </c>
      <c r="BL208" s="25" t="s">
        <v>203</v>
      </c>
      <c r="BM208" s="25" t="s">
        <v>344</v>
      </c>
    </row>
    <row r="209" spans="2:65" s="1" customFormat="1" ht="80.5" customHeight="1">
      <c r="B209" s="42"/>
      <c r="C209" s="204" t="s">
        <v>345</v>
      </c>
      <c r="D209" s="204" t="s">
        <v>198</v>
      </c>
      <c r="E209" s="205" t="s">
        <v>346</v>
      </c>
      <c r="F209" s="206" t="s">
        <v>347</v>
      </c>
      <c r="G209" s="207" t="s">
        <v>214</v>
      </c>
      <c r="H209" s="208">
        <v>3.6999999999999998E-2</v>
      </c>
      <c r="I209" s="209"/>
      <c r="J209" s="210">
        <f>ROUND(I209*H209,2)</f>
        <v>0</v>
      </c>
      <c r="K209" s="206" t="s">
        <v>202</v>
      </c>
      <c r="L209" s="62"/>
      <c r="M209" s="211" t="s">
        <v>24</v>
      </c>
      <c r="N209" s="212" t="s">
        <v>45</v>
      </c>
      <c r="O209" s="43"/>
      <c r="P209" s="213">
        <f>O209*H209</f>
        <v>0</v>
      </c>
      <c r="Q209" s="213">
        <v>1.0627727796999999</v>
      </c>
      <c r="R209" s="213">
        <f>Q209*H209</f>
        <v>3.9322592848899995E-2</v>
      </c>
      <c r="S209" s="213">
        <v>0</v>
      </c>
      <c r="T209" s="214">
        <f>S209*H209</f>
        <v>0</v>
      </c>
      <c r="AR209" s="25" t="s">
        <v>203</v>
      </c>
      <c r="AT209" s="25" t="s">
        <v>198</v>
      </c>
      <c r="AU209" s="25" t="s">
        <v>211</v>
      </c>
      <c r="AY209" s="25" t="s">
        <v>196</v>
      </c>
      <c r="BE209" s="215">
        <f>IF(N209="základní",J209,0)</f>
        <v>0</v>
      </c>
      <c r="BF209" s="215">
        <f>IF(N209="snížená",J209,0)</f>
        <v>0</v>
      </c>
      <c r="BG209" s="215">
        <f>IF(N209="zákl. přenesená",J209,0)</f>
        <v>0</v>
      </c>
      <c r="BH209" s="215">
        <f>IF(N209="sníž. přenesená",J209,0)</f>
        <v>0</v>
      </c>
      <c r="BI209" s="215">
        <f>IF(N209="nulová",J209,0)</f>
        <v>0</v>
      </c>
      <c r="BJ209" s="25" t="s">
        <v>81</v>
      </c>
      <c r="BK209" s="215">
        <f>ROUND(I209*H209,2)</f>
        <v>0</v>
      </c>
      <c r="BL209" s="25" t="s">
        <v>203</v>
      </c>
      <c r="BM209" s="25" t="s">
        <v>348</v>
      </c>
    </row>
    <row r="210" spans="2:65" s="12" customFormat="1">
      <c r="B210" s="216"/>
      <c r="C210" s="217"/>
      <c r="D210" s="218" t="s">
        <v>205</v>
      </c>
      <c r="E210" s="219" t="s">
        <v>24</v>
      </c>
      <c r="F210" s="220" t="s">
        <v>349</v>
      </c>
      <c r="G210" s="217"/>
      <c r="H210" s="221">
        <v>3.6999999999999998E-2</v>
      </c>
      <c r="I210" s="222"/>
      <c r="J210" s="217"/>
      <c r="K210" s="217"/>
      <c r="L210" s="223"/>
      <c r="M210" s="224"/>
      <c r="N210" s="225"/>
      <c r="O210" s="225"/>
      <c r="P210" s="225"/>
      <c r="Q210" s="225"/>
      <c r="R210" s="225"/>
      <c r="S210" s="225"/>
      <c r="T210" s="226"/>
      <c r="AT210" s="227" t="s">
        <v>205</v>
      </c>
      <c r="AU210" s="227" t="s">
        <v>211</v>
      </c>
      <c r="AV210" s="12" t="s">
        <v>83</v>
      </c>
      <c r="AW210" s="12" t="s">
        <v>37</v>
      </c>
      <c r="AX210" s="12" t="s">
        <v>81</v>
      </c>
      <c r="AY210" s="227" t="s">
        <v>196</v>
      </c>
    </row>
    <row r="211" spans="2:65" s="1" customFormat="1" ht="46" customHeight="1">
      <c r="B211" s="42"/>
      <c r="C211" s="204" t="s">
        <v>350</v>
      </c>
      <c r="D211" s="204" t="s">
        <v>198</v>
      </c>
      <c r="E211" s="205" t="s">
        <v>351</v>
      </c>
      <c r="F211" s="206" t="s">
        <v>352</v>
      </c>
      <c r="G211" s="207" t="s">
        <v>201</v>
      </c>
      <c r="H211" s="208">
        <v>0.75700000000000001</v>
      </c>
      <c r="I211" s="209"/>
      <c r="J211" s="210">
        <f>ROUND(I211*H211,2)</f>
        <v>0</v>
      </c>
      <c r="K211" s="206" t="s">
        <v>202</v>
      </c>
      <c r="L211" s="62"/>
      <c r="M211" s="211" t="s">
        <v>24</v>
      </c>
      <c r="N211" s="212" t="s">
        <v>45</v>
      </c>
      <c r="O211" s="43"/>
      <c r="P211" s="213">
        <f>O211*H211</f>
        <v>0</v>
      </c>
      <c r="Q211" s="213">
        <v>2.2564799999999998</v>
      </c>
      <c r="R211" s="213">
        <f>Q211*H211</f>
        <v>1.7081553599999999</v>
      </c>
      <c r="S211" s="213">
        <v>0</v>
      </c>
      <c r="T211" s="214">
        <f>S211*H211</f>
        <v>0</v>
      </c>
      <c r="AR211" s="25" t="s">
        <v>203</v>
      </c>
      <c r="AT211" s="25" t="s">
        <v>198</v>
      </c>
      <c r="AU211" s="25" t="s">
        <v>211</v>
      </c>
      <c r="AY211" s="25" t="s">
        <v>196</v>
      </c>
      <c r="BE211" s="215">
        <f>IF(N211="základní",J211,0)</f>
        <v>0</v>
      </c>
      <c r="BF211" s="215">
        <f>IF(N211="snížená",J211,0)</f>
        <v>0</v>
      </c>
      <c r="BG211" s="215">
        <f>IF(N211="zákl. přenesená",J211,0)</f>
        <v>0</v>
      </c>
      <c r="BH211" s="215">
        <f>IF(N211="sníž. přenesená",J211,0)</f>
        <v>0</v>
      </c>
      <c r="BI211" s="215">
        <f>IF(N211="nulová",J211,0)</f>
        <v>0</v>
      </c>
      <c r="BJ211" s="25" t="s">
        <v>81</v>
      </c>
      <c r="BK211" s="215">
        <f>ROUND(I211*H211,2)</f>
        <v>0</v>
      </c>
      <c r="BL211" s="25" t="s">
        <v>203</v>
      </c>
      <c r="BM211" s="25" t="s">
        <v>353</v>
      </c>
    </row>
    <row r="212" spans="2:65" s="12" customFormat="1">
      <c r="B212" s="216"/>
      <c r="C212" s="217"/>
      <c r="D212" s="218" t="s">
        <v>205</v>
      </c>
      <c r="E212" s="219" t="s">
        <v>24</v>
      </c>
      <c r="F212" s="220" t="s">
        <v>354</v>
      </c>
      <c r="G212" s="217"/>
      <c r="H212" s="221">
        <v>0.75700000000000001</v>
      </c>
      <c r="I212" s="222"/>
      <c r="J212" s="217"/>
      <c r="K212" s="217"/>
      <c r="L212" s="223"/>
      <c r="M212" s="224"/>
      <c r="N212" s="225"/>
      <c r="O212" s="225"/>
      <c r="P212" s="225"/>
      <c r="Q212" s="225"/>
      <c r="R212" s="225"/>
      <c r="S212" s="225"/>
      <c r="T212" s="226"/>
      <c r="AT212" s="227" t="s">
        <v>205</v>
      </c>
      <c r="AU212" s="227" t="s">
        <v>211</v>
      </c>
      <c r="AV212" s="12" t="s">
        <v>83</v>
      </c>
      <c r="AW212" s="12" t="s">
        <v>37</v>
      </c>
      <c r="AX212" s="12" t="s">
        <v>81</v>
      </c>
      <c r="AY212" s="227" t="s">
        <v>196</v>
      </c>
    </row>
    <row r="213" spans="2:65" s="1" customFormat="1" ht="34.5" customHeight="1">
      <c r="B213" s="42"/>
      <c r="C213" s="204" t="s">
        <v>217</v>
      </c>
      <c r="D213" s="204" t="s">
        <v>198</v>
      </c>
      <c r="E213" s="205" t="s">
        <v>355</v>
      </c>
      <c r="F213" s="206" t="s">
        <v>356</v>
      </c>
      <c r="G213" s="207" t="s">
        <v>214</v>
      </c>
      <c r="H213" s="208">
        <v>0.61699999999999999</v>
      </c>
      <c r="I213" s="209"/>
      <c r="J213" s="210">
        <f>ROUND(I213*H213,2)</f>
        <v>0</v>
      </c>
      <c r="K213" s="206" t="s">
        <v>202</v>
      </c>
      <c r="L213" s="62"/>
      <c r="M213" s="211" t="s">
        <v>24</v>
      </c>
      <c r="N213" s="212" t="s">
        <v>45</v>
      </c>
      <c r="O213" s="43"/>
      <c r="P213" s="213">
        <f>O213*H213</f>
        <v>0</v>
      </c>
      <c r="Q213" s="213">
        <v>1.7094000000000002E-2</v>
      </c>
      <c r="R213" s="213">
        <f>Q213*H213</f>
        <v>1.0546998E-2</v>
      </c>
      <c r="S213" s="213">
        <v>0</v>
      </c>
      <c r="T213" s="214">
        <f>S213*H213</f>
        <v>0</v>
      </c>
      <c r="AR213" s="25" t="s">
        <v>203</v>
      </c>
      <c r="AT213" s="25" t="s">
        <v>198</v>
      </c>
      <c r="AU213" s="25" t="s">
        <v>211</v>
      </c>
      <c r="AY213" s="25" t="s">
        <v>196</v>
      </c>
      <c r="BE213" s="215">
        <f>IF(N213="základní",J213,0)</f>
        <v>0</v>
      </c>
      <c r="BF213" s="215">
        <f>IF(N213="snížená",J213,0)</f>
        <v>0</v>
      </c>
      <c r="BG213" s="215">
        <f>IF(N213="zákl. přenesená",J213,0)</f>
        <v>0</v>
      </c>
      <c r="BH213" s="215">
        <f>IF(N213="sníž. přenesená",J213,0)</f>
        <v>0</v>
      </c>
      <c r="BI213" s="215">
        <f>IF(N213="nulová",J213,0)</f>
        <v>0</v>
      </c>
      <c r="BJ213" s="25" t="s">
        <v>81</v>
      </c>
      <c r="BK213" s="215">
        <f>ROUND(I213*H213,2)</f>
        <v>0</v>
      </c>
      <c r="BL213" s="25" t="s">
        <v>203</v>
      </c>
      <c r="BM213" s="25" t="s">
        <v>357</v>
      </c>
    </row>
    <row r="214" spans="2:65" s="12" customFormat="1">
      <c r="B214" s="216"/>
      <c r="C214" s="217"/>
      <c r="D214" s="218" t="s">
        <v>205</v>
      </c>
      <c r="E214" s="219" t="s">
        <v>24</v>
      </c>
      <c r="F214" s="220" t="s">
        <v>358</v>
      </c>
      <c r="G214" s="217"/>
      <c r="H214" s="221">
        <v>0.61699999999999999</v>
      </c>
      <c r="I214" s="222"/>
      <c r="J214" s="217"/>
      <c r="K214" s="217"/>
      <c r="L214" s="223"/>
      <c r="M214" s="224"/>
      <c r="N214" s="225"/>
      <c r="O214" s="225"/>
      <c r="P214" s="225"/>
      <c r="Q214" s="225"/>
      <c r="R214" s="225"/>
      <c r="S214" s="225"/>
      <c r="T214" s="226"/>
      <c r="AT214" s="227" t="s">
        <v>205</v>
      </c>
      <c r="AU214" s="227" t="s">
        <v>211</v>
      </c>
      <c r="AV214" s="12" t="s">
        <v>83</v>
      </c>
      <c r="AW214" s="12" t="s">
        <v>37</v>
      </c>
      <c r="AX214" s="12" t="s">
        <v>74</v>
      </c>
      <c r="AY214" s="227" t="s">
        <v>196</v>
      </c>
    </row>
    <row r="215" spans="2:65" s="13" customFormat="1">
      <c r="B215" s="228"/>
      <c r="C215" s="229"/>
      <c r="D215" s="218" t="s">
        <v>205</v>
      </c>
      <c r="E215" s="230" t="s">
        <v>24</v>
      </c>
      <c r="F215" s="231" t="s">
        <v>359</v>
      </c>
      <c r="G215" s="229"/>
      <c r="H215" s="232">
        <v>0.61699999999999999</v>
      </c>
      <c r="I215" s="233"/>
      <c r="J215" s="229"/>
      <c r="K215" s="229"/>
      <c r="L215" s="234"/>
      <c r="M215" s="235"/>
      <c r="N215" s="236"/>
      <c r="O215" s="236"/>
      <c r="P215" s="236"/>
      <c r="Q215" s="236"/>
      <c r="R215" s="236"/>
      <c r="S215" s="236"/>
      <c r="T215" s="237"/>
      <c r="AT215" s="238" t="s">
        <v>205</v>
      </c>
      <c r="AU215" s="238" t="s">
        <v>211</v>
      </c>
      <c r="AV215" s="13" t="s">
        <v>211</v>
      </c>
      <c r="AW215" s="13" t="s">
        <v>37</v>
      </c>
      <c r="AX215" s="13" t="s">
        <v>74</v>
      </c>
      <c r="AY215" s="238" t="s">
        <v>196</v>
      </c>
    </row>
    <row r="216" spans="2:65" s="14" customFormat="1">
      <c r="B216" s="239"/>
      <c r="C216" s="240"/>
      <c r="D216" s="218" t="s">
        <v>205</v>
      </c>
      <c r="E216" s="241" t="s">
        <v>24</v>
      </c>
      <c r="F216" s="242" t="s">
        <v>238</v>
      </c>
      <c r="G216" s="240"/>
      <c r="H216" s="243">
        <v>0.61699999999999999</v>
      </c>
      <c r="I216" s="244"/>
      <c r="J216" s="240"/>
      <c r="K216" s="240"/>
      <c r="L216" s="245"/>
      <c r="M216" s="246"/>
      <c r="N216" s="247"/>
      <c r="O216" s="247"/>
      <c r="P216" s="247"/>
      <c r="Q216" s="247"/>
      <c r="R216" s="247"/>
      <c r="S216" s="247"/>
      <c r="T216" s="248"/>
      <c r="AT216" s="249" t="s">
        <v>205</v>
      </c>
      <c r="AU216" s="249" t="s">
        <v>211</v>
      </c>
      <c r="AV216" s="14" t="s">
        <v>203</v>
      </c>
      <c r="AW216" s="14" t="s">
        <v>37</v>
      </c>
      <c r="AX216" s="14" t="s">
        <v>81</v>
      </c>
      <c r="AY216" s="249" t="s">
        <v>196</v>
      </c>
    </row>
    <row r="217" spans="2:65" s="1" customFormat="1" ht="14.5" customHeight="1">
      <c r="B217" s="42"/>
      <c r="C217" s="250" t="s">
        <v>360</v>
      </c>
      <c r="D217" s="250" t="s">
        <v>252</v>
      </c>
      <c r="E217" s="251" t="s">
        <v>361</v>
      </c>
      <c r="F217" s="252" t="s">
        <v>362</v>
      </c>
      <c r="G217" s="253" t="s">
        <v>214</v>
      </c>
      <c r="H217" s="254">
        <v>0.67900000000000005</v>
      </c>
      <c r="I217" s="255"/>
      <c r="J217" s="256">
        <f>ROUND(I217*H217,2)</f>
        <v>0</v>
      </c>
      <c r="K217" s="252" t="s">
        <v>202</v>
      </c>
      <c r="L217" s="257"/>
      <c r="M217" s="258" t="s">
        <v>24</v>
      </c>
      <c r="N217" s="259" t="s">
        <v>45</v>
      </c>
      <c r="O217" s="43"/>
      <c r="P217" s="213">
        <f>O217*H217</f>
        <v>0</v>
      </c>
      <c r="Q217" s="213">
        <v>1</v>
      </c>
      <c r="R217" s="213">
        <f>Q217*H217</f>
        <v>0.67900000000000005</v>
      </c>
      <c r="S217" s="213">
        <v>0</v>
      </c>
      <c r="T217" s="214">
        <f>S217*H217</f>
        <v>0</v>
      </c>
      <c r="AR217" s="25" t="s">
        <v>245</v>
      </c>
      <c r="AT217" s="25" t="s">
        <v>252</v>
      </c>
      <c r="AU217" s="25" t="s">
        <v>211</v>
      </c>
      <c r="AY217" s="25" t="s">
        <v>196</v>
      </c>
      <c r="BE217" s="215">
        <f>IF(N217="základní",J217,0)</f>
        <v>0</v>
      </c>
      <c r="BF217" s="215">
        <f>IF(N217="snížená",J217,0)</f>
        <v>0</v>
      </c>
      <c r="BG217" s="215">
        <f>IF(N217="zákl. přenesená",J217,0)</f>
        <v>0</v>
      </c>
      <c r="BH217" s="215">
        <f>IF(N217="sníž. přenesená",J217,0)</f>
        <v>0</v>
      </c>
      <c r="BI217" s="215">
        <f>IF(N217="nulová",J217,0)</f>
        <v>0</v>
      </c>
      <c r="BJ217" s="25" t="s">
        <v>81</v>
      </c>
      <c r="BK217" s="215">
        <f>ROUND(I217*H217,2)</f>
        <v>0</v>
      </c>
      <c r="BL217" s="25" t="s">
        <v>203</v>
      </c>
      <c r="BM217" s="25" t="s">
        <v>363</v>
      </c>
    </row>
    <row r="218" spans="2:65" s="12" customFormat="1">
      <c r="B218" s="216"/>
      <c r="C218" s="217"/>
      <c r="D218" s="218" t="s">
        <v>205</v>
      </c>
      <c r="E218" s="219" t="s">
        <v>24</v>
      </c>
      <c r="F218" s="220" t="s">
        <v>364</v>
      </c>
      <c r="G218" s="217"/>
      <c r="H218" s="221">
        <v>0.67900000000000005</v>
      </c>
      <c r="I218" s="222"/>
      <c r="J218" s="217"/>
      <c r="K218" s="217"/>
      <c r="L218" s="223"/>
      <c r="M218" s="224"/>
      <c r="N218" s="225"/>
      <c r="O218" s="225"/>
      <c r="P218" s="225"/>
      <c r="Q218" s="225"/>
      <c r="R218" s="225"/>
      <c r="S218" s="225"/>
      <c r="T218" s="226"/>
      <c r="AT218" s="227" t="s">
        <v>205</v>
      </c>
      <c r="AU218" s="227" t="s">
        <v>211</v>
      </c>
      <c r="AV218" s="12" t="s">
        <v>83</v>
      </c>
      <c r="AW218" s="12" t="s">
        <v>37</v>
      </c>
      <c r="AX218" s="12" t="s">
        <v>81</v>
      </c>
      <c r="AY218" s="227" t="s">
        <v>196</v>
      </c>
    </row>
    <row r="219" spans="2:65" s="11" customFormat="1" ht="22.25" customHeight="1">
      <c r="B219" s="188"/>
      <c r="C219" s="189"/>
      <c r="D219" s="190" t="s">
        <v>73</v>
      </c>
      <c r="E219" s="202" t="s">
        <v>365</v>
      </c>
      <c r="F219" s="202" t="s">
        <v>366</v>
      </c>
      <c r="G219" s="189"/>
      <c r="H219" s="189"/>
      <c r="I219" s="192"/>
      <c r="J219" s="203">
        <f>BK219</f>
        <v>0</v>
      </c>
      <c r="K219" s="189"/>
      <c r="L219" s="194"/>
      <c r="M219" s="195"/>
      <c r="N219" s="196"/>
      <c r="O219" s="196"/>
      <c r="P219" s="197">
        <f>SUM(P220:P257)</f>
        <v>0</v>
      </c>
      <c r="Q219" s="196"/>
      <c r="R219" s="197">
        <f>SUM(R220:R257)</f>
        <v>16.181355125697799</v>
      </c>
      <c r="S219" s="196"/>
      <c r="T219" s="198">
        <f>SUM(T220:T257)</f>
        <v>0</v>
      </c>
      <c r="AR219" s="199" t="s">
        <v>81</v>
      </c>
      <c r="AT219" s="200" t="s">
        <v>73</v>
      </c>
      <c r="AU219" s="200" t="s">
        <v>83</v>
      </c>
      <c r="AY219" s="199" t="s">
        <v>196</v>
      </c>
      <c r="BK219" s="201">
        <f>SUM(BK220:BK257)</f>
        <v>0</v>
      </c>
    </row>
    <row r="220" spans="2:65" s="1" customFormat="1" ht="34.5" customHeight="1">
      <c r="B220" s="42"/>
      <c r="C220" s="204" t="s">
        <v>367</v>
      </c>
      <c r="D220" s="204" t="s">
        <v>198</v>
      </c>
      <c r="E220" s="205" t="s">
        <v>355</v>
      </c>
      <c r="F220" s="206" t="s">
        <v>356</v>
      </c>
      <c r="G220" s="207" t="s">
        <v>214</v>
      </c>
      <c r="H220" s="208">
        <v>1.246</v>
      </c>
      <c r="I220" s="209"/>
      <c r="J220" s="210">
        <f>ROUND(I220*H220,2)</f>
        <v>0</v>
      </c>
      <c r="K220" s="206" t="s">
        <v>202</v>
      </c>
      <c r="L220" s="62"/>
      <c r="M220" s="211" t="s">
        <v>24</v>
      </c>
      <c r="N220" s="212" t="s">
        <v>45</v>
      </c>
      <c r="O220" s="43"/>
      <c r="P220" s="213">
        <f>O220*H220</f>
        <v>0</v>
      </c>
      <c r="Q220" s="213">
        <v>1.7090000000000001E-2</v>
      </c>
      <c r="R220" s="213">
        <f>Q220*H220</f>
        <v>2.129414E-2</v>
      </c>
      <c r="S220" s="213">
        <v>0</v>
      </c>
      <c r="T220" s="214">
        <f>S220*H220</f>
        <v>0</v>
      </c>
      <c r="AR220" s="25" t="s">
        <v>203</v>
      </c>
      <c r="AT220" s="25" t="s">
        <v>198</v>
      </c>
      <c r="AU220" s="25" t="s">
        <v>211</v>
      </c>
      <c r="AY220" s="25" t="s">
        <v>196</v>
      </c>
      <c r="BE220" s="215">
        <f>IF(N220="základní",J220,0)</f>
        <v>0</v>
      </c>
      <c r="BF220" s="215">
        <f>IF(N220="snížená",J220,0)</f>
        <v>0</v>
      </c>
      <c r="BG220" s="215">
        <f>IF(N220="zákl. přenesená",J220,0)</f>
        <v>0</v>
      </c>
      <c r="BH220" s="215">
        <f>IF(N220="sníž. přenesená",J220,0)</f>
        <v>0</v>
      </c>
      <c r="BI220" s="215">
        <f>IF(N220="nulová",J220,0)</f>
        <v>0</v>
      </c>
      <c r="BJ220" s="25" t="s">
        <v>81</v>
      </c>
      <c r="BK220" s="215">
        <f>ROUND(I220*H220,2)</f>
        <v>0</v>
      </c>
      <c r="BL220" s="25" t="s">
        <v>203</v>
      </c>
      <c r="BM220" s="25" t="s">
        <v>368</v>
      </c>
    </row>
    <row r="221" spans="2:65" s="12" customFormat="1">
      <c r="B221" s="216"/>
      <c r="C221" s="217"/>
      <c r="D221" s="218" t="s">
        <v>205</v>
      </c>
      <c r="E221" s="219" t="s">
        <v>24</v>
      </c>
      <c r="F221" s="220" t="s">
        <v>369</v>
      </c>
      <c r="G221" s="217"/>
      <c r="H221" s="221">
        <v>1.246</v>
      </c>
      <c r="I221" s="222"/>
      <c r="J221" s="217"/>
      <c r="K221" s="217"/>
      <c r="L221" s="223"/>
      <c r="M221" s="224"/>
      <c r="N221" s="225"/>
      <c r="O221" s="225"/>
      <c r="P221" s="225"/>
      <c r="Q221" s="225"/>
      <c r="R221" s="225"/>
      <c r="S221" s="225"/>
      <c r="T221" s="226"/>
      <c r="AT221" s="227" t="s">
        <v>205</v>
      </c>
      <c r="AU221" s="227" t="s">
        <v>211</v>
      </c>
      <c r="AV221" s="12" t="s">
        <v>83</v>
      </c>
      <c r="AW221" s="12" t="s">
        <v>37</v>
      </c>
      <c r="AX221" s="12" t="s">
        <v>81</v>
      </c>
      <c r="AY221" s="227" t="s">
        <v>196</v>
      </c>
    </row>
    <row r="222" spans="2:65" s="1" customFormat="1" ht="14.5" customHeight="1">
      <c r="B222" s="42"/>
      <c r="C222" s="250" t="s">
        <v>370</v>
      </c>
      <c r="D222" s="250" t="s">
        <v>252</v>
      </c>
      <c r="E222" s="251" t="s">
        <v>361</v>
      </c>
      <c r="F222" s="252" t="s">
        <v>362</v>
      </c>
      <c r="G222" s="253" t="s">
        <v>214</v>
      </c>
      <c r="H222" s="254">
        <v>1.371</v>
      </c>
      <c r="I222" s="255"/>
      <c r="J222" s="256">
        <f>ROUND(I222*H222,2)</f>
        <v>0</v>
      </c>
      <c r="K222" s="252" t="s">
        <v>202</v>
      </c>
      <c r="L222" s="257"/>
      <c r="M222" s="258" t="s">
        <v>24</v>
      </c>
      <c r="N222" s="259" t="s">
        <v>45</v>
      </c>
      <c r="O222" s="43"/>
      <c r="P222" s="213">
        <f>O222*H222</f>
        <v>0</v>
      </c>
      <c r="Q222" s="213">
        <v>1</v>
      </c>
      <c r="R222" s="213">
        <f>Q222*H222</f>
        <v>1.371</v>
      </c>
      <c r="S222" s="213">
        <v>0</v>
      </c>
      <c r="T222" s="214">
        <f>S222*H222</f>
        <v>0</v>
      </c>
      <c r="AR222" s="25" t="s">
        <v>245</v>
      </c>
      <c r="AT222" s="25" t="s">
        <v>252</v>
      </c>
      <c r="AU222" s="25" t="s">
        <v>211</v>
      </c>
      <c r="AY222" s="25" t="s">
        <v>196</v>
      </c>
      <c r="BE222" s="215">
        <f>IF(N222="základní",J222,0)</f>
        <v>0</v>
      </c>
      <c r="BF222" s="215">
        <f>IF(N222="snížená",J222,0)</f>
        <v>0</v>
      </c>
      <c r="BG222" s="215">
        <f>IF(N222="zákl. přenesená",J222,0)</f>
        <v>0</v>
      </c>
      <c r="BH222" s="215">
        <f>IF(N222="sníž. přenesená",J222,0)</f>
        <v>0</v>
      </c>
      <c r="BI222" s="215">
        <f>IF(N222="nulová",J222,0)</f>
        <v>0</v>
      </c>
      <c r="BJ222" s="25" t="s">
        <v>81</v>
      </c>
      <c r="BK222" s="215">
        <f>ROUND(I222*H222,2)</f>
        <v>0</v>
      </c>
      <c r="BL222" s="25" t="s">
        <v>203</v>
      </c>
      <c r="BM222" s="25" t="s">
        <v>371</v>
      </c>
    </row>
    <row r="223" spans="2:65" s="12" customFormat="1">
      <c r="B223" s="216"/>
      <c r="C223" s="217"/>
      <c r="D223" s="218" t="s">
        <v>205</v>
      </c>
      <c r="E223" s="219" t="s">
        <v>24</v>
      </c>
      <c r="F223" s="220" t="s">
        <v>372</v>
      </c>
      <c r="G223" s="217"/>
      <c r="H223" s="221">
        <v>1.371</v>
      </c>
      <c r="I223" s="222"/>
      <c r="J223" s="217"/>
      <c r="K223" s="217"/>
      <c r="L223" s="223"/>
      <c r="M223" s="224"/>
      <c r="N223" s="225"/>
      <c r="O223" s="225"/>
      <c r="P223" s="225"/>
      <c r="Q223" s="225"/>
      <c r="R223" s="225"/>
      <c r="S223" s="225"/>
      <c r="T223" s="226"/>
      <c r="AT223" s="227" t="s">
        <v>205</v>
      </c>
      <c r="AU223" s="227" t="s">
        <v>211</v>
      </c>
      <c r="AV223" s="12" t="s">
        <v>83</v>
      </c>
      <c r="AW223" s="12" t="s">
        <v>37</v>
      </c>
      <c r="AX223" s="12" t="s">
        <v>81</v>
      </c>
      <c r="AY223" s="227" t="s">
        <v>196</v>
      </c>
    </row>
    <row r="224" spans="2:65" s="1" customFormat="1" ht="34.5" customHeight="1">
      <c r="B224" s="42"/>
      <c r="C224" s="204" t="s">
        <v>373</v>
      </c>
      <c r="D224" s="204" t="s">
        <v>198</v>
      </c>
      <c r="E224" s="205" t="s">
        <v>246</v>
      </c>
      <c r="F224" s="206" t="s">
        <v>247</v>
      </c>
      <c r="G224" s="207" t="s">
        <v>248</v>
      </c>
      <c r="H224" s="208">
        <v>5</v>
      </c>
      <c r="I224" s="209"/>
      <c r="J224" s="210">
        <f>ROUND(I224*H224,2)</f>
        <v>0</v>
      </c>
      <c r="K224" s="206" t="s">
        <v>202</v>
      </c>
      <c r="L224" s="62"/>
      <c r="M224" s="211" t="s">
        <v>24</v>
      </c>
      <c r="N224" s="212" t="s">
        <v>45</v>
      </c>
      <c r="O224" s="43"/>
      <c r="P224" s="213">
        <f>O224*H224</f>
        <v>0</v>
      </c>
      <c r="Q224" s="213">
        <v>5.4000000000000001E-4</v>
      </c>
      <c r="R224" s="213">
        <f>Q224*H224</f>
        <v>2.7000000000000001E-3</v>
      </c>
      <c r="S224" s="213">
        <v>0</v>
      </c>
      <c r="T224" s="214">
        <f>S224*H224</f>
        <v>0</v>
      </c>
      <c r="AR224" s="25" t="s">
        <v>203</v>
      </c>
      <c r="AT224" s="25" t="s">
        <v>198</v>
      </c>
      <c r="AU224" s="25" t="s">
        <v>211</v>
      </c>
      <c r="AY224" s="25" t="s">
        <v>196</v>
      </c>
      <c r="BE224" s="215">
        <f>IF(N224="základní",J224,0)</f>
        <v>0</v>
      </c>
      <c r="BF224" s="215">
        <f>IF(N224="snížená",J224,0)</f>
        <v>0</v>
      </c>
      <c r="BG224" s="215">
        <f>IF(N224="zákl. přenesená",J224,0)</f>
        <v>0</v>
      </c>
      <c r="BH224" s="215">
        <f>IF(N224="sníž. přenesená",J224,0)</f>
        <v>0</v>
      </c>
      <c r="BI224" s="215">
        <f>IF(N224="nulová",J224,0)</f>
        <v>0</v>
      </c>
      <c r="BJ224" s="25" t="s">
        <v>81</v>
      </c>
      <c r="BK224" s="215">
        <f>ROUND(I224*H224,2)</f>
        <v>0</v>
      </c>
      <c r="BL224" s="25" t="s">
        <v>203</v>
      </c>
      <c r="BM224" s="25" t="s">
        <v>374</v>
      </c>
    </row>
    <row r="225" spans="2:65" s="12" customFormat="1">
      <c r="B225" s="216"/>
      <c r="C225" s="217"/>
      <c r="D225" s="218" t="s">
        <v>205</v>
      </c>
      <c r="E225" s="219" t="s">
        <v>24</v>
      </c>
      <c r="F225" s="220" t="s">
        <v>375</v>
      </c>
      <c r="G225" s="217"/>
      <c r="H225" s="221">
        <v>5</v>
      </c>
      <c r="I225" s="222"/>
      <c r="J225" s="217"/>
      <c r="K225" s="217"/>
      <c r="L225" s="223"/>
      <c r="M225" s="224"/>
      <c r="N225" s="225"/>
      <c r="O225" s="225"/>
      <c r="P225" s="225"/>
      <c r="Q225" s="225"/>
      <c r="R225" s="225"/>
      <c r="S225" s="225"/>
      <c r="T225" s="226"/>
      <c r="AT225" s="227" t="s">
        <v>205</v>
      </c>
      <c r="AU225" s="227" t="s">
        <v>211</v>
      </c>
      <c r="AV225" s="12" t="s">
        <v>83</v>
      </c>
      <c r="AW225" s="12" t="s">
        <v>37</v>
      </c>
      <c r="AX225" s="12" t="s">
        <v>81</v>
      </c>
      <c r="AY225" s="227" t="s">
        <v>196</v>
      </c>
    </row>
    <row r="226" spans="2:65" s="1" customFormat="1" ht="34.5" customHeight="1">
      <c r="B226" s="42"/>
      <c r="C226" s="204" t="s">
        <v>376</v>
      </c>
      <c r="D226" s="204" t="s">
        <v>198</v>
      </c>
      <c r="E226" s="205" t="s">
        <v>377</v>
      </c>
      <c r="F226" s="206" t="s">
        <v>378</v>
      </c>
      <c r="G226" s="207" t="s">
        <v>248</v>
      </c>
      <c r="H226" s="208">
        <v>19</v>
      </c>
      <c r="I226" s="209"/>
      <c r="J226" s="210">
        <f>ROUND(I226*H226,2)</f>
        <v>0</v>
      </c>
      <c r="K226" s="206" t="s">
        <v>202</v>
      </c>
      <c r="L226" s="62"/>
      <c r="M226" s="211" t="s">
        <v>24</v>
      </c>
      <c r="N226" s="212" t="s">
        <v>45</v>
      </c>
      <c r="O226" s="43"/>
      <c r="P226" s="213">
        <f>O226*H226</f>
        <v>0</v>
      </c>
      <c r="Q226" s="213">
        <v>5.8999999999999997E-2</v>
      </c>
      <c r="R226" s="213">
        <f>Q226*H226</f>
        <v>1.121</v>
      </c>
      <c r="S226" s="213">
        <v>0</v>
      </c>
      <c r="T226" s="214">
        <f>S226*H226</f>
        <v>0</v>
      </c>
      <c r="AR226" s="25" t="s">
        <v>203</v>
      </c>
      <c r="AT226" s="25" t="s">
        <v>198</v>
      </c>
      <c r="AU226" s="25" t="s">
        <v>211</v>
      </c>
      <c r="AY226" s="25" t="s">
        <v>196</v>
      </c>
      <c r="BE226" s="215">
        <f>IF(N226="základní",J226,0)</f>
        <v>0</v>
      </c>
      <c r="BF226" s="215">
        <f>IF(N226="snížená",J226,0)</f>
        <v>0</v>
      </c>
      <c r="BG226" s="215">
        <f>IF(N226="zákl. přenesená",J226,0)</f>
        <v>0</v>
      </c>
      <c r="BH226" s="215">
        <f>IF(N226="sníž. přenesená",J226,0)</f>
        <v>0</v>
      </c>
      <c r="BI226" s="215">
        <f>IF(N226="nulová",J226,0)</f>
        <v>0</v>
      </c>
      <c r="BJ226" s="25" t="s">
        <v>81</v>
      </c>
      <c r="BK226" s="215">
        <f>ROUND(I226*H226,2)</f>
        <v>0</v>
      </c>
      <c r="BL226" s="25" t="s">
        <v>203</v>
      </c>
      <c r="BM226" s="25" t="s">
        <v>379</v>
      </c>
    </row>
    <row r="227" spans="2:65" s="1" customFormat="1" ht="57.5" customHeight="1">
      <c r="B227" s="42"/>
      <c r="C227" s="204" t="s">
        <v>380</v>
      </c>
      <c r="D227" s="204" t="s">
        <v>198</v>
      </c>
      <c r="E227" s="205" t="s">
        <v>381</v>
      </c>
      <c r="F227" s="206" t="s">
        <v>382</v>
      </c>
      <c r="G227" s="207" t="s">
        <v>267</v>
      </c>
      <c r="H227" s="208">
        <v>47.81</v>
      </c>
      <c r="I227" s="209"/>
      <c r="J227" s="210">
        <f>ROUND(I227*H227,2)</f>
        <v>0</v>
      </c>
      <c r="K227" s="206" t="s">
        <v>202</v>
      </c>
      <c r="L227" s="62"/>
      <c r="M227" s="211" t="s">
        <v>24</v>
      </c>
      <c r="N227" s="212" t="s">
        <v>45</v>
      </c>
      <c r="O227" s="43"/>
      <c r="P227" s="213">
        <f>O227*H227</f>
        <v>0</v>
      </c>
      <c r="Q227" s="213">
        <v>5.3760000000000002E-2</v>
      </c>
      <c r="R227" s="213">
        <f>Q227*H227</f>
        <v>2.5702656000000004</v>
      </c>
      <c r="S227" s="213">
        <v>0</v>
      </c>
      <c r="T227" s="214">
        <f>S227*H227</f>
        <v>0</v>
      </c>
      <c r="AR227" s="25" t="s">
        <v>203</v>
      </c>
      <c r="AT227" s="25" t="s">
        <v>198</v>
      </c>
      <c r="AU227" s="25" t="s">
        <v>211</v>
      </c>
      <c r="AY227" s="25" t="s">
        <v>196</v>
      </c>
      <c r="BE227" s="215">
        <f>IF(N227="základní",J227,0)</f>
        <v>0</v>
      </c>
      <c r="BF227" s="215">
        <f>IF(N227="snížená",J227,0)</f>
        <v>0</v>
      </c>
      <c r="BG227" s="215">
        <f>IF(N227="zákl. přenesená",J227,0)</f>
        <v>0</v>
      </c>
      <c r="BH227" s="215">
        <f>IF(N227="sníž. přenesená",J227,0)</f>
        <v>0</v>
      </c>
      <c r="BI227" s="215">
        <f>IF(N227="nulová",J227,0)</f>
        <v>0</v>
      </c>
      <c r="BJ227" s="25" t="s">
        <v>81</v>
      </c>
      <c r="BK227" s="215">
        <f>ROUND(I227*H227,2)</f>
        <v>0</v>
      </c>
      <c r="BL227" s="25" t="s">
        <v>203</v>
      </c>
      <c r="BM227" s="25" t="s">
        <v>383</v>
      </c>
    </row>
    <row r="228" spans="2:65" s="12" customFormat="1">
      <c r="B228" s="216"/>
      <c r="C228" s="217"/>
      <c r="D228" s="218" t="s">
        <v>205</v>
      </c>
      <c r="E228" s="219" t="s">
        <v>24</v>
      </c>
      <c r="F228" s="220" t="s">
        <v>384</v>
      </c>
      <c r="G228" s="217"/>
      <c r="H228" s="221">
        <v>53.2</v>
      </c>
      <c r="I228" s="222"/>
      <c r="J228" s="217"/>
      <c r="K228" s="217"/>
      <c r="L228" s="223"/>
      <c r="M228" s="224"/>
      <c r="N228" s="225"/>
      <c r="O228" s="225"/>
      <c r="P228" s="225"/>
      <c r="Q228" s="225"/>
      <c r="R228" s="225"/>
      <c r="S228" s="225"/>
      <c r="T228" s="226"/>
      <c r="AT228" s="227" t="s">
        <v>205</v>
      </c>
      <c r="AU228" s="227" t="s">
        <v>211</v>
      </c>
      <c r="AV228" s="12" t="s">
        <v>83</v>
      </c>
      <c r="AW228" s="12" t="s">
        <v>37</v>
      </c>
      <c r="AX228" s="12" t="s">
        <v>74</v>
      </c>
      <c r="AY228" s="227" t="s">
        <v>196</v>
      </c>
    </row>
    <row r="229" spans="2:65" s="12" customFormat="1">
      <c r="B229" s="216"/>
      <c r="C229" s="217"/>
      <c r="D229" s="218" t="s">
        <v>205</v>
      </c>
      <c r="E229" s="219" t="s">
        <v>24</v>
      </c>
      <c r="F229" s="220" t="s">
        <v>385</v>
      </c>
      <c r="G229" s="217"/>
      <c r="H229" s="221">
        <v>-5.39</v>
      </c>
      <c r="I229" s="222"/>
      <c r="J229" s="217"/>
      <c r="K229" s="217"/>
      <c r="L229" s="223"/>
      <c r="M229" s="224"/>
      <c r="N229" s="225"/>
      <c r="O229" s="225"/>
      <c r="P229" s="225"/>
      <c r="Q229" s="225"/>
      <c r="R229" s="225"/>
      <c r="S229" s="225"/>
      <c r="T229" s="226"/>
      <c r="AT229" s="227" t="s">
        <v>205</v>
      </c>
      <c r="AU229" s="227" t="s">
        <v>211</v>
      </c>
      <c r="AV229" s="12" t="s">
        <v>83</v>
      </c>
      <c r="AW229" s="12" t="s">
        <v>37</v>
      </c>
      <c r="AX229" s="12" t="s">
        <v>74</v>
      </c>
      <c r="AY229" s="227" t="s">
        <v>196</v>
      </c>
    </row>
    <row r="230" spans="2:65" s="14" customFormat="1">
      <c r="B230" s="239"/>
      <c r="C230" s="240"/>
      <c r="D230" s="218" t="s">
        <v>205</v>
      </c>
      <c r="E230" s="241" t="s">
        <v>24</v>
      </c>
      <c r="F230" s="242" t="s">
        <v>238</v>
      </c>
      <c r="G230" s="240"/>
      <c r="H230" s="243">
        <v>47.81</v>
      </c>
      <c r="I230" s="244"/>
      <c r="J230" s="240"/>
      <c r="K230" s="240"/>
      <c r="L230" s="245"/>
      <c r="M230" s="246"/>
      <c r="N230" s="247"/>
      <c r="O230" s="247"/>
      <c r="P230" s="247"/>
      <c r="Q230" s="247"/>
      <c r="R230" s="247"/>
      <c r="S230" s="247"/>
      <c r="T230" s="248"/>
      <c r="AT230" s="249" t="s">
        <v>205</v>
      </c>
      <c r="AU230" s="249" t="s">
        <v>211</v>
      </c>
      <c r="AV230" s="14" t="s">
        <v>203</v>
      </c>
      <c r="AW230" s="14" t="s">
        <v>37</v>
      </c>
      <c r="AX230" s="14" t="s">
        <v>81</v>
      </c>
      <c r="AY230" s="249" t="s">
        <v>196</v>
      </c>
    </row>
    <row r="231" spans="2:65" s="1" customFormat="1" ht="46" customHeight="1">
      <c r="B231" s="42"/>
      <c r="C231" s="204" t="s">
        <v>228</v>
      </c>
      <c r="D231" s="204" t="s">
        <v>198</v>
      </c>
      <c r="E231" s="205" t="s">
        <v>386</v>
      </c>
      <c r="F231" s="206" t="s">
        <v>387</v>
      </c>
      <c r="G231" s="207" t="s">
        <v>201</v>
      </c>
      <c r="H231" s="208">
        <v>1</v>
      </c>
      <c r="I231" s="209"/>
      <c r="J231" s="210">
        <f>ROUND(I231*H231,2)</f>
        <v>0</v>
      </c>
      <c r="K231" s="206" t="s">
        <v>202</v>
      </c>
      <c r="L231" s="62"/>
      <c r="M231" s="211" t="s">
        <v>24</v>
      </c>
      <c r="N231" s="212" t="s">
        <v>45</v>
      </c>
      <c r="O231" s="43"/>
      <c r="P231" s="213">
        <f>O231*H231</f>
        <v>0</v>
      </c>
      <c r="Q231" s="213">
        <v>2.3427600000000002</v>
      </c>
      <c r="R231" s="213">
        <f>Q231*H231</f>
        <v>2.3427600000000002</v>
      </c>
      <c r="S231" s="213">
        <v>0</v>
      </c>
      <c r="T231" s="214">
        <f>S231*H231</f>
        <v>0</v>
      </c>
      <c r="AR231" s="25" t="s">
        <v>203</v>
      </c>
      <c r="AT231" s="25" t="s">
        <v>198</v>
      </c>
      <c r="AU231" s="25" t="s">
        <v>211</v>
      </c>
      <c r="AY231" s="25" t="s">
        <v>196</v>
      </c>
      <c r="BE231" s="215">
        <f>IF(N231="základní",J231,0)</f>
        <v>0</v>
      </c>
      <c r="BF231" s="215">
        <f>IF(N231="snížená",J231,0)</f>
        <v>0</v>
      </c>
      <c r="BG231" s="215">
        <f>IF(N231="zákl. přenesená",J231,0)</f>
        <v>0</v>
      </c>
      <c r="BH231" s="215">
        <f>IF(N231="sníž. přenesená",J231,0)</f>
        <v>0</v>
      </c>
      <c r="BI231" s="215">
        <f>IF(N231="nulová",J231,0)</f>
        <v>0</v>
      </c>
      <c r="BJ231" s="25" t="s">
        <v>81</v>
      </c>
      <c r="BK231" s="215">
        <f>ROUND(I231*H231,2)</f>
        <v>0</v>
      </c>
      <c r="BL231" s="25" t="s">
        <v>203</v>
      </c>
      <c r="BM231" s="25" t="s">
        <v>388</v>
      </c>
    </row>
    <row r="232" spans="2:65" s="12" customFormat="1">
      <c r="B232" s="216"/>
      <c r="C232" s="217"/>
      <c r="D232" s="218" t="s">
        <v>205</v>
      </c>
      <c r="E232" s="219" t="s">
        <v>24</v>
      </c>
      <c r="F232" s="220" t="s">
        <v>389</v>
      </c>
      <c r="G232" s="217"/>
      <c r="H232" s="221">
        <v>1</v>
      </c>
      <c r="I232" s="222"/>
      <c r="J232" s="217"/>
      <c r="K232" s="217"/>
      <c r="L232" s="223"/>
      <c r="M232" s="224"/>
      <c r="N232" s="225"/>
      <c r="O232" s="225"/>
      <c r="P232" s="225"/>
      <c r="Q232" s="225"/>
      <c r="R232" s="225"/>
      <c r="S232" s="225"/>
      <c r="T232" s="226"/>
      <c r="AT232" s="227" t="s">
        <v>205</v>
      </c>
      <c r="AU232" s="227" t="s">
        <v>211</v>
      </c>
      <c r="AV232" s="12" t="s">
        <v>83</v>
      </c>
      <c r="AW232" s="12" t="s">
        <v>37</v>
      </c>
      <c r="AX232" s="12" t="s">
        <v>81</v>
      </c>
      <c r="AY232" s="227" t="s">
        <v>196</v>
      </c>
    </row>
    <row r="233" spans="2:65" s="1" customFormat="1" ht="23" customHeight="1">
      <c r="B233" s="42"/>
      <c r="C233" s="204" t="s">
        <v>390</v>
      </c>
      <c r="D233" s="204" t="s">
        <v>198</v>
      </c>
      <c r="E233" s="205" t="s">
        <v>391</v>
      </c>
      <c r="F233" s="206" t="s">
        <v>392</v>
      </c>
      <c r="G233" s="207" t="s">
        <v>267</v>
      </c>
      <c r="H233" s="208">
        <v>47.81</v>
      </c>
      <c r="I233" s="209"/>
      <c r="J233" s="210">
        <f>ROUND(I233*H233,2)</f>
        <v>0</v>
      </c>
      <c r="K233" s="206" t="s">
        <v>202</v>
      </c>
      <c r="L233" s="62"/>
      <c r="M233" s="211" t="s">
        <v>24</v>
      </c>
      <c r="N233" s="212" t="s">
        <v>45</v>
      </c>
      <c r="O233" s="43"/>
      <c r="P233" s="213">
        <f>O233*H233</f>
        <v>0</v>
      </c>
      <c r="Q233" s="213">
        <v>8.9359999999999995E-2</v>
      </c>
      <c r="R233" s="213">
        <f>Q233*H233</f>
        <v>4.2723015999999996</v>
      </c>
      <c r="S233" s="213">
        <v>0</v>
      </c>
      <c r="T233" s="214">
        <f>S233*H233</f>
        <v>0</v>
      </c>
      <c r="AR233" s="25" t="s">
        <v>203</v>
      </c>
      <c r="AT233" s="25" t="s">
        <v>198</v>
      </c>
      <c r="AU233" s="25" t="s">
        <v>211</v>
      </c>
      <c r="AY233" s="25" t="s">
        <v>196</v>
      </c>
      <c r="BE233" s="215">
        <f>IF(N233="základní",J233,0)</f>
        <v>0</v>
      </c>
      <c r="BF233" s="215">
        <f>IF(N233="snížená",J233,0)</f>
        <v>0</v>
      </c>
      <c r="BG233" s="215">
        <f>IF(N233="zákl. přenesená",J233,0)</f>
        <v>0</v>
      </c>
      <c r="BH233" s="215">
        <f>IF(N233="sníž. přenesená",J233,0)</f>
        <v>0</v>
      </c>
      <c r="BI233" s="215">
        <f>IF(N233="nulová",J233,0)</f>
        <v>0</v>
      </c>
      <c r="BJ233" s="25" t="s">
        <v>81</v>
      </c>
      <c r="BK233" s="215">
        <f>ROUND(I233*H233,2)</f>
        <v>0</v>
      </c>
      <c r="BL233" s="25" t="s">
        <v>203</v>
      </c>
      <c r="BM233" s="25" t="s">
        <v>393</v>
      </c>
    </row>
    <row r="234" spans="2:65" s="12" customFormat="1">
      <c r="B234" s="216"/>
      <c r="C234" s="217"/>
      <c r="D234" s="218" t="s">
        <v>205</v>
      </c>
      <c r="E234" s="219" t="s">
        <v>24</v>
      </c>
      <c r="F234" s="220" t="s">
        <v>384</v>
      </c>
      <c r="G234" s="217"/>
      <c r="H234" s="221">
        <v>53.2</v>
      </c>
      <c r="I234" s="222"/>
      <c r="J234" s="217"/>
      <c r="K234" s="217"/>
      <c r="L234" s="223"/>
      <c r="M234" s="224"/>
      <c r="N234" s="225"/>
      <c r="O234" s="225"/>
      <c r="P234" s="225"/>
      <c r="Q234" s="225"/>
      <c r="R234" s="225"/>
      <c r="S234" s="225"/>
      <c r="T234" s="226"/>
      <c r="AT234" s="227" t="s">
        <v>205</v>
      </c>
      <c r="AU234" s="227" t="s">
        <v>211</v>
      </c>
      <c r="AV234" s="12" t="s">
        <v>83</v>
      </c>
      <c r="AW234" s="12" t="s">
        <v>37</v>
      </c>
      <c r="AX234" s="12" t="s">
        <v>74</v>
      </c>
      <c r="AY234" s="227" t="s">
        <v>196</v>
      </c>
    </row>
    <row r="235" spans="2:65" s="12" customFormat="1">
      <c r="B235" s="216"/>
      <c r="C235" s="217"/>
      <c r="D235" s="218" t="s">
        <v>205</v>
      </c>
      <c r="E235" s="219" t="s">
        <v>24</v>
      </c>
      <c r="F235" s="220" t="s">
        <v>385</v>
      </c>
      <c r="G235" s="217"/>
      <c r="H235" s="221">
        <v>-5.39</v>
      </c>
      <c r="I235" s="222"/>
      <c r="J235" s="217"/>
      <c r="K235" s="217"/>
      <c r="L235" s="223"/>
      <c r="M235" s="224"/>
      <c r="N235" s="225"/>
      <c r="O235" s="225"/>
      <c r="P235" s="225"/>
      <c r="Q235" s="225"/>
      <c r="R235" s="225"/>
      <c r="S235" s="225"/>
      <c r="T235" s="226"/>
      <c r="AT235" s="227" t="s">
        <v>205</v>
      </c>
      <c r="AU235" s="227" t="s">
        <v>211</v>
      </c>
      <c r="AV235" s="12" t="s">
        <v>83</v>
      </c>
      <c r="AW235" s="12" t="s">
        <v>37</v>
      </c>
      <c r="AX235" s="12" t="s">
        <v>74</v>
      </c>
      <c r="AY235" s="227" t="s">
        <v>196</v>
      </c>
    </row>
    <row r="236" spans="2:65" s="14" customFormat="1">
      <c r="B236" s="239"/>
      <c r="C236" s="240"/>
      <c r="D236" s="218" t="s">
        <v>205</v>
      </c>
      <c r="E236" s="241" t="s">
        <v>24</v>
      </c>
      <c r="F236" s="242" t="s">
        <v>238</v>
      </c>
      <c r="G236" s="240"/>
      <c r="H236" s="243">
        <v>47.81</v>
      </c>
      <c r="I236" s="244"/>
      <c r="J236" s="240"/>
      <c r="K236" s="240"/>
      <c r="L236" s="245"/>
      <c r="M236" s="246"/>
      <c r="N236" s="247"/>
      <c r="O236" s="247"/>
      <c r="P236" s="247"/>
      <c r="Q236" s="247"/>
      <c r="R236" s="247"/>
      <c r="S236" s="247"/>
      <c r="T236" s="248"/>
      <c r="AT236" s="249" t="s">
        <v>205</v>
      </c>
      <c r="AU236" s="249" t="s">
        <v>211</v>
      </c>
      <c r="AV236" s="14" t="s">
        <v>203</v>
      </c>
      <c r="AW236" s="14" t="s">
        <v>37</v>
      </c>
      <c r="AX236" s="14" t="s">
        <v>81</v>
      </c>
      <c r="AY236" s="249" t="s">
        <v>196</v>
      </c>
    </row>
    <row r="237" spans="2:65" s="1" customFormat="1" ht="34.5" customHeight="1">
      <c r="B237" s="42"/>
      <c r="C237" s="204" t="s">
        <v>394</v>
      </c>
      <c r="D237" s="204" t="s">
        <v>198</v>
      </c>
      <c r="E237" s="205" t="s">
        <v>395</v>
      </c>
      <c r="F237" s="206" t="s">
        <v>396</v>
      </c>
      <c r="G237" s="207" t="s">
        <v>267</v>
      </c>
      <c r="H237" s="208">
        <v>47.81</v>
      </c>
      <c r="I237" s="209"/>
      <c r="J237" s="210">
        <f>ROUND(I237*H237,2)</f>
        <v>0</v>
      </c>
      <c r="K237" s="206" t="s">
        <v>202</v>
      </c>
      <c r="L237" s="62"/>
      <c r="M237" s="211" t="s">
        <v>24</v>
      </c>
      <c r="N237" s="212" t="s">
        <v>45</v>
      </c>
      <c r="O237" s="43"/>
      <c r="P237" s="213">
        <f>O237*H237</f>
        <v>0</v>
      </c>
      <c r="Q237" s="213">
        <v>0</v>
      </c>
      <c r="R237" s="213">
        <f>Q237*H237</f>
        <v>0</v>
      </c>
      <c r="S237" s="213">
        <v>0</v>
      </c>
      <c r="T237" s="214">
        <f>S237*H237</f>
        <v>0</v>
      </c>
      <c r="AR237" s="25" t="s">
        <v>203</v>
      </c>
      <c r="AT237" s="25" t="s">
        <v>198</v>
      </c>
      <c r="AU237" s="25" t="s">
        <v>211</v>
      </c>
      <c r="AY237" s="25" t="s">
        <v>196</v>
      </c>
      <c r="BE237" s="215">
        <f>IF(N237="základní",J237,0)</f>
        <v>0</v>
      </c>
      <c r="BF237" s="215">
        <f>IF(N237="snížená",J237,0)</f>
        <v>0</v>
      </c>
      <c r="BG237" s="215">
        <f>IF(N237="zákl. přenesená",J237,0)</f>
        <v>0</v>
      </c>
      <c r="BH237" s="215">
        <f>IF(N237="sníž. přenesená",J237,0)</f>
        <v>0</v>
      </c>
      <c r="BI237" s="215">
        <f>IF(N237="nulová",J237,0)</f>
        <v>0</v>
      </c>
      <c r="BJ237" s="25" t="s">
        <v>81</v>
      </c>
      <c r="BK237" s="215">
        <f>ROUND(I237*H237,2)</f>
        <v>0</v>
      </c>
      <c r="BL237" s="25" t="s">
        <v>203</v>
      </c>
      <c r="BM237" s="25" t="s">
        <v>397</v>
      </c>
    </row>
    <row r="238" spans="2:65" s="12" customFormat="1">
      <c r="B238" s="216"/>
      <c r="C238" s="217"/>
      <c r="D238" s="218" t="s">
        <v>205</v>
      </c>
      <c r="E238" s="219" t="s">
        <v>24</v>
      </c>
      <c r="F238" s="220" t="s">
        <v>384</v>
      </c>
      <c r="G238" s="217"/>
      <c r="H238" s="221">
        <v>53.2</v>
      </c>
      <c r="I238" s="222"/>
      <c r="J238" s="217"/>
      <c r="K238" s="217"/>
      <c r="L238" s="223"/>
      <c r="M238" s="224"/>
      <c r="N238" s="225"/>
      <c r="O238" s="225"/>
      <c r="P238" s="225"/>
      <c r="Q238" s="225"/>
      <c r="R238" s="225"/>
      <c r="S238" s="225"/>
      <c r="T238" s="226"/>
      <c r="AT238" s="227" t="s">
        <v>205</v>
      </c>
      <c r="AU238" s="227" t="s">
        <v>211</v>
      </c>
      <c r="AV238" s="12" t="s">
        <v>83</v>
      </c>
      <c r="AW238" s="12" t="s">
        <v>37</v>
      </c>
      <c r="AX238" s="12" t="s">
        <v>74</v>
      </c>
      <c r="AY238" s="227" t="s">
        <v>196</v>
      </c>
    </row>
    <row r="239" spans="2:65" s="12" customFormat="1">
      <c r="B239" s="216"/>
      <c r="C239" s="217"/>
      <c r="D239" s="218" t="s">
        <v>205</v>
      </c>
      <c r="E239" s="219" t="s">
        <v>24</v>
      </c>
      <c r="F239" s="220" t="s">
        <v>385</v>
      </c>
      <c r="G239" s="217"/>
      <c r="H239" s="221">
        <v>-5.39</v>
      </c>
      <c r="I239" s="222"/>
      <c r="J239" s="217"/>
      <c r="K239" s="217"/>
      <c r="L239" s="223"/>
      <c r="M239" s="224"/>
      <c r="N239" s="225"/>
      <c r="O239" s="225"/>
      <c r="P239" s="225"/>
      <c r="Q239" s="225"/>
      <c r="R239" s="225"/>
      <c r="S239" s="225"/>
      <c r="T239" s="226"/>
      <c r="AT239" s="227" t="s">
        <v>205</v>
      </c>
      <c r="AU239" s="227" t="s">
        <v>211</v>
      </c>
      <c r="AV239" s="12" t="s">
        <v>83</v>
      </c>
      <c r="AW239" s="12" t="s">
        <v>37</v>
      </c>
      <c r="AX239" s="12" t="s">
        <v>74</v>
      </c>
      <c r="AY239" s="227" t="s">
        <v>196</v>
      </c>
    </row>
    <row r="240" spans="2:65" s="13" customFormat="1">
      <c r="B240" s="228"/>
      <c r="C240" s="229"/>
      <c r="D240" s="218" t="s">
        <v>205</v>
      </c>
      <c r="E240" s="230" t="s">
        <v>24</v>
      </c>
      <c r="F240" s="231" t="s">
        <v>398</v>
      </c>
      <c r="G240" s="229"/>
      <c r="H240" s="232">
        <v>47.81</v>
      </c>
      <c r="I240" s="233"/>
      <c r="J240" s="229"/>
      <c r="K240" s="229"/>
      <c r="L240" s="234"/>
      <c r="M240" s="235"/>
      <c r="N240" s="236"/>
      <c r="O240" s="236"/>
      <c r="P240" s="236"/>
      <c r="Q240" s="236"/>
      <c r="R240" s="236"/>
      <c r="S240" s="236"/>
      <c r="T240" s="237"/>
      <c r="AT240" s="238" t="s">
        <v>205</v>
      </c>
      <c r="AU240" s="238" t="s">
        <v>211</v>
      </c>
      <c r="AV240" s="13" t="s">
        <v>211</v>
      </c>
      <c r="AW240" s="13" t="s">
        <v>37</v>
      </c>
      <c r="AX240" s="13" t="s">
        <v>74</v>
      </c>
      <c r="AY240" s="238" t="s">
        <v>196</v>
      </c>
    </row>
    <row r="241" spans="2:65" s="14" customFormat="1">
      <c r="B241" s="239"/>
      <c r="C241" s="240"/>
      <c r="D241" s="218" t="s">
        <v>205</v>
      </c>
      <c r="E241" s="241" t="s">
        <v>24</v>
      </c>
      <c r="F241" s="242" t="s">
        <v>238</v>
      </c>
      <c r="G241" s="240"/>
      <c r="H241" s="243">
        <v>47.81</v>
      </c>
      <c r="I241" s="244"/>
      <c r="J241" s="240"/>
      <c r="K241" s="240"/>
      <c r="L241" s="245"/>
      <c r="M241" s="246"/>
      <c r="N241" s="247"/>
      <c r="O241" s="247"/>
      <c r="P241" s="247"/>
      <c r="Q241" s="247"/>
      <c r="R241" s="247"/>
      <c r="S241" s="247"/>
      <c r="T241" s="248"/>
      <c r="AT241" s="249" t="s">
        <v>205</v>
      </c>
      <c r="AU241" s="249" t="s">
        <v>211</v>
      </c>
      <c r="AV241" s="14" t="s">
        <v>203</v>
      </c>
      <c r="AW241" s="14" t="s">
        <v>37</v>
      </c>
      <c r="AX241" s="14" t="s">
        <v>81</v>
      </c>
      <c r="AY241" s="249" t="s">
        <v>196</v>
      </c>
    </row>
    <row r="242" spans="2:65" s="1" customFormat="1" ht="14.5" customHeight="1">
      <c r="B242" s="42"/>
      <c r="C242" s="250" t="s">
        <v>399</v>
      </c>
      <c r="D242" s="250" t="s">
        <v>252</v>
      </c>
      <c r="E242" s="251" t="s">
        <v>400</v>
      </c>
      <c r="F242" s="252" t="s">
        <v>401</v>
      </c>
      <c r="G242" s="253" t="s">
        <v>267</v>
      </c>
      <c r="H242" s="254">
        <v>47.81</v>
      </c>
      <c r="I242" s="255"/>
      <c r="J242" s="256">
        <f>ROUND(I242*H242,2)</f>
        <v>0</v>
      </c>
      <c r="K242" s="252" t="s">
        <v>202</v>
      </c>
      <c r="L242" s="257"/>
      <c r="M242" s="258" t="s">
        <v>24</v>
      </c>
      <c r="N242" s="259" t="s">
        <v>45</v>
      </c>
      <c r="O242" s="43"/>
      <c r="P242" s="213">
        <f>O242*H242</f>
        <v>0</v>
      </c>
      <c r="Q242" s="213">
        <v>2E-3</v>
      </c>
      <c r="R242" s="213">
        <f>Q242*H242</f>
        <v>9.5620000000000011E-2</v>
      </c>
      <c r="S242" s="213">
        <v>0</v>
      </c>
      <c r="T242" s="214">
        <f>S242*H242</f>
        <v>0</v>
      </c>
      <c r="AR242" s="25" t="s">
        <v>245</v>
      </c>
      <c r="AT242" s="25" t="s">
        <v>252</v>
      </c>
      <c r="AU242" s="25" t="s">
        <v>211</v>
      </c>
      <c r="AY242" s="25" t="s">
        <v>196</v>
      </c>
      <c r="BE242" s="215">
        <f>IF(N242="základní",J242,0)</f>
        <v>0</v>
      </c>
      <c r="BF242" s="215">
        <f>IF(N242="snížená",J242,0)</f>
        <v>0</v>
      </c>
      <c r="BG242" s="215">
        <f>IF(N242="zákl. přenesená",J242,0)</f>
        <v>0</v>
      </c>
      <c r="BH242" s="215">
        <f>IF(N242="sníž. přenesená",J242,0)</f>
        <v>0</v>
      </c>
      <c r="BI242" s="215">
        <f>IF(N242="nulová",J242,0)</f>
        <v>0</v>
      </c>
      <c r="BJ242" s="25" t="s">
        <v>81</v>
      </c>
      <c r="BK242" s="215">
        <f>ROUND(I242*H242,2)</f>
        <v>0</v>
      </c>
      <c r="BL242" s="25" t="s">
        <v>203</v>
      </c>
      <c r="BM242" s="25" t="s">
        <v>402</v>
      </c>
    </row>
    <row r="243" spans="2:65" s="12" customFormat="1">
      <c r="B243" s="216"/>
      <c r="C243" s="217"/>
      <c r="D243" s="218" t="s">
        <v>205</v>
      </c>
      <c r="E243" s="219" t="s">
        <v>24</v>
      </c>
      <c r="F243" s="220" t="s">
        <v>403</v>
      </c>
      <c r="G243" s="217"/>
      <c r="H243" s="221">
        <v>47.81</v>
      </c>
      <c r="I243" s="222"/>
      <c r="J243" s="217"/>
      <c r="K243" s="217"/>
      <c r="L243" s="223"/>
      <c r="M243" s="224"/>
      <c r="N243" s="225"/>
      <c r="O243" s="225"/>
      <c r="P243" s="225"/>
      <c r="Q243" s="225"/>
      <c r="R243" s="225"/>
      <c r="S243" s="225"/>
      <c r="T243" s="226"/>
      <c r="AT243" s="227" t="s">
        <v>205</v>
      </c>
      <c r="AU243" s="227" t="s">
        <v>211</v>
      </c>
      <c r="AV243" s="12" t="s">
        <v>83</v>
      </c>
      <c r="AW243" s="12" t="s">
        <v>37</v>
      </c>
      <c r="AX243" s="12" t="s">
        <v>81</v>
      </c>
      <c r="AY243" s="227" t="s">
        <v>196</v>
      </c>
    </row>
    <row r="244" spans="2:65" s="1" customFormat="1" ht="23" customHeight="1">
      <c r="B244" s="42"/>
      <c r="C244" s="204" t="s">
        <v>404</v>
      </c>
      <c r="D244" s="204" t="s">
        <v>198</v>
      </c>
      <c r="E244" s="205" t="s">
        <v>405</v>
      </c>
      <c r="F244" s="206" t="s">
        <v>406</v>
      </c>
      <c r="G244" s="207" t="s">
        <v>267</v>
      </c>
      <c r="H244" s="208">
        <v>47.81</v>
      </c>
      <c r="I244" s="209"/>
      <c r="J244" s="210">
        <f>ROUND(I244*H244,2)</f>
        <v>0</v>
      </c>
      <c r="K244" s="206" t="s">
        <v>202</v>
      </c>
      <c r="L244" s="62"/>
      <c r="M244" s="211" t="s">
        <v>24</v>
      </c>
      <c r="N244" s="212" t="s">
        <v>45</v>
      </c>
      <c r="O244" s="43"/>
      <c r="P244" s="213">
        <f>O244*H244</f>
        <v>0</v>
      </c>
      <c r="Q244" s="213">
        <v>6.9999999999999999E-4</v>
      </c>
      <c r="R244" s="213">
        <f>Q244*H244</f>
        <v>3.3467000000000004E-2</v>
      </c>
      <c r="S244" s="213">
        <v>0</v>
      </c>
      <c r="T244" s="214">
        <f>S244*H244</f>
        <v>0</v>
      </c>
      <c r="AR244" s="25" t="s">
        <v>203</v>
      </c>
      <c r="AT244" s="25" t="s">
        <v>198</v>
      </c>
      <c r="AU244" s="25" t="s">
        <v>211</v>
      </c>
      <c r="AY244" s="25" t="s">
        <v>196</v>
      </c>
      <c r="BE244" s="215">
        <f>IF(N244="základní",J244,0)</f>
        <v>0</v>
      </c>
      <c r="BF244" s="215">
        <f>IF(N244="snížená",J244,0)</f>
        <v>0</v>
      </c>
      <c r="BG244" s="215">
        <f>IF(N244="zákl. přenesená",J244,0)</f>
        <v>0</v>
      </c>
      <c r="BH244" s="215">
        <f>IF(N244="sníž. přenesená",J244,0)</f>
        <v>0</v>
      </c>
      <c r="BI244" s="215">
        <f>IF(N244="nulová",J244,0)</f>
        <v>0</v>
      </c>
      <c r="BJ244" s="25" t="s">
        <v>81</v>
      </c>
      <c r="BK244" s="215">
        <f>ROUND(I244*H244,2)</f>
        <v>0</v>
      </c>
      <c r="BL244" s="25" t="s">
        <v>203</v>
      </c>
      <c r="BM244" s="25" t="s">
        <v>407</v>
      </c>
    </row>
    <row r="245" spans="2:65" s="12" customFormat="1">
      <c r="B245" s="216"/>
      <c r="C245" s="217"/>
      <c r="D245" s="218" t="s">
        <v>205</v>
      </c>
      <c r="E245" s="219" t="s">
        <v>24</v>
      </c>
      <c r="F245" s="220" t="s">
        <v>384</v>
      </c>
      <c r="G245" s="217"/>
      <c r="H245" s="221">
        <v>53.2</v>
      </c>
      <c r="I245" s="222"/>
      <c r="J245" s="217"/>
      <c r="K245" s="217"/>
      <c r="L245" s="223"/>
      <c r="M245" s="224"/>
      <c r="N245" s="225"/>
      <c r="O245" s="225"/>
      <c r="P245" s="225"/>
      <c r="Q245" s="225"/>
      <c r="R245" s="225"/>
      <c r="S245" s="225"/>
      <c r="T245" s="226"/>
      <c r="AT245" s="227" t="s">
        <v>205</v>
      </c>
      <c r="AU245" s="227" t="s">
        <v>211</v>
      </c>
      <c r="AV245" s="12" t="s">
        <v>83</v>
      </c>
      <c r="AW245" s="12" t="s">
        <v>37</v>
      </c>
      <c r="AX245" s="12" t="s">
        <v>74</v>
      </c>
      <c r="AY245" s="227" t="s">
        <v>196</v>
      </c>
    </row>
    <row r="246" spans="2:65" s="12" customFormat="1">
      <c r="B246" s="216"/>
      <c r="C246" s="217"/>
      <c r="D246" s="218" t="s">
        <v>205</v>
      </c>
      <c r="E246" s="219" t="s">
        <v>24</v>
      </c>
      <c r="F246" s="220" t="s">
        <v>385</v>
      </c>
      <c r="G246" s="217"/>
      <c r="H246" s="221">
        <v>-5.39</v>
      </c>
      <c r="I246" s="222"/>
      <c r="J246" s="217"/>
      <c r="K246" s="217"/>
      <c r="L246" s="223"/>
      <c r="M246" s="224"/>
      <c r="N246" s="225"/>
      <c r="O246" s="225"/>
      <c r="P246" s="225"/>
      <c r="Q246" s="225"/>
      <c r="R246" s="225"/>
      <c r="S246" s="225"/>
      <c r="T246" s="226"/>
      <c r="AT246" s="227" t="s">
        <v>205</v>
      </c>
      <c r="AU246" s="227" t="s">
        <v>211</v>
      </c>
      <c r="AV246" s="12" t="s">
        <v>83</v>
      </c>
      <c r="AW246" s="12" t="s">
        <v>37</v>
      </c>
      <c r="AX246" s="12" t="s">
        <v>74</v>
      </c>
      <c r="AY246" s="227" t="s">
        <v>196</v>
      </c>
    </row>
    <row r="247" spans="2:65" s="14" customFormat="1">
      <c r="B247" s="239"/>
      <c r="C247" s="240"/>
      <c r="D247" s="218" t="s">
        <v>205</v>
      </c>
      <c r="E247" s="241" t="s">
        <v>24</v>
      </c>
      <c r="F247" s="242" t="s">
        <v>238</v>
      </c>
      <c r="G247" s="240"/>
      <c r="H247" s="243">
        <v>47.81</v>
      </c>
      <c r="I247" s="244"/>
      <c r="J247" s="240"/>
      <c r="K247" s="240"/>
      <c r="L247" s="245"/>
      <c r="M247" s="246"/>
      <c r="N247" s="247"/>
      <c r="O247" s="247"/>
      <c r="P247" s="247"/>
      <c r="Q247" s="247"/>
      <c r="R247" s="247"/>
      <c r="S247" s="247"/>
      <c r="T247" s="248"/>
      <c r="AT247" s="249" t="s">
        <v>205</v>
      </c>
      <c r="AU247" s="249" t="s">
        <v>211</v>
      </c>
      <c r="AV247" s="14" t="s">
        <v>203</v>
      </c>
      <c r="AW247" s="14" t="s">
        <v>37</v>
      </c>
      <c r="AX247" s="14" t="s">
        <v>81</v>
      </c>
      <c r="AY247" s="249" t="s">
        <v>196</v>
      </c>
    </row>
    <row r="248" spans="2:65" s="1" customFormat="1" ht="23" customHeight="1">
      <c r="B248" s="42"/>
      <c r="C248" s="204" t="s">
        <v>408</v>
      </c>
      <c r="D248" s="204" t="s">
        <v>198</v>
      </c>
      <c r="E248" s="205" t="s">
        <v>391</v>
      </c>
      <c r="F248" s="206" t="s">
        <v>392</v>
      </c>
      <c r="G248" s="207" t="s">
        <v>267</v>
      </c>
      <c r="H248" s="208">
        <v>47.81</v>
      </c>
      <c r="I248" s="209"/>
      <c r="J248" s="210">
        <f>ROUND(I248*H248,2)</f>
        <v>0</v>
      </c>
      <c r="K248" s="206" t="s">
        <v>202</v>
      </c>
      <c r="L248" s="62"/>
      <c r="M248" s="211" t="s">
        <v>24</v>
      </c>
      <c r="N248" s="212" t="s">
        <v>45</v>
      </c>
      <c r="O248" s="43"/>
      <c r="P248" s="213">
        <f>O248*H248</f>
        <v>0</v>
      </c>
      <c r="Q248" s="213">
        <v>8.9359999999999995E-2</v>
      </c>
      <c r="R248" s="213">
        <f>Q248*H248</f>
        <v>4.2723015999999996</v>
      </c>
      <c r="S248" s="213">
        <v>0</v>
      </c>
      <c r="T248" s="214">
        <f>S248*H248</f>
        <v>0</v>
      </c>
      <c r="AR248" s="25" t="s">
        <v>203</v>
      </c>
      <c r="AT248" s="25" t="s">
        <v>198</v>
      </c>
      <c r="AU248" s="25" t="s">
        <v>211</v>
      </c>
      <c r="AY248" s="25" t="s">
        <v>196</v>
      </c>
      <c r="BE248" s="215">
        <f>IF(N248="základní",J248,0)</f>
        <v>0</v>
      </c>
      <c r="BF248" s="215">
        <f>IF(N248="snížená",J248,0)</f>
        <v>0</v>
      </c>
      <c r="BG248" s="215">
        <f>IF(N248="zákl. přenesená",J248,0)</f>
        <v>0</v>
      </c>
      <c r="BH248" s="215">
        <f>IF(N248="sníž. přenesená",J248,0)</f>
        <v>0</v>
      </c>
      <c r="BI248" s="215">
        <f>IF(N248="nulová",J248,0)</f>
        <v>0</v>
      </c>
      <c r="BJ248" s="25" t="s">
        <v>81</v>
      </c>
      <c r="BK248" s="215">
        <f>ROUND(I248*H248,2)</f>
        <v>0</v>
      </c>
      <c r="BL248" s="25" t="s">
        <v>203</v>
      </c>
      <c r="BM248" s="25" t="s">
        <v>409</v>
      </c>
    </row>
    <row r="249" spans="2:65" s="12" customFormat="1">
      <c r="B249" s="216"/>
      <c r="C249" s="217"/>
      <c r="D249" s="218" t="s">
        <v>205</v>
      </c>
      <c r="E249" s="219" t="s">
        <v>24</v>
      </c>
      <c r="F249" s="220" t="s">
        <v>384</v>
      </c>
      <c r="G249" s="217"/>
      <c r="H249" s="221">
        <v>53.2</v>
      </c>
      <c r="I249" s="222"/>
      <c r="J249" s="217"/>
      <c r="K249" s="217"/>
      <c r="L249" s="223"/>
      <c r="M249" s="224"/>
      <c r="N249" s="225"/>
      <c r="O249" s="225"/>
      <c r="P249" s="225"/>
      <c r="Q249" s="225"/>
      <c r="R249" s="225"/>
      <c r="S249" s="225"/>
      <c r="T249" s="226"/>
      <c r="AT249" s="227" t="s">
        <v>205</v>
      </c>
      <c r="AU249" s="227" t="s">
        <v>211</v>
      </c>
      <c r="AV249" s="12" t="s">
        <v>83</v>
      </c>
      <c r="AW249" s="12" t="s">
        <v>37</v>
      </c>
      <c r="AX249" s="12" t="s">
        <v>74</v>
      </c>
      <c r="AY249" s="227" t="s">
        <v>196</v>
      </c>
    </row>
    <row r="250" spans="2:65" s="12" customFormat="1">
      <c r="B250" s="216"/>
      <c r="C250" s="217"/>
      <c r="D250" s="218" t="s">
        <v>205</v>
      </c>
      <c r="E250" s="219" t="s">
        <v>24</v>
      </c>
      <c r="F250" s="220" t="s">
        <v>385</v>
      </c>
      <c r="G250" s="217"/>
      <c r="H250" s="221">
        <v>-5.39</v>
      </c>
      <c r="I250" s="222"/>
      <c r="J250" s="217"/>
      <c r="K250" s="217"/>
      <c r="L250" s="223"/>
      <c r="M250" s="224"/>
      <c r="N250" s="225"/>
      <c r="O250" s="225"/>
      <c r="P250" s="225"/>
      <c r="Q250" s="225"/>
      <c r="R250" s="225"/>
      <c r="S250" s="225"/>
      <c r="T250" s="226"/>
      <c r="AT250" s="227" t="s">
        <v>205</v>
      </c>
      <c r="AU250" s="227" t="s">
        <v>211</v>
      </c>
      <c r="AV250" s="12" t="s">
        <v>83</v>
      </c>
      <c r="AW250" s="12" t="s">
        <v>37</v>
      </c>
      <c r="AX250" s="12" t="s">
        <v>74</v>
      </c>
      <c r="AY250" s="227" t="s">
        <v>196</v>
      </c>
    </row>
    <row r="251" spans="2:65" s="14" customFormat="1">
      <c r="B251" s="239"/>
      <c r="C251" s="240"/>
      <c r="D251" s="218" t="s">
        <v>205</v>
      </c>
      <c r="E251" s="241" t="s">
        <v>24</v>
      </c>
      <c r="F251" s="242" t="s">
        <v>238</v>
      </c>
      <c r="G251" s="240"/>
      <c r="H251" s="243">
        <v>47.81</v>
      </c>
      <c r="I251" s="244"/>
      <c r="J251" s="240"/>
      <c r="K251" s="240"/>
      <c r="L251" s="245"/>
      <c r="M251" s="246"/>
      <c r="N251" s="247"/>
      <c r="O251" s="247"/>
      <c r="P251" s="247"/>
      <c r="Q251" s="247"/>
      <c r="R251" s="247"/>
      <c r="S251" s="247"/>
      <c r="T251" s="248"/>
      <c r="AT251" s="249" t="s">
        <v>205</v>
      </c>
      <c r="AU251" s="249" t="s">
        <v>211</v>
      </c>
      <c r="AV251" s="14" t="s">
        <v>203</v>
      </c>
      <c r="AW251" s="14" t="s">
        <v>37</v>
      </c>
      <c r="AX251" s="14" t="s">
        <v>81</v>
      </c>
      <c r="AY251" s="249" t="s">
        <v>196</v>
      </c>
    </row>
    <row r="252" spans="2:65" s="1" customFormat="1" ht="23" customHeight="1">
      <c r="B252" s="42"/>
      <c r="C252" s="204" t="s">
        <v>410</v>
      </c>
      <c r="D252" s="204" t="s">
        <v>198</v>
      </c>
      <c r="E252" s="205" t="s">
        <v>411</v>
      </c>
      <c r="F252" s="206" t="s">
        <v>412</v>
      </c>
      <c r="G252" s="207" t="s">
        <v>214</v>
      </c>
      <c r="H252" s="208">
        <v>7.3999999999999996E-2</v>
      </c>
      <c r="I252" s="209"/>
      <c r="J252" s="210">
        <f>ROUND(I252*H252,2)</f>
        <v>0</v>
      </c>
      <c r="K252" s="206" t="s">
        <v>202</v>
      </c>
      <c r="L252" s="62"/>
      <c r="M252" s="211" t="s">
        <v>24</v>
      </c>
      <c r="N252" s="212" t="s">
        <v>45</v>
      </c>
      <c r="O252" s="43"/>
      <c r="P252" s="213">
        <f>O252*H252</f>
        <v>0</v>
      </c>
      <c r="Q252" s="213">
        <v>1.0627727796999999</v>
      </c>
      <c r="R252" s="213">
        <f>Q252*H252</f>
        <v>7.8645185697799991E-2</v>
      </c>
      <c r="S252" s="213">
        <v>0</v>
      </c>
      <c r="T252" s="214">
        <f>S252*H252</f>
        <v>0</v>
      </c>
      <c r="AR252" s="25" t="s">
        <v>203</v>
      </c>
      <c r="AT252" s="25" t="s">
        <v>198</v>
      </c>
      <c r="AU252" s="25" t="s">
        <v>211</v>
      </c>
      <c r="AY252" s="25" t="s">
        <v>196</v>
      </c>
      <c r="BE252" s="215">
        <f>IF(N252="základní",J252,0)</f>
        <v>0</v>
      </c>
      <c r="BF252" s="215">
        <f>IF(N252="snížená",J252,0)</f>
        <v>0</v>
      </c>
      <c r="BG252" s="215">
        <f>IF(N252="zákl. přenesená",J252,0)</f>
        <v>0</v>
      </c>
      <c r="BH252" s="215">
        <f>IF(N252="sníž. přenesená",J252,0)</f>
        <v>0</v>
      </c>
      <c r="BI252" s="215">
        <f>IF(N252="nulová",J252,0)</f>
        <v>0</v>
      </c>
      <c r="BJ252" s="25" t="s">
        <v>81</v>
      </c>
      <c r="BK252" s="215">
        <f>ROUND(I252*H252,2)</f>
        <v>0</v>
      </c>
      <c r="BL252" s="25" t="s">
        <v>203</v>
      </c>
      <c r="BM252" s="25" t="s">
        <v>413</v>
      </c>
    </row>
    <row r="253" spans="2:65" s="15" customFormat="1">
      <c r="B253" s="260"/>
      <c r="C253" s="261"/>
      <c r="D253" s="218" t="s">
        <v>205</v>
      </c>
      <c r="E253" s="262" t="s">
        <v>24</v>
      </c>
      <c r="F253" s="263" t="s">
        <v>414</v>
      </c>
      <c r="G253" s="261"/>
      <c r="H253" s="262" t="s">
        <v>24</v>
      </c>
      <c r="I253" s="264"/>
      <c r="J253" s="261"/>
      <c r="K253" s="261"/>
      <c r="L253" s="265"/>
      <c r="M253" s="266"/>
      <c r="N253" s="267"/>
      <c r="O253" s="267"/>
      <c r="P253" s="267"/>
      <c r="Q253" s="267"/>
      <c r="R253" s="267"/>
      <c r="S253" s="267"/>
      <c r="T253" s="268"/>
      <c r="AT253" s="269" t="s">
        <v>205</v>
      </c>
      <c r="AU253" s="269" t="s">
        <v>211</v>
      </c>
      <c r="AV253" s="15" t="s">
        <v>81</v>
      </c>
      <c r="AW253" s="15" t="s">
        <v>37</v>
      </c>
      <c r="AX253" s="15" t="s">
        <v>74</v>
      </c>
      <c r="AY253" s="269" t="s">
        <v>196</v>
      </c>
    </row>
    <row r="254" spans="2:65" s="12" customFormat="1">
      <c r="B254" s="216"/>
      <c r="C254" s="217"/>
      <c r="D254" s="218" t="s">
        <v>205</v>
      </c>
      <c r="E254" s="219" t="s">
        <v>24</v>
      </c>
      <c r="F254" s="220" t="s">
        <v>24</v>
      </c>
      <c r="G254" s="217"/>
      <c r="H254" s="221">
        <v>0</v>
      </c>
      <c r="I254" s="222"/>
      <c r="J254" s="217"/>
      <c r="K254" s="217"/>
      <c r="L254" s="223"/>
      <c r="M254" s="224"/>
      <c r="N254" s="225"/>
      <c r="O254" s="225"/>
      <c r="P254" s="225"/>
      <c r="Q254" s="225"/>
      <c r="R254" s="225"/>
      <c r="S254" s="225"/>
      <c r="T254" s="226"/>
      <c r="AT254" s="227" t="s">
        <v>205</v>
      </c>
      <c r="AU254" s="227" t="s">
        <v>211</v>
      </c>
      <c r="AV254" s="12" t="s">
        <v>83</v>
      </c>
      <c r="AW254" s="12" t="s">
        <v>37</v>
      </c>
      <c r="AX254" s="12" t="s">
        <v>74</v>
      </c>
      <c r="AY254" s="227" t="s">
        <v>196</v>
      </c>
    </row>
    <row r="255" spans="2:65" s="12" customFormat="1">
      <c r="B255" s="216"/>
      <c r="C255" s="217"/>
      <c r="D255" s="218" t="s">
        <v>205</v>
      </c>
      <c r="E255" s="219" t="s">
        <v>24</v>
      </c>
      <c r="F255" s="220" t="s">
        <v>415</v>
      </c>
      <c r="G255" s="217"/>
      <c r="H255" s="221">
        <v>8.2000000000000003E-2</v>
      </c>
      <c r="I255" s="222"/>
      <c r="J255" s="217"/>
      <c r="K255" s="217"/>
      <c r="L255" s="223"/>
      <c r="M255" s="224"/>
      <c r="N255" s="225"/>
      <c r="O255" s="225"/>
      <c r="P255" s="225"/>
      <c r="Q255" s="225"/>
      <c r="R255" s="225"/>
      <c r="S255" s="225"/>
      <c r="T255" s="226"/>
      <c r="AT255" s="227" t="s">
        <v>205</v>
      </c>
      <c r="AU255" s="227" t="s">
        <v>211</v>
      </c>
      <c r="AV255" s="12" t="s">
        <v>83</v>
      </c>
      <c r="AW255" s="12" t="s">
        <v>37</v>
      </c>
      <c r="AX255" s="12" t="s">
        <v>74</v>
      </c>
      <c r="AY255" s="227" t="s">
        <v>196</v>
      </c>
    </row>
    <row r="256" spans="2:65" s="12" customFormat="1">
      <c r="B256" s="216"/>
      <c r="C256" s="217"/>
      <c r="D256" s="218" t="s">
        <v>205</v>
      </c>
      <c r="E256" s="219" t="s">
        <v>24</v>
      </c>
      <c r="F256" s="220" t="s">
        <v>416</v>
      </c>
      <c r="G256" s="217"/>
      <c r="H256" s="221">
        <v>-8.0000000000000002E-3</v>
      </c>
      <c r="I256" s="222"/>
      <c r="J256" s="217"/>
      <c r="K256" s="217"/>
      <c r="L256" s="223"/>
      <c r="M256" s="224"/>
      <c r="N256" s="225"/>
      <c r="O256" s="225"/>
      <c r="P256" s="225"/>
      <c r="Q256" s="225"/>
      <c r="R256" s="225"/>
      <c r="S256" s="225"/>
      <c r="T256" s="226"/>
      <c r="AT256" s="227" t="s">
        <v>205</v>
      </c>
      <c r="AU256" s="227" t="s">
        <v>211</v>
      </c>
      <c r="AV256" s="12" t="s">
        <v>83</v>
      </c>
      <c r="AW256" s="12" t="s">
        <v>37</v>
      </c>
      <c r="AX256" s="12" t="s">
        <v>74</v>
      </c>
      <c r="AY256" s="227" t="s">
        <v>196</v>
      </c>
    </row>
    <row r="257" spans="2:65" s="14" customFormat="1">
      <c r="B257" s="239"/>
      <c r="C257" s="240"/>
      <c r="D257" s="218" t="s">
        <v>205</v>
      </c>
      <c r="E257" s="241" t="s">
        <v>24</v>
      </c>
      <c r="F257" s="242" t="s">
        <v>238</v>
      </c>
      <c r="G257" s="240"/>
      <c r="H257" s="243">
        <v>7.3999999999999996E-2</v>
      </c>
      <c r="I257" s="244"/>
      <c r="J257" s="240"/>
      <c r="K257" s="240"/>
      <c r="L257" s="245"/>
      <c r="M257" s="246"/>
      <c r="N257" s="247"/>
      <c r="O257" s="247"/>
      <c r="P257" s="247"/>
      <c r="Q257" s="247"/>
      <c r="R257" s="247"/>
      <c r="S257" s="247"/>
      <c r="T257" s="248"/>
      <c r="AT257" s="249" t="s">
        <v>205</v>
      </c>
      <c r="AU257" s="249" t="s">
        <v>211</v>
      </c>
      <c r="AV257" s="14" t="s">
        <v>203</v>
      </c>
      <c r="AW257" s="14" t="s">
        <v>37</v>
      </c>
      <c r="AX257" s="14" t="s">
        <v>81</v>
      </c>
      <c r="AY257" s="249" t="s">
        <v>196</v>
      </c>
    </row>
    <row r="258" spans="2:65" s="11" customFormat="1" ht="22.25" customHeight="1">
      <c r="B258" s="188"/>
      <c r="C258" s="189"/>
      <c r="D258" s="190" t="s">
        <v>73</v>
      </c>
      <c r="E258" s="202" t="s">
        <v>417</v>
      </c>
      <c r="F258" s="202" t="s">
        <v>418</v>
      </c>
      <c r="G258" s="189"/>
      <c r="H258" s="189"/>
      <c r="I258" s="192"/>
      <c r="J258" s="203">
        <f>BK258</f>
        <v>0</v>
      </c>
      <c r="K258" s="189"/>
      <c r="L258" s="194"/>
      <c r="M258" s="195"/>
      <c r="N258" s="196"/>
      <c r="O258" s="196"/>
      <c r="P258" s="197">
        <f>SUM(P259:P292)</f>
        <v>0</v>
      </c>
      <c r="Q258" s="196"/>
      <c r="R258" s="197">
        <f>SUM(R259:R292)</f>
        <v>5.9891312079999999</v>
      </c>
      <c r="S258" s="196"/>
      <c r="T258" s="198">
        <f>SUM(T259:T292)</f>
        <v>0</v>
      </c>
      <c r="AR258" s="199" t="s">
        <v>81</v>
      </c>
      <c r="AT258" s="200" t="s">
        <v>73</v>
      </c>
      <c r="AU258" s="200" t="s">
        <v>83</v>
      </c>
      <c r="AY258" s="199" t="s">
        <v>196</v>
      </c>
      <c r="BK258" s="201">
        <f>SUM(BK259:BK292)</f>
        <v>0</v>
      </c>
    </row>
    <row r="259" spans="2:65" s="1" customFormat="1" ht="34.5" customHeight="1">
      <c r="B259" s="42"/>
      <c r="C259" s="204" t="s">
        <v>332</v>
      </c>
      <c r="D259" s="204" t="s">
        <v>198</v>
      </c>
      <c r="E259" s="205" t="s">
        <v>419</v>
      </c>
      <c r="F259" s="206" t="s">
        <v>420</v>
      </c>
      <c r="G259" s="207" t="s">
        <v>320</v>
      </c>
      <c r="H259" s="208">
        <v>3.2</v>
      </c>
      <c r="I259" s="209"/>
      <c r="J259" s="210">
        <f>ROUND(I259*H259,2)</f>
        <v>0</v>
      </c>
      <c r="K259" s="206" t="s">
        <v>24</v>
      </c>
      <c r="L259" s="62"/>
      <c r="M259" s="211" t="s">
        <v>24</v>
      </c>
      <c r="N259" s="212" t="s">
        <v>45</v>
      </c>
      <c r="O259" s="43"/>
      <c r="P259" s="213">
        <f>O259*H259</f>
        <v>0</v>
      </c>
      <c r="Q259" s="213">
        <v>8.2733000000000001E-2</v>
      </c>
      <c r="R259" s="213">
        <f>Q259*H259</f>
        <v>0.26474560000000003</v>
      </c>
      <c r="S259" s="213">
        <v>0</v>
      </c>
      <c r="T259" s="214">
        <f>S259*H259</f>
        <v>0</v>
      </c>
      <c r="AR259" s="25" t="s">
        <v>203</v>
      </c>
      <c r="AT259" s="25" t="s">
        <v>198</v>
      </c>
      <c r="AU259" s="25" t="s">
        <v>211</v>
      </c>
      <c r="AY259" s="25" t="s">
        <v>196</v>
      </c>
      <c r="BE259" s="215">
        <f>IF(N259="základní",J259,0)</f>
        <v>0</v>
      </c>
      <c r="BF259" s="215">
        <f>IF(N259="snížená",J259,0)</f>
        <v>0</v>
      </c>
      <c r="BG259" s="215">
        <f>IF(N259="zákl. přenesená",J259,0)</f>
        <v>0</v>
      </c>
      <c r="BH259" s="215">
        <f>IF(N259="sníž. přenesená",J259,0)</f>
        <v>0</v>
      </c>
      <c r="BI259" s="215">
        <f>IF(N259="nulová",J259,0)</f>
        <v>0</v>
      </c>
      <c r="BJ259" s="25" t="s">
        <v>81</v>
      </c>
      <c r="BK259" s="215">
        <f>ROUND(I259*H259,2)</f>
        <v>0</v>
      </c>
      <c r="BL259" s="25" t="s">
        <v>203</v>
      </c>
      <c r="BM259" s="25" t="s">
        <v>421</v>
      </c>
    </row>
    <row r="260" spans="2:65" s="1" customFormat="1" ht="34.5" customHeight="1">
      <c r="B260" s="42"/>
      <c r="C260" s="204" t="s">
        <v>422</v>
      </c>
      <c r="D260" s="204" t="s">
        <v>198</v>
      </c>
      <c r="E260" s="205" t="s">
        <v>355</v>
      </c>
      <c r="F260" s="206" t="s">
        <v>356</v>
      </c>
      <c r="G260" s="207" t="s">
        <v>214</v>
      </c>
      <c r="H260" s="208">
        <v>0.13</v>
      </c>
      <c r="I260" s="209"/>
      <c r="J260" s="210">
        <f>ROUND(I260*H260,2)</f>
        <v>0</v>
      </c>
      <c r="K260" s="206" t="s">
        <v>202</v>
      </c>
      <c r="L260" s="62"/>
      <c r="M260" s="211" t="s">
        <v>24</v>
      </c>
      <c r="N260" s="212" t="s">
        <v>45</v>
      </c>
      <c r="O260" s="43"/>
      <c r="P260" s="213">
        <f>O260*H260</f>
        <v>0</v>
      </c>
      <c r="Q260" s="213">
        <v>1.7094000000000002E-2</v>
      </c>
      <c r="R260" s="213">
        <f>Q260*H260</f>
        <v>2.2222200000000004E-3</v>
      </c>
      <c r="S260" s="213">
        <v>0</v>
      </c>
      <c r="T260" s="214">
        <f>S260*H260</f>
        <v>0</v>
      </c>
      <c r="AR260" s="25" t="s">
        <v>203</v>
      </c>
      <c r="AT260" s="25" t="s">
        <v>198</v>
      </c>
      <c r="AU260" s="25" t="s">
        <v>211</v>
      </c>
      <c r="AY260" s="25" t="s">
        <v>196</v>
      </c>
      <c r="BE260" s="215">
        <f>IF(N260="základní",J260,0)</f>
        <v>0</v>
      </c>
      <c r="BF260" s="215">
        <f>IF(N260="snížená",J260,0)</f>
        <v>0</v>
      </c>
      <c r="BG260" s="215">
        <f>IF(N260="zákl. přenesená",J260,0)</f>
        <v>0</v>
      </c>
      <c r="BH260" s="215">
        <f>IF(N260="sníž. přenesená",J260,0)</f>
        <v>0</v>
      </c>
      <c r="BI260" s="215">
        <f>IF(N260="nulová",J260,0)</f>
        <v>0</v>
      </c>
      <c r="BJ260" s="25" t="s">
        <v>81</v>
      </c>
      <c r="BK260" s="215">
        <f>ROUND(I260*H260,2)</f>
        <v>0</v>
      </c>
      <c r="BL260" s="25" t="s">
        <v>203</v>
      </c>
      <c r="BM260" s="25" t="s">
        <v>423</v>
      </c>
    </row>
    <row r="261" spans="2:65" s="12" customFormat="1">
      <c r="B261" s="216"/>
      <c r="C261" s="217"/>
      <c r="D261" s="218" t="s">
        <v>205</v>
      </c>
      <c r="E261" s="219" t="s">
        <v>24</v>
      </c>
      <c r="F261" s="220" t="s">
        <v>424</v>
      </c>
      <c r="G261" s="217"/>
      <c r="H261" s="221">
        <v>0.13</v>
      </c>
      <c r="I261" s="222"/>
      <c r="J261" s="217"/>
      <c r="K261" s="217"/>
      <c r="L261" s="223"/>
      <c r="M261" s="224"/>
      <c r="N261" s="225"/>
      <c r="O261" s="225"/>
      <c r="P261" s="225"/>
      <c r="Q261" s="225"/>
      <c r="R261" s="225"/>
      <c r="S261" s="225"/>
      <c r="T261" s="226"/>
      <c r="AT261" s="227" t="s">
        <v>205</v>
      </c>
      <c r="AU261" s="227" t="s">
        <v>211</v>
      </c>
      <c r="AV261" s="12" t="s">
        <v>83</v>
      </c>
      <c r="AW261" s="12" t="s">
        <v>37</v>
      </c>
      <c r="AX261" s="12" t="s">
        <v>74</v>
      </c>
      <c r="AY261" s="227" t="s">
        <v>196</v>
      </c>
    </row>
    <row r="262" spans="2:65" s="13" customFormat="1">
      <c r="B262" s="228"/>
      <c r="C262" s="229"/>
      <c r="D262" s="218" t="s">
        <v>205</v>
      </c>
      <c r="E262" s="230" t="s">
        <v>24</v>
      </c>
      <c r="F262" s="231" t="s">
        <v>263</v>
      </c>
      <c r="G262" s="229"/>
      <c r="H262" s="232">
        <v>0.13</v>
      </c>
      <c r="I262" s="233"/>
      <c r="J262" s="229"/>
      <c r="K262" s="229"/>
      <c r="L262" s="234"/>
      <c r="M262" s="235"/>
      <c r="N262" s="236"/>
      <c r="O262" s="236"/>
      <c r="P262" s="236"/>
      <c r="Q262" s="236"/>
      <c r="R262" s="236"/>
      <c r="S262" s="236"/>
      <c r="T262" s="237"/>
      <c r="AT262" s="238" t="s">
        <v>205</v>
      </c>
      <c r="AU262" s="238" t="s">
        <v>211</v>
      </c>
      <c r="AV262" s="13" t="s">
        <v>211</v>
      </c>
      <c r="AW262" s="13" t="s">
        <v>37</v>
      </c>
      <c r="AX262" s="13" t="s">
        <v>74</v>
      </c>
      <c r="AY262" s="238" t="s">
        <v>196</v>
      </c>
    </row>
    <row r="263" spans="2:65" s="14" customFormat="1">
      <c r="B263" s="239"/>
      <c r="C263" s="240"/>
      <c r="D263" s="218" t="s">
        <v>205</v>
      </c>
      <c r="E263" s="241" t="s">
        <v>24</v>
      </c>
      <c r="F263" s="242" t="s">
        <v>238</v>
      </c>
      <c r="G263" s="240"/>
      <c r="H263" s="243">
        <v>0.13</v>
      </c>
      <c r="I263" s="244"/>
      <c r="J263" s="240"/>
      <c r="K263" s="240"/>
      <c r="L263" s="245"/>
      <c r="M263" s="246"/>
      <c r="N263" s="247"/>
      <c r="O263" s="247"/>
      <c r="P263" s="247"/>
      <c r="Q263" s="247"/>
      <c r="R263" s="247"/>
      <c r="S263" s="247"/>
      <c r="T263" s="248"/>
      <c r="AT263" s="249" t="s">
        <v>205</v>
      </c>
      <c r="AU263" s="249" t="s">
        <v>211</v>
      </c>
      <c r="AV263" s="14" t="s">
        <v>203</v>
      </c>
      <c r="AW263" s="14" t="s">
        <v>37</v>
      </c>
      <c r="AX263" s="14" t="s">
        <v>81</v>
      </c>
      <c r="AY263" s="249" t="s">
        <v>196</v>
      </c>
    </row>
    <row r="264" spans="2:65" s="1" customFormat="1" ht="14.5" customHeight="1">
      <c r="B264" s="42"/>
      <c r="C264" s="250" t="s">
        <v>417</v>
      </c>
      <c r="D264" s="250" t="s">
        <v>252</v>
      </c>
      <c r="E264" s="251" t="s">
        <v>361</v>
      </c>
      <c r="F264" s="252" t="s">
        <v>362</v>
      </c>
      <c r="G264" s="253" t="s">
        <v>214</v>
      </c>
      <c r="H264" s="254">
        <v>0.14299999999999999</v>
      </c>
      <c r="I264" s="255"/>
      <c r="J264" s="256">
        <f>ROUND(I264*H264,2)</f>
        <v>0</v>
      </c>
      <c r="K264" s="252" t="s">
        <v>202</v>
      </c>
      <c r="L264" s="257"/>
      <c r="M264" s="258" t="s">
        <v>24</v>
      </c>
      <c r="N264" s="259" t="s">
        <v>45</v>
      </c>
      <c r="O264" s="43"/>
      <c r="P264" s="213">
        <f>O264*H264</f>
        <v>0</v>
      </c>
      <c r="Q264" s="213">
        <v>1</v>
      </c>
      <c r="R264" s="213">
        <f>Q264*H264</f>
        <v>0.14299999999999999</v>
      </c>
      <c r="S264" s="213">
        <v>0</v>
      </c>
      <c r="T264" s="214">
        <f>S264*H264</f>
        <v>0</v>
      </c>
      <c r="AR264" s="25" t="s">
        <v>245</v>
      </c>
      <c r="AT264" s="25" t="s">
        <v>252</v>
      </c>
      <c r="AU264" s="25" t="s">
        <v>211</v>
      </c>
      <c r="AY264" s="25" t="s">
        <v>196</v>
      </c>
      <c r="BE264" s="215">
        <f>IF(N264="základní",J264,0)</f>
        <v>0</v>
      </c>
      <c r="BF264" s="215">
        <f>IF(N264="snížená",J264,0)</f>
        <v>0</v>
      </c>
      <c r="BG264" s="215">
        <f>IF(N264="zákl. přenesená",J264,0)</f>
        <v>0</v>
      </c>
      <c r="BH264" s="215">
        <f>IF(N264="sníž. přenesená",J264,0)</f>
        <v>0</v>
      </c>
      <c r="BI264" s="215">
        <f>IF(N264="nulová",J264,0)</f>
        <v>0</v>
      </c>
      <c r="BJ264" s="25" t="s">
        <v>81</v>
      </c>
      <c r="BK264" s="215">
        <f>ROUND(I264*H264,2)</f>
        <v>0</v>
      </c>
      <c r="BL264" s="25" t="s">
        <v>203</v>
      </c>
      <c r="BM264" s="25" t="s">
        <v>425</v>
      </c>
    </row>
    <row r="265" spans="2:65" s="12" customFormat="1">
      <c r="B265" s="216"/>
      <c r="C265" s="217"/>
      <c r="D265" s="218" t="s">
        <v>205</v>
      </c>
      <c r="E265" s="219" t="s">
        <v>24</v>
      </c>
      <c r="F265" s="220" t="s">
        <v>426</v>
      </c>
      <c r="G265" s="217"/>
      <c r="H265" s="221">
        <v>0.14299999999999999</v>
      </c>
      <c r="I265" s="222"/>
      <c r="J265" s="217"/>
      <c r="K265" s="217"/>
      <c r="L265" s="223"/>
      <c r="M265" s="224"/>
      <c r="N265" s="225"/>
      <c r="O265" s="225"/>
      <c r="P265" s="225"/>
      <c r="Q265" s="225"/>
      <c r="R265" s="225"/>
      <c r="S265" s="225"/>
      <c r="T265" s="226"/>
      <c r="AT265" s="227" t="s">
        <v>205</v>
      </c>
      <c r="AU265" s="227" t="s">
        <v>211</v>
      </c>
      <c r="AV265" s="12" t="s">
        <v>83</v>
      </c>
      <c r="AW265" s="12" t="s">
        <v>37</v>
      </c>
      <c r="AX265" s="12" t="s">
        <v>81</v>
      </c>
      <c r="AY265" s="227" t="s">
        <v>196</v>
      </c>
    </row>
    <row r="266" spans="2:65" s="1" customFormat="1" ht="34.5" customHeight="1">
      <c r="B266" s="42"/>
      <c r="C266" s="204" t="s">
        <v>427</v>
      </c>
      <c r="D266" s="204" t="s">
        <v>198</v>
      </c>
      <c r="E266" s="205" t="s">
        <v>246</v>
      </c>
      <c r="F266" s="206" t="s">
        <v>247</v>
      </c>
      <c r="G266" s="207" t="s">
        <v>248</v>
      </c>
      <c r="H266" s="208">
        <v>2</v>
      </c>
      <c r="I266" s="209"/>
      <c r="J266" s="210">
        <f>ROUND(I266*H266,2)</f>
        <v>0</v>
      </c>
      <c r="K266" s="206" t="s">
        <v>202</v>
      </c>
      <c r="L266" s="62"/>
      <c r="M266" s="211" t="s">
        <v>24</v>
      </c>
      <c r="N266" s="212" t="s">
        <v>45</v>
      </c>
      <c r="O266" s="43"/>
      <c r="P266" s="213">
        <f>O266*H266</f>
        <v>0</v>
      </c>
      <c r="Q266" s="213">
        <v>5.3861600000000001E-4</v>
      </c>
      <c r="R266" s="213">
        <f>Q266*H266</f>
        <v>1.077232E-3</v>
      </c>
      <c r="S266" s="213">
        <v>0</v>
      </c>
      <c r="T266" s="214">
        <f>S266*H266</f>
        <v>0</v>
      </c>
      <c r="AR266" s="25" t="s">
        <v>203</v>
      </c>
      <c r="AT266" s="25" t="s">
        <v>198</v>
      </c>
      <c r="AU266" s="25" t="s">
        <v>211</v>
      </c>
      <c r="AY266" s="25" t="s">
        <v>196</v>
      </c>
      <c r="BE266" s="215">
        <f>IF(N266="základní",J266,0)</f>
        <v>0</v>
      </c>
      <c r="BF266" s="215">
        <f>IF(N266="snížená",J266,0)</f>
        <v>0</v>
      </c>
      <c r="BG266" s="215">
        <f>IF(N266="zákl. přenesená",J266,0)</f>
        <v>0</v>
      </c>
      <c r="BH266" s="215">
        <f>IF(N266="sníž. přenesená",J266,0)</f>
        <v>0</v>
      </c>
      <c r="BI266" s="215">
        <f>IF(N266="nulová",J266,0)</f>
        <v>0</v>
      </c>
      <c r="BJ266" s="25" t="s">
        <v>81</v>
      </c>
      <c r="BK266" s="215">
        <f>ROUND(I266*H266,2)</f>
        <v>0</v>
      </c>
      <c r="BL266" s="25" t="s">
        <v>203</v>
      </c>
      <c r="BM266" s="25" t="s">
        <v>428</v>
      </c>
    </row>
    <row r="267" spans="2:65" s="12" customFormat="1">
      <c r="B267" s="216"/>
      <c r="C267" s="217"/>
      <c r="D267" s="218" t="s">
        <v>205</v>
      </c>
      <c r="E267" s="219" t="s">
        <v>24</v>
      </c>
      <c r="F267" s="220" t="s">
        <v>83</v>
      </c>
      <c r="G267" s="217"/>
      <c r="H267" s="221">
        <v>2</v>
      </c>
      <c r="I267" s="222"/>
      <c r="J267" s="217"/>
      <c r="K267" s="217"/>
      <c r="L267" s="223"/>
      <c r="M267" s="224"/>
      <c r="N267" s="225"/>
      <c r="O267" s="225"/>
      <c r="P267" s="225"/>
      <c r="Q267" s="225"/>
      <c r="R267" s="225"/>
      <c r="S267" s="225"/>
      <c r="T267" s="226"/>
      <c r="AT267" s="227" t="s">
        <v>205</v>
      </c>
      <c r="AU267" s="227" t="s">
        <v>211</v>
      </c>
      <c r="AV267" s="12" t="s">
        <v>83</v>
      </c>
      <c r="AW267" s="12" t="s">
        <v>37</v>
      </c>
      <c r="AX267" s="12" t="s">
        <v>81</v>
      </c>
      <c r="AY267" s="227" t="s">
        <v>196</v>
      </c>
    </row>
    <row r="268" spans="2:65" s="1" customFormat="1" ht="14.5" customHeight="1">
      <c r="B268" s="42"/>
      <c r="C268" s="250" t="s">
        <v>429</v>
      </c>
      <c r="D268" s="250" t="s">
        <v>252</v>
      </c>
      <c r="E268" s="251" t="s">
        <v>430</v>
      </c>
      <c r="F268" s="252" t="s">
        <v>431</v>
      </c>
      <c r="G268" s="253" t="s">
        <v>248</v>
      </c>
      <c r="H268" s="254">
        <v>2</v>
      </c>
      <c r="I268" s="255"/>
      <c r="J268" s="256">
        <f>ROUND(I268*H268,2)</f>
        <v>0</v>
      </c>
      <c r="K268" s="252" t="s">
        <v>24</v>
      </c>
      <c r="L268" s="257"/>
      <c r="M268" s="258" t="s">
        <v>24</v>
      </c>
      <c r="N268" s="259" t="s">
        <v>45</v>
      </c>
      <c r="O268" s="43"/>
      <c r="P268" s="213">
        <f>O268*H268</f>
        <v>0</v>
      </c>
      <c r="Q268" s="213">
        <v>5.7600000000000004E-3</v>
      </c>
      <c r="R268" s="213">
        <f>Q268*H268</f>
        <v>1.1520000000000001E-2</v>
      </c>
      <c r="S268" s="213">
        <v>0</v>
      </c>
      <c r="T268" s="214">
        <f>S268*H268</f>
        <v>0</v>
      </c>
      <c r="AR268" s="25" t="s">
        <v>245</v>
      </c>
      <c r="AT268" s="25" t="s">
        <v>252</v>
      </c>
      <c r="AU268" s="25" t="s">
        <v>211</v>
      </c>
      <c r="AY268" s="25" t="s">
        <v>196</v>
      </c>
      <c r="BE268" s="215">
        <f>IF(N268="základní",J268,0)</f>
        <v>0</v>
      </c>
      <c r="BF268" s="215">
        <f>IF(N268="snížená",J268,0)</f>
        <v>0</v>
      </c>
      <c r="BG268" s="215">
        <f>IF(N268="zákl. přenesená",J268,0)</f>
        <v>0</v>
      </c>
      <c r="BH268" s="215">
        <f>IF(N268="sníž. přenesená",J268,0)</f>
        <v>0</v>
      </c>
      <c r="BI268" s="215">
        <f>IF(N268="nulová",J268,0)</f>
        <v>0</v>
      </c>
      <c r="BJ268" s="25" t="s">
        <v>81</v>
      </c>
      <c r="BK268" s="215">
        <f>ROUND(I268*H268,2)</f>
        <v>0</v>
      </c>
      <c r="BL268" s="25" t="s">
        <v>203</v>
      </c>
      <c r="BM268" s="25" t="s">
        <v>432</v>
      </c>
    </row>
    <row r="269" spans="2:65" s="1" customFormat="1" ht="34.5" customHeight="1">
      <c r="B269" s="42"/>
      <c r="C269" s="204" t="s">
        <v>433</v>
      </c>
      <c r="D269" s="204" t="s">
        <v>198</v>
      </c>
      <c r="E269" s="205" t="s">
        <v>434</v>
      </c>
      <c r="F269" s="206" t="s">
        <v>435</v>
      </c>
      <c r="G269" s="207" t="s">
        <v>248</v>
      </c>
      <c r="H269" s="208">
        <v>4</v>
      </c>
      <c r="I269" s="209"/>
      <c r="J269" s="210">
        <f>ROUND(I269*H269,2)</f>
        <v>0</v>
      </c>
      <c r="K269" s="206" t="s">
        <v>202</v>
      </c>
      <c r="L269" s="62"/>
      <c r="M269" s="211" t="s">
        <v>24</v>
      </c>
      <c r="N269" s="212" t="s">
        <v>45</v>
      </c>
      <c r="O269" s="43"/>
      <c r="P269" s="213">
        <f>O269*H269</f>
        <v>0</v>
      </c>
      <c r="Q269" s="213">
        <v>1.8640000000000001E-5</v>
      </c>
      <c r="R269" s="213">
        <f>Q269*H269</f>
        <v>7.4560000000000004E-5</v>
      </c>
      <c r="S269" s="213">
        <v>0</v>
      </c>
      <c r="T269" s="214">
        <f>S269*H269</f>
        <v>0</v>
      </c>
      <c r="AR269" s="25" t="s">
        <v>203</v>
      </c>
      <c r="AT269" s="25" t="s">
        <v>198</v>
      </c>
      <c r="AU269" s="25" t="s">
        <v>211</v>
      </c>
      <c r="AY269" s="25" t="s">
        <v>196</v>
      </c>
      <c r="BE269" s="215">
        <f>IF(N269="základní",J269,0)</f>
        <v>0</v>
      </c>
      <c r="BF269" s="215">
        <f>IF(N269="snížená",J269,0)</f>
        <v>0</v>
      </c>
      <c r="BG269" s="215">
        <f>IF(N269="zákl. přenesená",J269,0)</f>
        <v>0</v>
      </c>
      <c r="BH269" s="215">
        <f>IF(N269="sníž. přenesená",J269,0)</f>
        <v>0</v>
      </c>
      <c r="BI269" s="215">
        <f>IF(N269="nulová",J269,0)</f>
        <v>0</v>
      </c>
      <c r="BJ269" s="25" t="s">
        <v>81</v>
      </c>
      <c r="BK269" s="215">
        <f>ROUND(I269*H269,2)</f>
        <v>0</v>
      </c>
      <c r="BL269" s="25" t="s">
        <v>203</v>
      </c>
      <c r="BM269" s="25" t="s">
        <v>436</v>
      </c>
    </row>
    <row r="270" spans="2:65" s="1" customFormat="1" ht="23" customHeight="1">
      <c r="B270" s="42"/>
      <c r="C270" s="204" t="s">
        <v>437</v>
      </c>
      <c r="D270" s="204" t="s">
        <v>198</v>
      </c>
      <c r="E270" s="205" t="s">
        <v>438</v>
      </c>
      <c r="F270" s="206" t="s">
        <v>439</v>
      </c>
      <c r="G270" s="207" t="s">
        <v>248</v>
      </c>
      <c r="H270" s="208">
        <v>4</v>
      </c>
      <c r="I270" s="209"/>
      <c r="J270" s="210">
        <f>ROUND(I270*H270,2)</f>
        <v>0</v>
      </c>
      <c r="K270" s="206" t="s">
        <v>202</v>
      </c>
      <c r="L270" s="62"/>
      <c r="M270" s="211" t="s">
        <v>24</v>
      </c>
      <c r="N270" s="212" t="s">
        <v>45</v>
      </c>
      <c r="O270" s="43"/>
      <c r="P270" s="213">
        <f>O270*H270</f>
        <v>0</v>
      </c>
      <c r="Q270" s="213">
        <v>2.7E-4</v>
      </c>
      <c r="R270" s="213">
        <f>Q270*H270</f>
        <v>1.08E-3</v>
      </c>
      <c r="S270" s="213">
        <v>0</v>
      </c>
      <c r="T270" s="214">
        <f>S270*H270</f>
        <v>0</v>
      </c>
      <c r="AR270" s="25" t="s">
        <v>203</v>
      </c>
      <c r="AT270" s="25" t="s">
        <v>198</v>
      </c>
      <c r="AU270" s="25" t="s">
        <v>211</v>
      </c>
      <c r="AY270" s="25" t="s">
        <v>196</v>
      </c>
      <c r="BE270" s="215">
        <f>IF(N270="základní",J270,0)</f>
        <v>0</v>
      </c>
      <c r="BF270" s="215">
        <f>IF(N270="snížená",J270,0)</f>
        <v>0</v>
      </c>
      <c r="BG270" s="215">
        <f>IF(N270="zákl. přenesená",J270,0)</f>
        <v>0</v>
      </c>
      <c r="BH270" s="215">
        <f>IF(N270="sníž. přenesená",J270,0)</f>
        <v>0</v>
      </c>
      <c r="BI270" s="215">
        <f>IF(N270="nulová",J270,0)</f>
        <v>0</v>
      </c>
      <c r="BJ270" s="25" t="s">
        <v>81</v>
      </c>
      <c r="BK270" s="215">
        <f>ROUND(I270*H270,2)</f>
        <v>0</v>
      </c>
      <c r="BL270" s="25" t="s">
        <v>203</v>
      </c>
      <c r="BM270" s="25" t="s">
        <v>440</v>
      </c>
    </row>
    <row r="271" spans="2:65" s="1" customFormat="1" ht="34.5" customHeight="1">
      <c r="B271" s="42"/>
      <c r="C271" s="204" t="s">
        <v>441</v>
      </c>
      <c r="D271" s="204" t="s">
        <v>198</v>
      </c>
      <c r="E271" s="205" t="s">
        <v>442</v>
      </c>
      <c r="F271" s="206" t="s">
        <v>443</v>
      </c>
      <c r="G271" s="207" t="s">
        <v>248</v>
      </c>
      <c r="H271" s="208">
        <v>1</v>
      </c>
      <c r="I271" s="209"/>
      <c r="J271" s="210">
        <f>ROUND(I271*H271,2)</f>
        <v>0</v>
      </c>
      <c r="K271" s="206" t="s">
        <v>202</v>
      </c>
      <c r="L271" s="62"/>
      <c r="M271" s="211" t="s">
        <v>24</v>
      </c>
      <c r="N271" s="212" t="s">
        <v>45</v>
      </c>
      <c r="O271" s="43"/>
      <c r="P271" s="213">
        <f>O271*H271</f>
        <v>0</v>
      </c>
      <c r="Q271" s="213">
        <v>4.8430000000000001E-2</v>
      </c>
      <c r="R271" s="213">
        <f>Q271*H271</f>
        <v>4.8430000000000001E-2</v>
      </c>
      <c r="S271" s="213">
        <v>0</v>
      </c>
      <c r="T271" s="214">
        <f>S271*H271</f>
        <v>0</v>
      </c>
      <c r="AR271" s="25" t="s">
        <v>203</v>
      </c>
      <c r="AT271" s="25" t="s">
        <v>198</v>
      </c>
      <c r="AU271" s="25" t="s">
        <v>211</v>
      </c>
      <c r="AY271" s="25" t="s">
        <v>196</v>
      </c>
      <c r="BE271" s="215">
        <f>IF(N271="základní",J271,0)</f>
        <v>0</v>
      </c>
      <c r="BF271" s="215">
        <f>IF(N271="snížená",J271,0)</f>
        <v>0</v>
      </c>
      <c r="BG271" s="215">
        <f>IF(N271="zákl. přenesená",J271,0)</f>
        <v>0</v>
      </c>
      <c r="BH271" s="215">
        <f>IF(N271="sníž. přenesená",J271,0)</f>
        <v>0</v>
      </c>
      <c r="BI271" s="215">
        <f>IF(N271="nulová",J271,0)</f>
        <v>0</v>
      </c>
      <c r="BJ271" s="25" t="s">
        <v>81</v>
      </c>
      <c r="BK271" s="215">
        <f>ROUND(I271*H271,2)</f>
        <v>0</v>
      </c>
      <c r="BL271" s="25" t="s">
        <v>203</v>
      </c>
      <c r="BM271" s="25" t="s">
        <v>444</v>
      </c>
    </row>
    <row r="272" spans="2:65" s="1" customFormat="1" ht="34.5" customHeight="1">
      <c r="B272" s="42"/>
      <c r="C272" s="204" t="s">
        <v>445</v>
      </c>
      <c r="D272" s="204" t="s">
        <v>198</v>
      </c>
      <c r="E272" s="205" t="s">
        <v>446</v>
      </c>
      <c r="F272" s="206" t="s">
        <v>447</v>
      </c>
      <c r="G272" s="207" t="s">
        <v>320</v>
      </c>
      <c r="H272" s="208">
        <v>5</v>
      </c>
      <c r="I272" s="209"/>
      <c r="J272" s="210">
        <f>ROUND(I272*H272,2)</f>
        <v>0</v>
      </c>
      <c r="K272" s="206" t="s">
        <v>202</v>
      </c>
      <c r="L272" s="62"/>
      <c r="M272" s="211" t="s">
        <v>24</v>
      </c>
      <c r="N272" s="212" t="s">
        <v>45</v>
      </c>
      <c r="O272" s="43"/>
      <c r="P272" s="213">
        <f>O272*H272</f>
        <v>0</v>
      </c>
      <c r="Q272" s="213">
        <v>4.8275000000000002E-3</v>
      </c>
      <c r="R272" s="213">
        <f>Q272*H272</f>
        <v>2.4137499999999999E-2</v>
      </c>
      <c r="S272" s="213">
        <v>0</v>
      </c>
      <c r="T272" s="214">
        <f>S272*H272</f>
        <v>0</v>
      </c>
      <c r="AR272" s="25" t="s">
        <v>203</v>
      </c>
      <c r="AT272" s="25" t="s">
        <v>198</v>
      </c>
      <c r="AU272" s="25" t="s">
        <v>211</v>
      </c>
      <c r="AY272" s="25" t="s">
        <v>196</v>
      </c>
      <c r="BE272" s="215">
        <f>IF(N272="základní",J272,0)</f>
        <v>0</v>
      </c>
      <c r="BF272" s="215">
        <f>IF(N272="snížená",J272,0)</f>
        <v>0</v>
      </c>
      <c r="BG272" s="215">
        <f>IF(N272="zákl. přenesená",J272,0)</f>
        <v>0</v>
      </c>
      <c r="BH272" s="215">
        <f>IF(N272="sníž. přenesená",J272,0)</f>
        <v>0</v>
      </c>
      <c r="BI272" s="215">
        <f>IF(N272="nulová",J272,0)</f>
        <v>0</v>
      </c>
      <c r="BJ272" s="25" t="s">
        <v>81</v>
      </c>
      <c r="BK272" s="215">
        <f>ROUND(I272*H272,2)</f>
        <v>0</v>
      </c>
      <c r="BL272" s="25" t="s">
        <v>203</v>
      </c>
      <c r="BM272" s="25" t="s">
        <v>448</v>
      </c>
    </row>
    <row r="273" spans="2:65" s="12" customFormat="1">
      <c r="B273" s="216"/>
      <c r="C273" s="217"/>
      <c r="D273" s="218" t="s">
        <v>205</v>
      </c>
      <c r="E273" s="219" t="s">
        <v>24</v>
      </c>
      <c r="F273" s="220" t="s">
        <v>449</v>
      </c>
      <c r="G273" s="217"/>
      <c r="H273" s="221">
        <v>5</v>
      </c>
      <c r="I273" s="222"/>
      <c r="J273" s="217"/>
      <c r="K273" s="217"/>
      <c r="L273" s="223"/>
      <c r="M273" s="224"/>
      <c r="N273" s="225"/>
      <c r="O273" s="225"/>
      <c r="P273" s="225"/>
      <c r="Q273" s="225"/>
      <c r="R273" s="225"/>
      <c r="S273" s="225"/>
      <c r="T273" s="226"/>
      <c r="AT273" s="227" t="s">
        <v>205</v>
      </c>
      <c r="AU273" s="227" t="s">
        <v>211</v>
      </c>
      <c r="AV273" s="12" t="s">
        <v>83</v>
      </c>
      <c r="AW273" s="12" t="s">
        <v>37</v>
      </c>
      <c r="AX273" s="12" t="s">
        <v>81</v>
      </c>
      <c r="AY273" s="227" t="s">
        <v>196</v>
      </c>
    </row>
    <row r="274" spans="2:65" s="1" customFormat="1" ht="34.5" customHeight="1">
      <c r="B274" s="42"/>
      <c r="C274" s="204" t="s">
        <v>450</v>
      </c>
      <c r="D274" s="204" t="s">
        <v>198</v>
      </c>
      <c r="E274" s="205" t="s">
        <v>451</v>
      </c>
      <c r="F274" s="206" t="s">
        <v>452</v>
      </c>
      <c r="G274" s="207" t="s">
        <v>201</v>
      </c>
      <c r="H274" s="208">
        <v>1.238</v>
      </c>
      <c r="I274" s="209"/>
      <c r="J274" s="210">
        <f>ROUND(I274*H274,2)</f>
        <v>0</v>
      </c>
      <c r="K274" s="206" t="s">
        <v>202</v>
      </c>
      <c r="L274" s="62"/>
      <c r="M274" s="211" t="s">
        <v>24</v>
      </c>
      <c r="N274" s="212" t="s">
        <v>45</v>
      </c>
      <c r="O274" s="43"/>
      <c r="P274" s="213">
        <f>O274*H274</f>
        <v>0</v>
      </c>
      <c r="Q274" s="213">
        <v>2.4533657400000002</v>
      </c>
      <c r="R274" s="213">
        <f>Q274*H274</f>
        <v>3.03726678612</v>
      </c>
      <c r="S274" s="213">
        <v>0</v>
      </c>
      <c r="T274" s="214">
        <f>S274*H274</f>
        <v>0</v>
      </c>
      <c r="AR274" s="25" t="s">
        <v>203</v>
      </c>
      <c r="AT274" s="25" t="s">
        <v>198</v>
      </c>
      <c r="AU274" s="25" t="s">
        <v>211</v>
      </c>
      <c r="AY274" s="25" t="s">
        <v>196</v>
      </c>
      <c r="BE274" s="215">
        <f>IF(N274="základní",J274,0)</f>
        <v>0</v>
      </c>
      <c r="BF274" s="215">
        <f>IF(N274="snížená",J274,0)</f>
        <v>0</v>
      </c>
      <c r="BG274" s="215">
        <f>IF(N274="zákl. přenesená",J274,0)</f>
        <v>0</v>
      </c>
      <c r="BH274" s="215">
        <f>IF(N274="sníž. přenesená",J274,0)</f>
        <v>0</v>
      </c>
      <c r="BI274" s="215">
        <f>IF(N274="nulová",J274,0)</f>
        <v>0</v>
      </c>
      <c r="BJ274" s="25" t="s">
        <v>81</v>
      </c>
      <c r="BK274" s="215">
        <f>ROUND(I274*H274,2)</f>
        <v>0</v>
      </c>
      <c r="BL274" s="25" t="s">
        <v>203</v>
      </c>
      <c r="BM274" s="25" t="s">
        <v>453</v>
      </c>
    </row>
    <row r="275" spans="2:65" s="12" customFormat="1">
      <c r="B275" s="216"/>
      <c r="C275" s="217"/>
      <c r="D275" s="218" t="s">
        <v>205</v>
      </c>
      <c r="E275" s="219" t="s">
        <v>24</v>
      </c>
      <c r="F275" s="220" t="s">
        <v>454</v>
      </c>
      <c r="G275" s="217"/>
      <c r="H275" s="221">
        <v>0.34699999999999998</v>
      </c>
      <c r="I275" s="222"/>
      <c r="J275" s="217"/>
      <c r="K275" s="217"/>
      <c r="L275" s="223"/>
      <c r="M275" s="224"/>
      <c r="N275" s="225"/>
      <c r="O275" s="225"/>
      <c r="P275" s="225"/>
      <c r="Q275" s="225"/>
      <c r="R275" s="225"/>
      <c r="S275" s="225"/>
      <c r="T275" s="226"/>
      <c r="AT275" s="227" t="s">
        <v>205</v>
      </c>
      <c r="AU275" s="227" t="s">
        <v>211</v>
      </c>
      <c r="AV275" s="12" t="s">
        <v>83</v>
      </c>
      <c r="AW275" s="12" t="s">
        <v>37</v>
      </c>
      <c r="AX275" s="12" t="s">
        <v>74</v>
      </c>
      <c r="AY275" s="227" t="s">
        <v>196</v>
      </c>
    </row>
    <row r="276" spans="2:65" s="12" customFormat="1">
      <c r="B276" s="216"/>
      <c r="C276" s="217"/>
      <c r="D276" s="218" t="s">
        <v>205</v>
      </c>
      <c r="E276" s="219" t="s">
        <v>24</v>
      </c>
      <c r="F276" s="220" t="s">
        <v>455</v>
      </c>
      <c r="G276" s="217"/>
      <c r="H276" s="221">
        <v>0.89100000000000001</v>
      </c>
      <c r="I276" s="222"/>
      <c r="J276" s="217"/>
      <c r="K276" s="217"/>
      <c r="L276" s="223"/>
      <c r="M276" s="224"/>
      <c r="N276" s="225"/>
      <c r="O276" s="225"/>
      <c r="P276" s="225"/>
      <c r="Q276" s="225"/>
      <c r="R276" s="225"/>
      <c r="S276" s="225"/>
      <c r="T276" s="226"/>
      <c r="AT276" s="227" t="s">
        <v>205</v>
      </c>
      <c r="AU276" s="227" t="s">
        <v>211</v>
      </c>
      <c r="AV276" s="12" t="s">
        <v>83</v>
      </c>
      <c r="AW276" s="12" t="s">
        <v>37</v>
      </c>
      <c r="AX276" s="12" t="s">
        <v>74</v>
      </c>
      <c r="AY276" s="227" t="s">
        <v>196</v>
      </c>
    </row>
    <row r="277" spans="2:65" s="14" customFormat="1">
      <c r="B277" s="239"/>
      <c r="C277" s="240"/>
      <c r="D277" s="218" t="s">
        <v>205</v>
      </c>
      <c r="E277" s="241" t="s">
        <v>24</v>
      </c>
      <c r="F277" s="242" t="s">
        <v>238</v>
      </c>
      <c r="G277" s="240"/>
      <c r="H277" s="243">
        <v>1.238</v>
      </c>
      <c r="I277" s="244"/>
      <c r="J277" s="240"/>
      <c r="K277" s="240"/>
      <c r="L277" s="245"/>
      <c r="M277" s="246"/>
      <c r="N277" s="247"/>
      <c r="O277" s="247"/>
      <c r="P277" s="247"/>
      <c r="Q277" s="247"/>
      <c r="R277" s="247"/>
      <c r="S277" s="247"/>
      <c r="T277" s="248"/>
      <c r="AT277" s="249" t="s">
        <v>205</v>
      </c>
      <c r="AU277" s="249" t="s">
        <v>211</v>
      </c>
      <c r="AV277" s="14" t="s">
        <v>203</v>
      </c>
      <c r="AW277" s="14" t="s">
        <v>37</v>
      </c>
      <c r="AX277" s="14" t="s">
        <v>81</v>
      </c>
      <c r="AY277" s="249" t="s">
        <v>196</v>
      </c>
    </row>
    <row r="278" spans="2:65" s="1" customFormat="1" ht="34.5" customHeight="1">
      <c r="B278" s="42"/>
      <c r="C278" s="204" t="s">
        <v>456</v>
      </c>
      <c r="D278" s="204" t="s">
        <v>198</v>
      </c>
      <c r="E278" s="205" t="s">
        <v>457</v>
      </c>
      <c r="F278" s="206" t="s">
        <v>458</v>
      </c>
      <c r="G278" s="207" t="s">
        <v>214</v>
      </c>
      <c r="H278" s="208">
        <v>0.11700000000000001</v>
      </c>
      <c r="I278" s="209"/>
      <c r="J278" s="210">
        <f>ROUND(I278*H278,2)</f>
        <v>0</v>
      </c>
      <c r="K278" s="206" t="s">
        <v>202</v>
      </c>
      <c r="L278" s="62"/>
      <c r="M278" s="211" t="s">
        <v>24</v>
      </c>
      <c r="N278" s="212" t="s">
        <v>45</v>
      </c>
      <c r="O278" s="43"/>
      <c r="P278" s="213">
        <f>O278*H278</f>
        <v>0</v>
      </c>
      <c r="Q278" s="213">
        <v>1.048867</v>
      </c>
      <c r="R278" s="213">
        <f>Q278*H278</f>
        <v>0.12271743900000001</v>
      </c>
      <c r="S278" s="213">
        <v>0</v>
      </c>
      <c r="T278" s="214">
        <f>S278*H278</f>
        <v>0</v>
      </c>
      <c r="AR278" s="25" t="s">
        <v>203</v>
      </c>
      <c r="AT278" s="25" t="s">
        <v>198</v>
      </c>
      <c r="AU278" s="25" t="s">
        <v>211</v>
      </c>
      <c r="AY278" s="25" t="s">
        <v>196</v>
      </c>
      <c r="BE278" s="215">
        <f>IF(N278="základní",J278,0)</f>
        <v>0</v>
      </c>
      <c r="BF278" s="215">
        <f>IF(N278="snížená",J278,0)</f>
        <v>0</v>
      </c>
      <c r="BG278" s="215">
        <f>IF(N278="zákl. přenesená",J278,0)</f>
        <v>0</v>
      </c>
      <c r="BH278" s="215">
        <f>IF(N278="sníž. přenesená",J278,0)</f>
        <v>0</v>
      </c>
      <c r="BI278" s="215">
        <f>IF(N278="nulová",J278,0)</f>
        <v>0</v>
      </c>
      <c r="BJ278" s="25" t="s">
        <v>81</v>
      </c>
      <c r="BK278" s="215">
        <f>ROUND(I278*H278,2)</f>
        <v>0</v>
      </c>
      <c r="BL278" s="25" t="s">
        <v>203</v>
      </c>
      <c r="BM278" s="25" t="s">
        <v>459</v>
      </c>
    </row>
    <row r="279" spans="2:65" s="12" customFormat="1">
      <c r="B279" s="216"/>
      <c r="C279" s="217"/>
      <c r="D279" s="218" t="s">
        <v>205</v>
      </c>
      <c r="E279" s="219" t="s">
        <v>24</v>
      </c>
      <c r="F279" s="220" t="s">
        <v>460</v>
      </c>
      <c r="G279" s="217"/>
      <c r="H279" s="221">
        <v>0.11</v>
      </c>
      <c r="I279" s="222"/>
      <c r="J279" s="217"/>
      <c r="K279" s="217"/>
      <c r="L279" s="223"/>
      <c r="M279" s="224"/>
      <c r="N279" s="225"/>
      <c r="O279" s="225"/>
      <c r="P279" s="225"/>
      <c r="Q279" s="225"/>
      <c r="R279" s="225"/>
      <c r="S279" s="225"/>
      <c r="T279" s="226"/>
      <c r="AT279" s="227" t="s">
        <v>205</v>
      </c>
      <c r="AU279" s="227" t="s">
        <v>211</v>
      </c>
      <c r="AV279" s="12" t="s">
        <v>83</v>
      </c>
      <c r="AW279" s="12" t="s">
        <v>37</v>
      </c>
      <c r="AX279" s="12" t="s">
        <v>74</v>
      </c>
      <c r="AY279" s="227" t="s">
        <v>196</v>
      </c>
    </row>
    <row r="280" spans="2:65" s="12" customFormat="1">
      <c r="B280" s="216"/>
      <c r="C280" s="217"/>
      <c r="D280" s="218" t="s">
        <v>205</v>
      </c>
      <c r="E280" s="219" t="s">
        <v>24</v>
      </c>
      <c r="F280" s="220" t="s">
        <v>461</v>
      </c>
      <c r="G280" s="217"/>
      <c r="H280" s="221">
        <v>7.0000000000000001E-3</v>
      </c>
      <c r="I280" s="222"/>
      <c r="J280" s="217"/>
      <c r="K280" s="217"/>
      <c r="L280" s="223"/>
      <c r="M280" s="224"/>
      <c r="N280" s="225"/>
      <c r="O280" s="225"/>
      <c r="P280" s="225"/>
      <c r="Q280" s="225"/>
      <c r="R280" s="225"/>
      <c r="S280" s="225"/>
      <c r="T280" s="226"/>
      <c r="AT280" s="227" t="s">
        <v>205</v>
      </c>
      <c r="AU280" s="227" t="s">
        <v>211</v>
      </c>
      <c r="AV280" s="12" t="s">
        <v>83</v>
      </c>
      <c r="AW280" s="12" t="s">
        <v>37</v>
      </c>
      <c r="AX280" s="12" t="s">
        <v>74</v>
      </c>
      <c r="AY280" s="227" t="s">
        <v>196</v>
      </c>
    </row>
    <row r="281" spans="2:65" s="14" customFormat="1">
      <c r="B281" s="239"/>
      <c r="C281" s="240"/>
      <c r="D281" s="218" t="s">
        <v>205</v>
      </c>
      <c r="E281" s="241" t="s">
        <v>24</v>
      </c>
      <c r="F281" s="242" t="s">
        <v>238</v>
      </c>
      <c r="G281" s="240"/>
      <c r="H281" s="243">
        <v>0.11700000000000001</v>
      </c>
      <c r="I281" s="244"/>
      <c r="J281" s="240"/>
      <c r="K281" s="240"/>
      <c r="L281" s="245"/>
      <c r="M281" s="246"/>
      <c r="N281" s="247"/>
      <c r="O281" s="247"/>
      <c r="P281" s="247"/>
      <c r="Q281" s="247"/>
      <c r="R281" s="247"/>
      <c r="S281" s="247"/>
      <c r="T281" s="248"/>
      <c r="AT281" s="249" t="s">
        <v>205</v>
      </c>
      <c r="AU281" s="249" t="s">
        <v>211</v>
      </c>
      <c r="AV281" s="14" t="s">
        <v>203</v>
      </c>
      <c r="AW281" s="14" t="s">
        <v>37</v>
      </c>
      <c r="AX281" s="14" t="s">
        <v>81</v>
      </c>
      <c r="AY281" s="249" t="s">
        <v>196</v>
      </c>
    </row>
    <row r="282" spans="2:65" s="1" customFormat="1" ht="34.5" customHeight="1">
      <c r="B282" s="42"/>
      <c r="C282" s="204" t="s">
        <v>462</v>
      </c>
      <c r="D282" s="204" t="s">
        <v>198</v>
      </c>
      <c r="E282" s="205" t="s">
        <v>463</v>
      </c>
      <c r="F282" s="206" t="s">
        <v>464</v>
      </c>
      <c r="G282" s="207" t="s">
        <v>267</v>
      </c>
      <c r="H282" s="208">
        <v>9.33</v>
      </c>
      <c r="I282" s="209"/>
      <c r="J282" s="210">
        <f>ROUND(I282*H282,2)</f>
        <v>0</v>
      </c>
      <c r="K282" s="206" t="s">
        <v>202</v>
      </c>
      <c r="L282" s="62"/>
      <c r="M282" s="211" t="s">
        <v>24</v>
      </c>
      <c r="N282" s="212" t="s">
        <v>45</v>
      </c>
      <c r="O282" s="43"/>
      <c r="P282" s="213">
        <f>O282*H282</f>
        <v>0</v>
      </c>
      <c r="Q282" s="213">
        <v>1.2824856000000001E-2</v>
      </c>
      <c r="R282" s="213">
        <f>Q282*H282</f>
        <v>0.11965590648</v>
      </c>
      <c r="S282" s="213">
        <v>0</v>
      </c>
      <c r="T282" s="214">
        <f>S282*H282</f>
        <v>0</v>
      </c>
      <c r="AR282" s="25" t="s">
        <v>203</v>
      </c>
      <c r="AT282" s="25" t="s">
        <v>198</v>
      </c>
      <c r="AU282" s="25" t="s">
        <v>211</v>
      </c>
      <c r="AY282" s="25" t="s">
        <v>196</v>
      </c>
      <c r="BE282" s="215">
        <f>IF(N282="základní",J282,0)</f>
        <v>0</v>
      </c>
      <c r="BF282" s="215">
        <f>IF(N282="snížená",J282,0)</f>
        <v>0</v>
      </c>
      <c r="BG282" s="215">
        <f>IF(N282="zákl. přenesená",J282,0)</f>
        <v>0</v>
      </c>
      <c r="BH282" s="215">
        <f>IF(N282="sníž. přenesená",J282,0)</f>
        <v>0</v>
      </c>
      <c r="BI282" s="215">
        <f>IF(N282="nulová",J282,0)</f>
        <v>0</v>
      </c>
      <c r="BJ282" s="25" t="s">
        <v>81</v>
      </c>
      <c r="BK282" s="215">
        <f>ROUND(I282*H282,2)</f>
        <v>0</v>
      </c>
      <c r="BL282" s="25" t="s">
        <v>203</v>
      </c>
      <c r="BM282" s="25" t="s">
        <v>465</v>
      </c>
    </row>
    <row r="283" spans="2:65" s="12" customFormat="1">
      <c r="B283" s="216"/>
      <c r="C283" s="217"/>
      <c r="D283" s="218" t="s">
        <v>205</v>
      </c>
      <c r="E283" s="219" t="s">
        <v>24</v>
      </c>
      <c r="F283" s="220" t="s">
        <v>466</v>
      </c>
      <c r="G283" s="217"/>
      <c r="H283" s="221">
        <v>2.31</v>
      </c>
      <c r="I283" s="222"/>
      <c r="J283" s="217"/>
      <c r="K283" s="217"/>
      <c r="L283" s="223"/>
      <c r="M283" s="224"/>
      <c r="N283" s="225"/>
      <c r="O283" s="225"/>
      <c r="P283" s="225"/>
      <c r="Q283" s="225"/>
      <c r="R283" s="225"/>
      <c r="S283" s="225"/>
      <c r="T283" s="226"/>
      <c r="AT283" s="227" t="s">
        <v>205</v>
      </c>
      <c r="AU283" s="227" t="s">
        <v>211</v>
      </c>
      <c r="AV283" s="12" t="s">
        <v>83</v>
      </c>
      <c r="AW283" s="12" t="s">
        <v>37</v>
      </c>
      <c r="AX283" s="12" t="s">
        <v>74</v>
      </c>
      <c r="AY283" s="227" t="s">
        <v>196</v>
      </c>
    </row>
    <row r="284" spans="2:65" s="12" customFormat="1">
      <c r="B284" s="216"/>
      <c r="C284" s="217"/>
      <c r="D284" s="218" t="s">
        <v>205</v>
      </c>
      <c r="E284" s="219" t="s">
        <v>24</v>
      </c>
      <c r="F284" s="220" t="s">
        <v>467</v>
      </c>
      <c r="G284" s="217"/>
      <c r="H284" s="221">
        <v>5.94</v>
      </c>
      <c r="I284" s="222"/>
      <c r="J284" s="217"/>
      <c r="K284" s="217"/>
      <c r="L284" s="223"/>
      <c r="M284" s="224"/>
      <c r="N284" s="225"/>
      <c r="O284" s="225"/>
      <c r="P284" s="225"/>
      <c r="Q284" s="225"/>
      <c r="R284" s="225"/>
      <c r="S284" s="225"/>
      <c r="T284" s="226"/>
      <c r="AT284" s="227" t="s">
        <v>205</v>
      </c>
      <c r="AU284" s="227" t="s">
        <v>211</v>
      </c>
      <c r="AV284" s="12" t="s">
        <v>83</v>
      </c>
      <c r="AW284" s="12" t="s">
        <v>37</v>
      </c>
      <c r="AX284" s="12" t="s">
        <v>74</v>
      </c>
      <c r="AY284" s="227" t="s">
        <v>196</v>
      </c>
    </row>
    <row r="285" spans="2:65" s="12" customFormat="1">
      <c r="B285" s="216"/>
      <c r="C285" s="217"/>
      <c r="D285" s="218" t="s">
        <v>205</v>
      </c>
      <c r="E285" s="219" t="s">
        <v>24</v>
      </c>
      <c r="F285" s="220" t="s">
        <v>468</v>
      </c>
      <c r="G285" s="217"/>
      <c r="H285" s="221">
        <v>1.08</v>
      </c>
      <c r="I285" s="222"/>
      <c r="J285" s="217"/>
      <c r="K285" s="217"/>
      <c r="L285" s="223"/>
      <c r="M285" s="224"/>
      <c r="N285" s="225"/>
      <c r="O285" s="225"/>
      <c r="P285" s="225"/>
      <c r="Q285" s="225"/>
      <c r="R285" s="225"/>
      <c r="S285" s="225"/>
      <c r="T285" s="226"/>
      <c r="AT285" s="227" t="s">
        <v>205</v>
      </c>
      <c r="AU285" s="227" t="s">
        <v>211</v>
      </c>
      <c r="AV285" s="12" t="s">
        <v>83</v>
      </c>
      <c r="AW285" s="12" t="s">
        <v>37</v>
      </c>
      <c r="AX285" s="12" t="s">
        <v>74</v>
      </c>
      <c r="AY285" s="227" t="s">
        <v>196</v>
      </c>
    </row>
    <row r="286" spans="2:65" s="14" customFormat="1">
      <c r="B286" s="239"/>
      <c r="C286" s="240"/>
      <c r="D286" s="218" t="s">
        <v>205</v>
      </c>
      <c r="E286" s="241" t="s">
        <v>24</v>
      </c>
      <c r="F286" s="242" t="s">
        <v>238</v>
      </c>
      <c r="G286" s="240"/>
      <c r="H286" s="243">
        <v>9.33</v>
      </c>
      <c r="I286" s="244"/>
      <c r="J286" s="240"/>
      <c r="K286" s="240"/>
      <c r="L286" s="245"/>
      <c r="M286" s="246"/>
      <c r="N286" s="247"/>
      <c r="O286" s="247"/>
      <c r="P286" s="247"/>
      <c r="Q286" s="247"/>
      <c r="R286" s="247"/>
      <c r="S286" s="247"/>
      <c r="T286" s="248"/>
      <c r="AT286" s="249" t="s">
        <v>205</v>
      </c>
      <c r="AU286" s="249" t="s">
        <v>211</v>
      </c>
      <c r="AV286" s="14" t="s">
        <v>203</v>
      </c>
      <c r="AW286" s="14" t="s">
        <v>37</v>
      </c>
      <c r="AX286" s="14" t="s">
        <v>81</v>
      </c>
      <c r="AY286" s="249" t="s">
        <v>196</v>
      </c>
    </row>
    <row r="287" spans="2:65" s="1" customFormat="1" ht="34.5" customHeight="1">
      <c r="B287" s="42"/>
      <c r="C287" s="204" t="s">
        <v>469</v>
      </c>
      <c r="D287" s="204" t="s">
        <v>198</v>
      </c>
      <c r="E287" s="205" t="s">
        <v>470</v>
      </c>
      <c r="F287" s="206" t="s">
        <v>471</v>
      </c>
      <c r="G287" s="207" t="s">
        <v>267</v>
      </c>
      <c r="H287" s="208">
        <v>9.33</v>
      </c>
      <c r="I287" s="209"/>
      <c r="J287" s="210">
        <f>ROUND(I287*H287,2)</f>
        <v>0</v>
      </c>
      <c r="K287" s="206" t="s">
        <v>202</v>
      </c>
      <c r="L287" s="62"/>
      <c r="M287" s="211" t="s">
        <v>24</v>
      </c>
      <c r="N287" s="212" t="s">
        <v>45</v>
      </c>
      <c r="O287" s="43"/>
      <c r="P287" s="213">
        <f>O287*H287</f>
        <v>0</v>
      </c>
      <c r="Q287" s="213">
        <v>0</v>
      </c>
      <c r="R287" s="213">
        <f>Q287*H287</f>
        <v>0</v>
      </c>
      <c r="S287" s="213">
        <v>0</v>
      </c>
      <c r="T287" s="214">
        <f>S287*H287</f>
        <v>0</v>
      </c>
      <c r="AR287" s="25" t="s">
        <v>203</v>
      </c>
      <c r="AT287" s="25" t="s">
        <v>198</v>
      </c>
      <c r="AU287" s="25" t="s">
        <v>211</v>
      </c>
      <c r="AY287" s="25" t="s">
        <v>196</v>
      </c>
      <c r="BE287" s="215">
        <f>IF(N287="základní",J287,0)</f>
        <v>0</v>
      </c>
      <c r="BF287" s="215">
        <f>IF(N287="snížená",J287,0)</f>
        <v>0</v>
      </c>
      <c r="BG287" s="215">
        <f>IF(N287="zákl. přenesená",J287,0)</f>
        <v>0</v>
      </c>
      <c r="BH287" s="215">
        <f>IF(N287="sníž. přenesená",J287,0)</f>
        <v>0</v>
      </c>
      <c r="BI287" s="215">
        <f>IF(N287="nulová",J287,0)</f>
        <v>0</v>
      </c>
      <c r="BJ287" s="25" t="s">
        <v>81</v>
      </c>
      <c r="BK287" s="215">
        <f>ROUND(I287*H287,2)</f>
        <v>0</v>
      </c>
      <c r="BL287" s="25" t="s">
        <v>203</v>
      </c>
      <c r="BM287" s="25" t="s">
        <v>472</v>
      </c>
    </row>
    <row r="288" spans="2:65" s="1" customFormat="1" ht="34.5" customHeight="1">
      <c r="B288" s="42"/>
      <c r="C288" s="204" t="s">
        <v>473</v>
      </c>
      <c r="D288" s="204" t="s">
        <v>198</v>
      </c>
      <c r="E288" s="205" t="s">
        <v>474</v>
      </c>
      <c r="F288" s="206" t="s">
        <v>475</v>
      </c>
      <c r="G288" s="207" t="s">
        <v>320</v>
      </c>
      <c r="H288" s="208">
        <v>19.8</v>
      </c>
      <c r="I288" s="209"/>
      <c r="J288" s="210">
        <f>ROUND(I288*H288,2)</f>
        <v>0</v>
      </c>
      <c r="K288" s="206" t="s">
        <v>202</v>
      </c>
      <c r="L288" s="62"/>
      <c r="M288" s="211" t="s">
        <v>24</v>
      </c>
      <c r="N288" s="212" t="s">
        <v>45</v>
      </c>
      <c r="O288" s="43"/>
      <c r="P288" s="213">
        <f>O288*H288</f>
        <v>0</v>
      </c>
      <c r="Q288" s="213">
        <v>0.11046105000000001</v>
      </c>
      <c r="R288" s="213">
        <f>Q288*H288</f>
        <v>2.18712879</v>
      </c>
      <c r="S288" s="213">
        <v>0</v>
      </c>
      <c r="T288" s="214">
        <f>S288*H288</f>
        <v>0</v>
      </c>
      <c r="AR288" s="25" t="s">
        <v>203</v>
      </c>
      <c r="AT288" s="25" t="s">
        <v>198</v>
      </c>
      <c r="AU288" s="25" t="s">
        <v>211</v>
      </c>
      <c r="AY288" s="25" t="s">
        <v>196</v>
      </c>
      <c r="BE288" s="215">
        <f>IF(N288="základní",J288,0)</f>
        <v>0</v>
      </c>
      <c r="BF288" s="215">
        <f>IF(N288="snížená",J288,0)</f>
        <v>0</v>
      </c>
      <c r="BG288" s="215">
        <f>IF(N288="zákl. přenesená",J288,0)</f>
        <v>0</v>
      </c>
      <c r="BH288" s="215">
        <f>IF(N288="sníž. přenesená",J288,0)</f>
        <v>0</v>
      </c>
      <c r="BI288" s="215">
        <f>IF(N288="nulová",J288,0)</f>
        <v>0</v>
      </c>
      <c r="BJ288" s="25" t="s">
        <v>81</v>
      </c>
      <c r="BK288" s="215">
        <f>ROUND(I288*H288,2)</f>
        <v>0</v>
      </c>
      <c r="BL288" s="25" t="s">
        <v>203</v>
      </c>
      <c r="BM288" s="25" t="s">
        <v>476</v>
      </c>
    </row>
    <row r="289" spans="2:65" s="12" customFormat="1">
      <c r="B289" s="216"/>
      <c r="C289" s="217"/>
      <c r="D289" s="218" t="s">
        <v>205</v>
      </c>
      <c r="E289" s="219" t="s">
        <v>24</v>
      </c>
      <c r="F289" s="220" t="s">
        <v>477</v>
      </c>
      <c r="G289" s="217"/>
      <c r="H289" s="221">
        <v>19.8</v>
      </c>
      <c r="I289" s="222"/>
      <c r="J289" s="217"/>
      <c r="K289" s="217"/>
      <c r="L289" s="223"/>
      <c r="M289" s="224"/>
      <c r="N289" s="225"/>
      <c r="O289" s="225"/>
      <c r="P289" s="225"/>
      <c r="Q289" s="225"/>
      <c r="R289" s="225"/>
      <c r="S289" s="225"/>
      <c r="T289" s="226"/>
      <c r="AT289" s="227" t="s">
        <v>205</v>
      </c>
      <c r="AU289" s="227" t="s">
        <v>211</v>
      </c>
      <c r="AV289" s="12" t="s">
        <v>83</v>
      </c>
      <c r="AW289" s="12" t="s">
        <v>37</v>
      </c>
      <c r="AX289" s="12" t="s">
        <v>81</v>
      </c>
      <c r="AY289" s="227" t="s">
        <v>196</v>
      </c>
    </row>
    <row r="290" spans="2:65" s="1" customFormat="1" ht="23" customHeight="1">
      <c r="B290" s="42"/>
      <c r="C290" s="204" t="s">
        <v>478</v>
      </c>
      <c r="D290" s="204" t="s">
        <v>198</v>
      </c>
      <c r="E290" s="205" t="s">
        <v>479</v>
      </c>
      <c r="F290" s="206" t="s">
        <v>480</v>
      </c>
      <c r="G290" s="207" t="s">
        <v>267</v>
      </c>
      <c r="H290" s="208">
        <v>3.96</v>
      </c>
      <c r="I290" s="209"/>
      <c r="J290" s="210">
        <f>ROUND(I290*H290,2)</f>
        <v>0</v>
      </c>
      <c r="K290" s="206" t="s">
        <v>202</v>
      </c>
      <c r="L290" s="62"/>
      <c r="M290" s="211" t="s">
        <v>24</v>
      </c>
      <c r="N290" s="212" t="s">
        <v>45</v>
      </c>
      <c r="O290" s="43"/>
      <c r="P290" s="213">
        <f>O290*H290</f>
        <v>0</v>
      </c>
      <c r="Q290" s="213">
        <v>6.5846400000000001E-3</v>
      </c>
      <c r="R290" s="213">
        <f>Q290*H290</f>
        <v>2.6075174400000001E-2</v>
      </c>
      <c r="S290" s="213">
        <v>0</v>
      </c>
      <c r="T290" s="214">
        <f>S290*H290</f>
        <v>0</v>
      </c>
      <c r="AR290" s="25" t="s">
        <v>203</v>
      </c>
      <c r="AT290" s="25" t="s">
        <v>198</v>
      </c>
      <c r="AU290" s="25" t="s">
        <v>211</v>
      </c>
      <c r="AY290" s="25" t="s">
        <v>196</v>
      </c>
      <c r="BE290" s="215">
        <f>IF(N290="základní",J290,0)</f>
        <v>0</v>
      </c>
      <c r="BF290" s="215">
        <f>IF(N290="snížená",J290,0)</f>
        <v>0</v>
      </c>
      <c r="BG290" s="215">
        <f>IF(N290="zákl. přenesená",J290,0)</f>
        <v>0</v>
      </c>
      <c r="BH290" s="215">
        <f>IF(N290="sníž. přenesená",J290,0)</f>
        <v>0</v>
      </c>
      <c r="BI290" s="215">
        <f>IF(N290="nulová",J290,0)</f>
        <v>0</v>
      </c>
      <c r="BJ290" s="25" t="s">
        <v>81</v>
      </c>
      <c r="BK290" s="215">
        <f>ROUND(I290*H290,2)</f>
        <v>0</v>
      </c>
      <c r="BL290" s="25" t="s">
        <v>203</v>
      </c>
      <c r="BM290" s="25" t="s">
        <v>481</v>
      </c>
    </row>
    <row r="291" spans="2:65" s="12" customFormat="1">
      <c r="B291" s="216"/>
      <c r="C291" s="217"/>
      <c r="D291" s="218" t="s">
        <v>205</v>
      </c>
      <c r="E291" s="219" t="s">
        <v>24</v>
      </c>
      <c r="F291" s="220" t="s">
        <v>482</v>
      </c>
      <c r="G291" s="217"/>
      <c r="H291" s="221">
        <v>3.96</v>
      </c>
      <c r="I291" s="222"/>
      <c r="J291" s="217"/>
      <c r="K291" s="217"/>
      <c r="L291" s="223"/>
      <c r="M291" s="224"/>
      <c r="N291" s="225"/>
      <c r="O291" s="225"/>
      <c r="P291" s="225"/>
      <c r="Q291" s="225"/>
      <c r="R291" s="225"/>
      <c r="S291" s="225"/>
      <c r="T291" s="226"/>
      <c r="AT291" s="227" t="s">
        <v>205</v>
      </c>
      <c r="AU291" s="227" t="s">
        <v>211</v>
      </c>
      <c r="AV291" s="12" t="s">
        <v>83</v>
      </c>
      <c r="AW291" s="12" t="s">
        <v>37</v>
      </c>
      <c r="AX291" s="12" t="s">
        <v>81</v>
      </c>
      <c r="AY291" s="227" t="s">
        <v>196</v>
      </c>
    </row>
    <row r="292" spans="2:65" s="1" customFormat="1" ht="23" customHeight="1">
      <c r="B292" s="42"/>
      <c r="C292" s="204" t="s">
        <v>483</v>
      </c>
      <c r="D292" s="204" t="s">
        <v>198</v>
      </c>
      <c r="E292" s="205" t="s">
        <v>484</v>
      </c>
      <c r="F292" s="206" t="s">
        <v>485</v>
      </c>
      <c r="G292" s="207" t="s">
        <v>267</v>
      </c>
      <c r="H292" s="208">
        <v>3.96</v>
      </c>
      <c r="I292" s="209"/>
      <c r="J292" s="210">
        <f>ROUND(I292*H292,2)</f>
        <v>0</v>
      </c>
      <c r="K292" s="206" t="s">
        <v>202</v>
      </c>
      <c r="L292" s="62"/>
      <c r="M292" s="211" t="s">
        <v>24</v>
      </c>
      <c r="N292" s="212" t="s">
        <v>45</v>
      </c>
      <c r="O292" s="43"/>
      <c r="P292" s="213">
        <f>O292*H292</f>
        <v>0</v>
      </c>
      <c r="Q292" s="213">
        <v>0</v>
      </c>
      <c r="R292" s="213">
        <f>Q292*H292</f>
        <v>0</v>
      </c>
      <c r="S292" s="213">
        <v>0</v>
      </c>
      <c r="T292" s="214">
        <f>S292*H292</f>
        <v>0</v>
      </c>
      <c r="AR292" s="25" t="s">
        <v>203</v>
      </c>
      <c r="AT292" s="25" t="s">
        <v>198</v>
      </c>
      <c r="AU292" s="25" t="s">
        <v>211</v>
      </c>
      <c r="AY292" s="25" t="s">
        <v>196</v>
      </c>
      <c r="BE292" s="215">
        <f>IF(N292="základní",J292,0)</f>
        <v>0</v>
      </c>
      <c r="BF292" s="215">
        <f>IF(N292="snížená",J292,0)</f>
        <v>0</v>
      </c>
      <c r="BG292" s="215">
        <f>IF(N292="zákl. přenesená",J292,0)</f>
        <v>0</v>
      </c>
      <c r="BH292" s="215">
        <f>IF(N292="sníž. přenesená",J292,0)</f>
        <v>0</v>
      </c>
      <c r="BI292" s="215">
        <f>IF(N292="nulová",J292,0)</f>
        <v>0</v>
      </c>
      <c r="BJ292" s="25" t="s">
        <v>81</v>
      </c>
      <c r="BK292" s="215">
        <f>ROUND(I292*H292,2)</f>
        <v>0</v>
      </c>
      <c r="BL292" s="25" t="s">
        <v>203</v>
      </c>
      <c r="BM292" s="25" t="s">
        <v>486</v>
      </c>
    </row>
    <row r="293" spans="2:65" s="11" customFormat="1" ht="22.25" customHeight="1">
      <c r="B293" s="188"/>
      <c r="C293" s="189"/>
      <c r="D293" s="190" t="s">
        <v>73</v>
      </c>
      <c r="E293" s="202" t="s">
        <v>487</v>
      </c>
      <c r="F293" s="202" t="s">
        <v>488</v>
      </c>
      <c r="G293" s="189"/>
      <c r="H293" s="189"/>
      <c r="I293" s="192"/>
      <c r="J293" s="203">
        <f>BK293</f>
        <v>0</v>
      </c>
      <c r="K293" s="189"/>
      <c r="L293" s="194"/>
      <c r="M293" s="195"/>
      <c r="N293" s="196"/>
      <c r="O293" s="196"/>
      <c r="P293" s="197">
        <f>SUM(P294:P338)</f>
        <v>0</v>
      </c>
      <c r="Q293" s="196"/>
      <c r="R293" s="197">
        <f>SUM(R294:R338)</f>
        <v>40.303778904000005</v>
      </c>
      <c r="S293" s="196"/>
      <c r="T293" s="198">
        <f>SUM(T294:T338)</f>
        <v>0</v>
      </c>
      <c r="AR293" s="199" t="s">
        <v>81</v>
      </c>
      <c r="AT293" s="200" t="s">
        <v>73</v>
      </c>
      <c r="AU293" s="200" t="s">
        <v>83</v>
      </c>
      <c r="AY293" s="199" t="s">
        <v>196</v>
      </c>
      <c r="BK293" s="201">
        <f>SUM(BK294:BK338)</f>
        <v>0</v>
      </c>
    </row>
    <row r="294" spans="2:65" s="1" customFormat="1" ht="34.5" customHeight="1">
      <c r="B294" s="42"/>
      <c r="C294" s="204" t="s">
        <v>489</v>
      </c>
      <c r="D294" s="204" t="s">
        <v>198</v>
      </c>
      <c r="E294" s="205" t="s">
        <v>490</v>
      </c>
      <c r="F294" s="206" t="s">
        <v>491</v>
      </c>
      <c r="G294" s="207" t="s">
        <v>201</v>
      </c>
      <c r="H294" s="208">
        <v>0.878</v>
      </c>
      <c r="I294" s="209"/>
      <c r="J294" s="210">
        <f>ROUND(I294*H294,2)</f>
        <v>0</v>
      </c>
      <c r="K294" s="206" t="s">
        <v>202</v>
      </c>
      <c r="L294" s="62"/>
      <c r="M294" s="211" t="s">
        <v>24</v>
      </c>
      <c r="N294" s="212" t="s">
        <v>45</v>
      </c>
      <c r="O294" s="43"/>
      <c r="P294" s="213">
        <f>O294*H294</f>
        <v>0</v>
      </c>
      <c r="Q294" s="213">
        <v>2.16</v>
      </c>
      <c r="R294" s="213">
        <f>Q294*H294</f>
        <v>1.8964800000000002</v>
      </c>
      <c r="S294" s="213">
        <v>0</v>
      </c>
      <c r="T294" s="214">
        <f>S294*H294</f>
        <v>0</v>
      </c>
      <c r="AR294" s="25" t="s">
        <v>203</v>
      </c>
      <c r="AT294" s="25" t="s">
        <v>198</v>
      </c>
      <c r="AU294" s="25" t="s">
        <v>211</v>
      </c>
      <c r="AY294" s="25" t="s">
        <v>196</v>
      </c>
      <c r="BE294" s="215">
        <f>IF(N294="základní",J294,0)</f>
        <v>0</v>
      </c>
      <c r="BF294" s="215">
        <f>IF(N294="snížená",J294,0)</f>
        <v>0</v>
      </c>
      <c r="BG294" s="215">
        <f>IF(N294="zákl. přenesená",J294,0)</f>
        <v>0</v>
      </c>
      <c r="BH294" s="215">
        <f>IF(N294="sníž. přenesená",J294,0)</f>
        <v>0</v>
      </c>
      <c r="BI294" s="215">
        <f>IF(N294="nulová",J294,0)</f>
        <v>0</v>
      </c>
      <c r="BJ294" s="25" t="s">
        <v>81</v>
      </c>
      <c r="BK294" s="215">
        <f>ROUND(I294*H294,2)</f>
        <v>0</v>
      </c>
      <c r="BL294" s="25" t="s">
        <v>203</v>
      </c>
      <c r="BM294" s="25" t="s">
        <v>492</v>
      </c>
    </row>
    <row r="295" spans="2:65" s="12" customFormat="1">
      <c r="B295" s="216"/>
      <c r="C295" s="217"/>
      <c r="D295" s="218" t="s">
        <v>205</v>
      </c>
      <c r="E295" s="219" t="s">
        <v>24</v>
      </c>
      <c r="F295" s="220" t="s">
        <v>493</v>
      </c>
      <c r="G295" s="217"/>
      <c r="H295" s="221">
        <v>0.878</v>
      </c>
      <c r="I295" s="222"/>
      <c r="J295" s="217"/>
      <c r="K295" s="217"/>
      <c r="L295" s="223"/>
      <c r="M295" s="224"/>
      <c r="N295" s="225"/>
      <c r="O295" s="225"/>
      <c r="P295" s="225"/>
      <c r="Q295" s="225"/>
      <c r="R295" s="225"/>
      <c r="S295" s="225"/>
      <c r="T295" s="226"/>
      <c r="AT295" s="227" t="s">
        <v>205</v>
      </c>
      <c r="AU295" s="227" t="s">
        <v>211</v>
      </c>
      <c r="AV295" s="12" t="s">
        <v>83</v>
      </c>
      <c r="AW295" s="12" t="s">
        <v>37</v>
      </c>
      <c r="AX295" s="12" t="s">
        <v>81</v>
      </c>
      <c r="AY295" s="227" t="s">
        <v>196</v>
      </c>
    </row>
    <row r="296" spans="2:65" s="1" customFormat="1" ht="23" customHeight="1">
      <c r="B296" s="42"/>
      <c r="C296" s="204" t="s">
        <v>494</v>
      </c>
      <c r="D296" s="204" t="s">
        <v>198</v>
      </c>
      <c r="E296" s="205" t="s">
        <v>495</v>
      </c>
      <c r="F296" s="206" t="s">
        <v>496</v>
      </c>
      <c r="G296" s="207" t="s">
        <v>214</v>
      </c>
      <c r="H296" s="208">
        <v>0.02</v>
      </c>
      <c r="I296" s="209"/>
      <c r="J296" s="210">
        <f>ROUND(I296*H296,2)</f>
        <v>0</v>
      </c>
      <c r="K296" s="206" t="s">
        <v>202</v>
      </c>
      <c r="L296" s="62"/>
      <c r="M296" s="211" t="s">
        <v>24</v>
      </c>
      <c r="N296" s="212" t="s">
        <v>45</v>
      </c>
      <c r="O296" s="43"/>
      <c r="P296" s="213">
        <f>O296*H296</f>
        <v>0</v>
      </c>
      <c r="Q296" s="213">
        <v>1.06017026</v>
      </c>
      <c r="R296" s="213">
        <f>Q296*H296</f>
        <v>2.1203405200000001E-2</v>
      </c>
      <c r="S296" s="213">
        <v>0</v>
      </c>
      <c r="T296" s="214">
        <f>S296*H296</f>
        <v>0</v>
      </c>
      <c r="AR296" s="25" t="s">
        <v>203</v>
      </c>
      <c r="AT296" s="25" t="s">
        <v>198</v>
      </c>
      <c r="AU296" s="25" t="s">
        <v>211</v>
      </c>
      <c r="AY296" s="25" t="s">
        <v>196</v>
      </c>
      <c r="BE296" s="215">
        <f>IF(N296="základní",J296,0)</f>
        <v>0</v>
      </c>
      <c r="BF296" s="215">
        <f>IF(N296="snížená",J296,0)</f>
        <v>0</v>
      </c>
      <c r="BG296" s="215">
        <f>IF(N296="zákl. přenesená",J296,0)</f>
        <v>0</v>
      </c>
      <c r="BH296" s="215">
        <f>IF(N296="sníž. přenesená",J296,0)</f>
        <v>0</v>
      </c>
      <c r="BI296" s="215">
        <f>IF(N296="nulová",J296,0)</f>
        <v>0</v>
      </c>
      <c r="BJ296" s="25" t="s">
        <v>81</v>
      </c>
      <c r="BK296" s="215">
        <f>ROUND(I296*H296,2)</f>
        <v>0</v>
      </c>
      <c r="BL296" s="25" t="s">
        <v>203</v>
      </c>
      <c r="BM296" s="25" t="s">
        <v>497</v>
      </c>
    </row>
    <row r="297" spans="2:65" s="12" customFormat="1">
      <c r="B297" s="216"/>
      <c r="C297" s="217"/>
      <c r="D297" s="218" t="s">
        <v>205</v>
      </c>
      <c r="E297" s="219" t="s">
        <v>24</v>
      </c>
      <c r="F297" s="220" t="s">
        <v>498</v>
      </c>
      <c r="G297" s="217"/>
      <c r="H297" s="221">
        <v>0.02</v>
      </c>
      <c r="I297" s="222"/>
      <c r="J297" s="217"/>
      <c r="K297" s="217"/>
      <c r="L297" s="223"/>
      <c r="M297" s="224"/>
      <c r="N297" s="225"/>
      <c r="O297" s="225"/>
      <c r="P297" s="225"/>
      <c r="Q297" s="225"/>
      <c r="R297" s="225"/>
      <c r="S297" s="225"/>
      <c r="T297" s="226"/>
      <c r="AT297" s="227" t="s">
        <v>205</v>
      </c>
      <c r="AU297" s="227" t="s">
        <v>211</v>
      </c>
      <c r="AV297" s="12" t="s">
        <v>83</v>
      </c>
      <c r="AW297" s="12" t="s">
        <v>37</v>
      </c>
      <c r="AX297" s="12" t="s">
        <v>81</v>
      </c>
      <c r="AY297" s="227" t="s">
        <v>196</v>
      </c>
    </row>
    <row r="298" spans="2:65" s="1" customFormat="1" ht="23" customHeight="1">
      <c r="B298" s="42"/>
      <c r="C298" s="204" t="s">
        <v>499</v>
      </c>
      <c r="D298" s="204" t="s">
        <v>198</v>
      </c>
      <c r="E298" s="205" t="s">
        <v>500</v>
      </c>
      <c r="F298" s="206" t="s">
        <v>501</v>
      </c>
      <c r="G298" s="207" t="s">
        <v>201</v>
      </c>
      <c r="H298" s="208">
        <v>4.0949999999999998</v>
      </c>
      <c r="I298" s="209"/>
      <c r="J298" s="210">
        <f>ROUND(I298*H298,2)</f>
        <v>0</v>
      </c>
      <c r="K298" s="206" t="s">
        <v>202</v>
      </c>
      <c r="L298" s="62"/>
      <c r="M298" s="211" t="s">
        <v>24</v>
      </c>
      <c r="N298" s="212" t="s">
        <v>45</v>
      </c>
      <c r="O298" s="43"/>
      <c r="P298" s="213">
        <f>O298*H298</f>
        <v>0</v>
      </c>
      <c r="Q298" s="213">
        <v>2.2563422040000001</v>
      </c>
      <c r="R298" s="213">
        <f>Q298*H298</f>
        <v>9.2397213253799997</v>
      </c>
      <c r="S298" s="213">
        <v>0</v>
      </c>
      <c r="T298" s="214">
        <f>S298*H298</f>
        <v>0</v>
      </c>
      <c r="AR298" s="25" t="s">
        <v>203</v>
      </c>
      <c r="AT298" s="25" t="s">
        <v>198</v>
      </c>
      <c r="AU298" s="25" t="s">
        <v>211</v>
      </c>
      <c r="AY298" s="25" t="s">
        <v>196</v>
      </c>
      <c r="BE298" s="215">
        <f>IF(N298="základní",J298,0)</f>
        <v>0</v>
      </c>
      <c r="BF298" s="215">
        <f>IF(N298="snížená",J298,0)</f>
        <v>0</v>
      </c>
      <c r="BG298" s="215">
        <f>IF(N298="zákl. přenesená",J298,0)</f>
        <v>0</v>
      </c>
      <c r="BH298" s="215">
        <f>IF(N298="sníž. přenesená",J298,0)</f>
        <v>0</v>
      </c>
      <c r="BI298" s="215">
        <f>IF(N298="nulová",J298,0)</f>
        <v>0</v>
      </c>
      <c r="BJ298" s="25" t="s">
        <v>81</v>
      </c>
      <c r="BK298" s="215">
        <f>ROUND(I298*H298,2)</f>
        <v>0</v>
      </c>
      <c r="BL298" s="25" t="s">
        <v>203</v>
      </c>
      <c r="BM298" s="25" t="s">
        <v>502</v>
      </c>
    </row>
    <row r="299" spans="2:65" s="12" customFormat="1">
      <c r="B299" s="216"/>
      <c r="C299" s="217"/>
      <c r="D299" s="218" t="s">
        <v>205</v>
      </c>
      <c r="E299" s="219" t="s">
        <v>24</v>
      </c>
      <c r="F299" s="220" t="s">
        <v>503</v>
      </c>
      <c r="G299" s="217"/>
      <c r="H299" s="221">
        <v>4.0949999999999998</v>
      </c>
      <c r="I299" s="222"/>
      <c r="J299" s="217"/>
      <c r="K299" s="217"/>
      <c r="L299" s="223"/>
      <c r="M299" s="224"/>
      <c r="N299" s="225"/>
      <c r="O299" s="225"/>
      <c r="P299" s="225"/>
      <c r="Q299" s="225"/>
      <c r="R299" s="225"/>
      <c r="S299" s="225"/>
      <c r="T299" s="226"/>
      <c r="AT299" s="227" t="s">
        <v>205</v>
      </c>
      <c r="AU299" s="227" t="s">
        <v>211</v>
      </c>
      <c r="AV299" s="12" t="s">
        <v>83</v>
      </c>
      <c r="AW299" s="12" t="s">
        <v>37</v>
      </c>
      <c r="AX299" s="12" t="s">
        <v>81</v>
      </c>
      <c r="AY299" s="227" t="s">
        <v>196</v>
      </c>
    </row>
    <row r="300" spans="2:65" s="1" customFormat="1" ht="23" customHeight="1">
      <c r="B300" s="42"/>
      <c r="C300" s="204" t="s">
        <v>504</v>
      </c>
      <c r="D300" s="204" t="s">
        <v>198</v>
      </c>
      <c r="E300" s="205" t="s">
        <v>505</v>
      </c>
      <c r="F300" s="206" t="s">
        <v>506</v>
      </c>
      <c r="G300" s="207" t="s">
        <v>201</v>
      </c>
      <c r="H300" s="208">
        <v>0.35</v>
      </c>
      <c r="I300" s="209"/>
      <c r="J300" s="210">
        <f>ROUND(I300*H300,2)</f>
        <v>0</v>
      </c>
      <c r="K300" s="206" t="s">
        <v>202</v>
      </c>
      <c r="L300" s="62"/>
      <c r="M300" s="211" t="s">
        <v>24</v>
      </c>
      <c r="N300" s="212" t="s">
        <v>45</v>
      </c>
      <c r="O300" s="43"/>
      <c r="P300" s="213">
        <f>O300*H300</f>
        <v>0</v>
      </c>
      <c r="Q300" s="213">
        <v>2.4705729999999999</v>
      </c>
      <c r="R300" s="213">
        <f>Q300*H300</f>
        <v>0.8647005499999999</v>
      </c>
      <c r="S300" s="213">
        <v>0</v>
      </c>
      <c r="T300" s="214">
        <f>S300*H300</f>
        <v>0</v>
      </c>
      <c r="AR300" s="25" t="s">
        <v>203</v>
      </c>
      <c r="AT300" s="25" t="s">
        <v>198</v>
      </c>
      <c r="AU300" s="25" t="s">
        <v>211</v>
      </c>
      <c r="AY300" s="25" t="s">
        <v>196</v>
      </c>
      <c r="BE300" s="215">
        <f>IF(N300="základní",J300,0)</f>
        <v>0</v>
      </c>
      <c r="BF300" s="215">
        <f>IF(N300="snížená",J300,0)</f>
        <v>0</v>
      </c>
      <c r="BG300" s="215">
        <f>IF(N300="zákl. přenesená",J300,0)</f>
        <v>0</v>
      </c>
      <c r="BH300" s="215">
        <f>IF(N300="sníž. přenesená",J300,0)</f>
        <v>0</v>
      </c>
      <c r="BI300" s="215">
        <f>IF(N300="nulová",J300,0)</f>
        <v>0</v>
      </c>
      <c r="BJ300" s="25" t="s">
        <v>81</v>
      </c>
      <c r="BK300" s="215">
        <f>ROUND(I300*H300,2)</f>
        <v>0</v>
      </c>
      <c r="BL300" s="25" t="s">
        <v>203</v>
      </c>
      <c r="BM300" s="25" t="s">
        <v>507</v>
      </c>
    </row>
    <row r="301" spans="2:65" s="12" customFormat="1">
      <c r="B301" s="216"/>
      <c r="C301" s="217"/>
      <c r="D301" s="218" t="s">
        <v>205</v>
      </c>
      <c r="E301" s="219" t="s">
        <v>24</v>
      </c>
      <c r="F301" s="220" t="s">
        <v>508</v>
      </c>
      <c r="G301" s="217"/>
      <c r="H301" s="221">
        <v>0.35</v>
      </c>
      <c r="I301" s="222"/>
      <c r="J301" s="217"/>
      <c r="K301" s="217"/>
      <c r="L301" s="223"/>
      <c r="M301" s="224"/>
      <c r="N301" s="225"/>
      <c r="O301" s="225"/>
      <c r="P301" s="225"/>
      <c r="Q301" s="225"/>
      <c r="R301" s="225"/>
      <c r="S301" s="225"/>
      <c r="T301" s="226"/>
      <c r="AT301" s="227" t="s">
        <v>205</v>
      </c>
      <c r="AU301" s="227" t="s">
        <v>211</v>
      </c>
      <c r="AV301" s="12" t="s">
        <v>83</v>
      </c>
      <c r="AW301" s="12" t="s">
        <v>37</v>
      </c>
      <c r="AX301" s="12" t="s">
        <v>81</v>
      </c>
      <c r="AY301" s="227" t="s">
        <v>196</v>
      </c>
    </row>
    <row r="302" spans="2:65" s="1" customFormat="1" ht="23" customHeight="1">
      <c r="B302" s="42"/>
      <c r="C302" s="204" t="s">
        <v>509</v>
      </c>
      <c r="D302" s="204" t="s">
        <v>198</v>
      </c>
      <c r="E302" s="205" t="s">
        <v>510</v>
      </c>
      <c r="F302" s="206" t="s">
        <v>511</v>
      </c>
      <c r="G302" s="207" t="s">
        <v>267</v>
      </c>
      <c r="H302" s="208">
        <v>3.07</v>
      </c>
      <c r="I302" s="209"/>
      <c r="J302" s="210">
        <f>ROUND(I302*H302,2)</f>
        <v>0</v>
      </c>
      <c r="K302" s="206" t="s">
        <v>202</v>
      </c>
      <c r="L302" s="62"/>
      <c r="M302" s="211" t="s">
        <v>24</v>
      </c>
      <c r="N302" s="212" t="s">
        <v>45</v>
      </c>
      <c r="O302" s="43"/>
      <c r="P302" s="213">
        <f>O302*H302</f>
        <v>0</v>
      </c>
      <c r="Q302" s="213">
        <v>2.5188060000000002E-2</v>
      </c>
      <c r="R302" s="213">
        <f>Q302*H302</f>
        <v>7.7327344199999995E-2</v>
      </c>
      <c r="S302" s="213">
        <v>0</v>
      </c>
      <c r="T302" s="214">
        <f>S302*H302</f>
        <v>0</v>
      </c>
      <c r="AR302" s="25" t="s">
        <v>203</v>
      </c>
      <c r="AT302" s="25" t="s">
        <v>198</v>
      </c>
      <c r="AU302" s="25" t="s">
        <v>211</v>
      </c>
      <c r="AY302" s="25" t="s">
        <v>196</v>
      </c>
      <c r="BE302" s="215">
        <f>IF(N302="základní",J302,0)</f>
        <v>0</v>
      </c>
      <c r="BF302" s="215">
        <f>IF(N302="snížená",J302,0)</f>
        <v>0</v>
      </c>
      <c r="BG302" s="215">
        <f>IF(N302="zákl. přenesená",J302,0)</f>
        <v>0</v>
      </c>
      <c r="BH302" s="215">
        <f>IF(N302="sníž. přenesená",J302,0)</f>
        <v>0</v>
      </c>
      <c r="BI302" s="215">
        <f>IF(N302="nulová",J302,0)</f>
        <v>0</v>
      </c>
      <c r="BJ302" s="25" t="s">
        <v>81</v>
      </c>
      <c r="BK302" s="215">
        <f>ROUND(I302*H302,2)</f>
        <v>0</v>
      </c>
      <c r="BL302" s="25" t="s">
        <v>203</v>
      </c>
      <c r="BM302" s="25" t="s">
        <v>512</v>
      </c>
    </row>
    <row r="303" spans="2:65" s="12" customFormat="1">
      <c r="B303" s="216"/>
      <c r="C303" s="217"/>
      <c r="D303" s="218" t="s">
        <v>205</v>
      </c>
      <c r="E303" s="219" t="s">
        <v>24</v>
      </c>
      <c r="F303" s="220" t="s">
        <v>513</v>
      </c>
      <c r="G303" s="217"/>
      <c r="H303" s="221">
        <v>3.07</v>
      </c>
      <c r="I303" s="222"/>
      <c r="J303" s="217"/>
      <c r="K303" s="217"/>
      <c r="L303" s="223"/>
      <c r="M303" s="224"/>
      <c r="N303" s="225"/>
      <c r="O303" s="225"/>
      <c r="P303" s="225"/>
      <c r="Q303" s="225"/>
      <c r="R303" s="225"/>
      <c r="S303" s="225"/>
      <c r="T303" s="226"/>
      <c r="AT303" s="227" t="s">
        <v>205</v>
      </c>
      <c r="AU303" s="227" t="s">
        <v>211</v>
      </c>
      <c r="AV303" s="12" t="s">
        <v>83</v>
      </c>
      <c r="AW303" s="12" t="s">
        <v>37</v>
      </c>
      <c r="AX303" s="12" t="s">
        <v>81</v>
      </c>
      <c r="AY303" s="227" t="s">
        <v>196</v>
      </c>
    </row>
    <row r="304" spans="2:65" s="1" customFormat="1" ht="34.5" customHeight="1">
      <c r="B304" s="42"/>
      <c r="C304" s="204" t="s">
        <v>514</v>
      </c>
      <c r="D304" s="204" t="s">
        <v>198</v>
      </c>
      <c r="E304" s="205" t="s">
        <v>515</v>
      </c>
      <c r="F304" s="206" t="s">
        <v>516</v>
      </c>
      <c r="G304" s="207" t="s">
        <v>267</v>
      </c>
      <c r="H304" s="208">
        <v>3.07</v>
      </c>
      <c r="I304" s="209"/>
      <c r="J304" s="210">
        <f>ROUND(I304*H304,2)</f>
        <v>0</v>
      </c>
      <c r="K304" s="206" t="s">
        <v>202</v>
      </c>
      <c r="L304" s="62"/>
      <c r="M304" s="211" t="s">
        <v>24</v>
      </c>
      <c r="N304" s="212" t="s">
        <v>45</v>
      </c>
      <c r="O304" s="43"/>
      <c r="P304" s="213">
        <f>O304*H304</f>
        <v>0</v>
      </c>
      <c r="Q304" s="213">
        <v>0</v>
      </c>
      <c r="R304" s="213">
        <f>Q304*H304</f>
        <v>0</v>
      </c>
      <c r="S304" s="213">
        <v>0</v>
      </c>
      <c r="T304" s="214">
        <f>S304*H304</f>
        <v>0</v>
      </c>
      <c r="AR304" s="25" t="s">
        <v>203</v>
      </c>
      <c r="AT304" s="25" t="s">
        <v>198</v>
      </c>
      <c r="AU304" s="25" t="s">
        <v>211</v>
      </c>
      <c r="AY304" s="25" t="s">
        <v>196</v>
      </c>
      <c r="BE304" s="215">
        <f>IF(N304="základní",J304,0)</f>
        <v>0</v>
      </c>
      <c r="BF304" s="215">
        <f>IF(N304="snížená",J304,0)</f>
        <v>0</v>
      </c>
      <c r="BG304" s="215">
        <f>IF(N304="zákl. přenesená",J304,0)</f>
        <v>0</v>
      </c>
      <c r="BH304" s="215">
        <f>IF(N304="sníž. přenesená",J304,0)</f>
        <v>0</v>
      </c>
      <c r="BI304" s="215">
        <f>IF(N304="nulová",J304,0)</f>
        <v>0</v>
      </c>
      <c r="BJ304" s="25" t="s">
        <v>81</v>
      </c>
      <c r="BK304" s="215">
        <f>ROUND(I304*H304,2)</f>
        <v>0</v>
      </c>
      <c r="BL304" s="25" t="s">
        <v>203</v>
      </c>
      <c r="BM304" s="25" t="s">
        <v>517</v>
      </c>
    </row>
    <row r="305" spans="2:65" s="1" customFormat="1" ht="46" customHeight="1">
      <c r="B305" s="42"/>
      <c r="C305" s="204" t="s">
        <v>518</v>
      </c>
      <c r="D305" s="204" t="s">
        <v>198</v>
      </c>
      <c r="E305" s="205" t="s">
        <v>519</v>
      </c>
      <c r="F305" s="206" t="s">
        <v>520</v>
      </c>
      <c r="G305" s="207" t="s">
        <v>201</v>
      </c>
      <c r="H305" s="208">
        <v>1.125</v>
      </c>
      <c r="I305" s="209"/>
      <c r="J305" s="210">
        <f>ROUND(I305*H305,2)</f>
        <v>0</v>
      </c>
      <c r="K305" s="206" t="s">
        <v>202</v>
      </c>
      <c r="L305" s="62"/>
      <c r="M305" s="211" t="s">
        <v>24</v>
      </c>
      <c r="N305" s="212" t="s">
        <v>45</v>
      </c>
      <c r="O305" s="43"/>
      <c r="P305" s="213">
        <f>O305*H305</f>
        <v>0</v>
      </c>
      <c r="Q305" s="213">
        <v>2.8969299999999998</v>
      </c>
      <c r="R305" s="213">
        <f>Q305*H305</f>
        <v>3.2590462499999999</v>
      </c>
      <c r="S305" s="213">
        <v>0</v>
      </c>
      <c r="T305" s="214">
        <f>S305*H305</f>
        <v>0</v>
      </c>
      <c r="AR305" s="25" t="s">
        <v>203</v>
      </c>
      <c r="AT305" s="25" t="s">
        <v>198</v>
      </c>
      <c r="AU305" s="25" t="s">
        <v>211</v>
      </c>
      <c r="AY305" s="25" t="s">
        <v>196</v>
      </c>
      <c r="BE305" s="215">
        <f>IF(N305="základní",J305,0)</f>
        <v>0</v>
      </c>
      <c r="BF305" s="215">
        <f>IF(N305="snížená",J305,0)</f>
        <v>0</v>
      </c>
      <c r="BG305" s="215">
        <f>IF(N305="zákl. přenesená",J305,0)</f>
        <v>0</v>
      </c>
      <c r="BH305" s="215">
        <f>IF(N305="sníž. přenesená",J305,0)</f>
        <v>0</v>
      </c>
      <c r="BI305" s="215">
        <f>IF(N305="nulová",J305,0)</f>
        <v>0</v>
      </c>
      <c r="BJ305" s="25" t="s">
        <v>81</v>
      </c>
      <c r="BK305" s="215">
        <f>ROUND(I305*H305,2)</f>
        <v>0</v>
      </c>
      <c r="BL305" s="25" t="s">
        <v>203</v>
      </c>
      <c r="BM305" s="25" t="s">
        <v>521</v>
      </c>
    </row>
    <row r="306" spans="2:65" s="12" customFormat="1">
      <c r="B306" s="216"/>
      <c r="C306" s="217"/>
      <c r="D306" s="218" t="s">
        <v>205</v>
      </c>
      <c r="E306" s="219" t="s">
        <v>24</v>
      </c>
      <c r="F306" s="220" t="s">
        <v>522</v>
      </c>
      <c r="G306" s="217"/>
      <c r="H306" s="221">
        <v>1.125</v>
      </c>
      <c r="I306" s="222"/>
      <c r="J306" s="217"/>
      <c r="K306" s="217"/>
      <c r="L306" s="223"/>
      <c r="M306" s="224"/>
      <c r="N306" s="225"/>
      <c r="O306" s="225"/>
      <c r="P306" s="225"/>
      <c r="Q306" s="225"/>
      <c r="R306" s="225"/>
      <c r="S306" s="225"/>
      <c r="T306" s="226"/>
      <c r="AT306" s="227" t="s">
        <v>205</v>
      </c>
      <c r="AU306" s="227" t="s">
        <v>211</v>
      </c>
      <c r="AV306" s="12" t="s">
        <v>83</v>
      </c>
      <c r="AW306" s="12" t="s">
        <v>37</v>
      </c>
      <c r="AX306" s="12" t="s">
        <v>81</v>
      </c>
      <c r="AY306" s="227" t="s">
        <v>196</v>
      </c>
    </row>
    <row r="307" spans="2:65" s="1" customFormat="1" ht="34.5" customHeight="1">
      <c r="B307" s="42"/>
      <c r="C307" s="204" t="s">
        <v>523</v>
      </c>
      <c r="D307" s="204" t="s">
        <v>198</v>
      </c>
      <c r="E307" s="205" t="s">
        <v>524</v>
      </c>
      <c r="F307" s="206" t="s">
        <v>525</v>
      </c>
      <c r="G307" s="207" t="s">
        <v>201</v>
      </c>
      <c r="H307" s="208">
        <v>1.125</v>
      </c>
      <c r="I307" s="209"/>
      <c r="J307" s="210">
        <f>ROUND(I307*H307,2)</f>
        <v>0</v>
      </c>
      <c r="K307" s="206" t="s">
        <v>202</v>
      </c>
      <c r="L307" s="62"/>
      <c r="M307" s="211" t="s">
        <v>24</v>
      </c>
      <c r="N307" s="212" t="s">
        <v>45</v>
      </c>
      <c r="O307" s="43"/>
      <c r="P307" s="213">
        <f>O307*H307</f>
        <v>0</v>
      </c>
      <c r="Q307" s="213">
        <v>0</v>
      </c>
      <c r="R307" s="213">
        <f>Q307*H307</f>
        <v>0</v>
      </c>
      <c r="S307" s="213">
        <v>0</v>
      </c>
      <c r="T307" s="214">
        <f>S307*H307</f>
        <v>0</v>
      </c>
      <c r="AR307" s="25" t="s">
        <v>203</v>
      </c>
      <c r="AT307" s="25" t="s">
        <v>198</v>
      </c>
      <c r="AU307" s="25" t="s">
        <v>211</v>
      </c>
      <c r="AY307" s="25" t="s">
        <v>196</v>
      </c>
      <c r="BE307" s="215">
        <f>IF(N307="základní",J307,0)</f>
        <v>0</v>
      </c>
      <c r="BF307" s="215">
        <f>IF(N307="snížená",J307,0)</f>
        <v>0</v>
      </c>
      <c r="BG307" s="215">
        <f>IF(N307="zákl. přenesená",J307,0)</f>
        <v>0</v>
      </c>
      <c r="BH307" s="215">
        <f>IF(N307="sníž. přenesená",J307,0)</f>
        <v>0</v>
      </c>
      <c r="BI307" s="215">
        <f>IF(N307="nulová",J307,0)</f>
        <v>0</v>
      </c>
      <c r="BJ307" s="25" t="s">
        <v>81</v>
      </c>
      <c r="BK307" s="215">
        <f>ROUND(I307*H307,2)</f>
        <v>0</v>
      </c>
      <c r="BL307" s="25" t="s">
        <v>203</v>
      </c>
      <c r="BM307" s="25" t="s">
        <v>526</v>
      </c>
    </row>
    <row r="308" spans="2:65" s="1" customFormat="1" ht="46" customHeight="1">
      <c r="B308" s="42"/>
      <c r="C308" s="204" t="s">
        <v>527</v>
      </c>
      <c r="D308" s="204" t="s">
        <v>198</v>
      </c>
      <c r="E308" s="205" t="s">
        <v>528</v>
      </c>
      <c r="F308" s="206" t="s">
        <v>529</v>
      </c>
      <c r="G308" s="207" t="s">
        <v>320</v>
      </c>
      <c r="H308" s="208">
        <v>10</v>
      </c>
      <c r="I308" s="209"/>
      <c r="J308" s="210">
        <f>ROUND(I308*H308,2)</f>
        <v>0</v>
      </c>
      <c r="K308" s="206" t="s">
        <v>202</v>
      </c>
      <c r="L308" s="62"/>
      <c r="M308" s="211" t="s">
        <v>24</v>
      </c>
      <c r="N308" s="212" t="s">
        <v>45</v>
      </c>
      <c r="O308" s="43"/>
      <c r="P308" s="213">
        <f>O308*H308</f>
        <v>0</v>
      </c>
      <c r="Q308" s="213">
        <v>2.5327200000000001E-2</v>
      </c>
      <c r="R308" s="213">
        <f>Q308*H308</f>
        <v>0.253272</v>
      </c>
      <c r="S308" s="213">
        <v>0</v>
      </c>
      <c r="T308" s="214">
        <f>S308*H308</f>
        <v>0</v>
      </c>
      <c r="AR308" s="25" t="s">
        <v>290</v>
      </c>
      <c r="AT308" s="25" t="s">
        <v>198</v>
      </c>
      <c r="AU308" s="25" t="s">
        <v>211</v>
      </c>
      <c r="AY308" s="25" t="s">
        <v>196</v>
      </c>
      <c r="BE308" s="215">
        <f>IF(N308="základní",J308,0)</f>
        <v>0</v>
      </c>
      <c r="BF308" s="215">
        <f>IF(N308="snížená",J308,0)</f>
        <v>0</v>
      </c>
      <c r="BG308" s="215">
        <f>IF(N308="zákl. přenesená",J308,0)</f>
        <v>0</v>
      </c>
      <c r="BH308" s="215">
        <f>IF(N308="sníž. přenesená",J308,0)</f>
        <v>0</v>
      </c>
      <c r="BI308" s="215">
        <f>IF(N308="nulová",J308,0)</f>
        <v>0</v>
      </c>
      <c r="BJ308" s="25" t="s">
        <v>81</v>
      </c>
      <c r="BK308" s="215">
        <f>ROUND(I308*H308,2)</f>
        <v>0</v>
      </c>
      <c r="BL308" s="25" t="s">
        <v>290</v>
      </c>
      <c r="BM308" s="25" t="s">
        <v>530</v>
      </c>
    </row>
    <row r="309" spans="2:65" s="1" customFormat="1" ht="23" customHeight="1">
      <c r="B309" s="42"/>
      <c r="C309" s="204" t="s">
        <v>531</v>
      </c>
      <c r="D309" s="204" t="s">
        <v>198</v>
      </c>
      <c r="E309" s="205" t="s">
        <v>532</v>
      </c>
      <c r="F309" s="206" t="s">
        <v>533</v>
      </c>
      <c r="G309" s="207" t="s">
        <v>320</v>
      </c>
      <c r="H309" s="208">
        <v>10</v>
      </c>
      <c r="I309" s="209"/>
      <c r="J309" s="210">
        <f>ROUND(I309*H309,2)</f>
        <v>0</v>
      </c>
      <c r="K309" s="206" t="s">
        <v>202</v>
      </c>
      <c r="L309" s="62"/>
      <c r="M309" s="211" t="s">
        <v>24</v>
      </c>
      <c r="N309" s="212" t="s">
        <v>45</v>
      </c>
      <c r="O309" s="43"/>
      <c r="P309" s="213">
        <f>O309*H309</f>
        <v>0</v>
      </c>
      <c r="Q309" s="213">
        <v>5.6400000000000002E-5</v>
      </c>
      <c r="R309" s="213">
        <f>Q309*H309</f>
        <v>5.6400000000000005E-4</v>
      </c>
      <c r="S309" s="213">
        <v>0</v>
      </c>
      <c r="T309" s="214">
        <f>S309*H309</f>
        <v>0</v>
      </c>
      <c r="AR309" s="25" t="s">
        <v>203</v>
      </c>
      <c r="AT309" s="25" t="s">
        <v>198</v>
      </c>
      <c r="AU309" s="25" t="s">
        <v>211</v>
      </c>
      <c r="AY309" s="25" t="s">
        <v>196</v>
      </c>
      <c r="BE309" s="215">
        <f>IF(N309="základní",J309,0)</f>
        <v>0</v>
      </c>
      <c r="BF309" s="215">
        <f>IF(N309="snížená",J309,0)</f>
        <v>0</v>
      </c>
      <c r="BG309" s="215">
        <f>IF(N309="zákl. přenesená",J309,0)</f>
        <v>0</v>
      </c>
      <c r="BH309" s="215">
        <f>IF(N309="sníž. přenesená",J309,0)</f>
        <v>0</v>
      </c>
      <c r="BI309" s="215">
        <f>IF(N309="nulová",J309,0)</f>
        <v>0</v>
      </c>
      <c r="BJ309" s="25" t="s">
        <v>81</v>
      </c>
      <c r="BK309" s="215">
        <f>ROUND(I309*H309,2)</f>
        <v>0</v>
      </c>
      <c r="BL309" s="25" t="s">
        <v>203</v>
      </c>
      <c r="BM309" s="25" t="s">
        <v>534</v>
      </c>
    </row>
    <row r="310" spans="2:65" s="12" customFormat="1">
      <c r="B310" s="216"/>
      <c r="C310" s="217"/>
      <c r="D310" s="218" t="s">
        <v>205</v>
      </c>
      <c r="E310" s="219" t="s">
        <v>24</v>
      </c>
      <c r="F310" s="220" t="s">
        <v>256</v>
      </c>
      <c r="G310" s="217"/>
      <c r="H310" s="221">
        <v>10</v>
      </c>
      <c r="I310" s="222"/>
      <c r="J310" s="217"/>
      <c r="K310" s="217"/>
      <c r="L310" s="223"/>
      <c r="M310" s="224"/>
      <c r="N310" s="225"/>
      <c r="O310" s="225"/>
      <c r="P310" s="225"/>
      <c r="Q310" s="225"/>
      <c r="R310" s="225"/>
      <c r="S310" s="225"/>
      <c r="T310" s="226"/>
      <c r="AT310" s="227" t="s">
        <v>205</v>
      </c>
      <c r="AU310" s="227" t="s">
        <v>211</v>
      </c>
      <c r="AV310" s="12" t="s">
        <v>83</v>
      </c>
      <c r="AW310" s="12" t="s">
        <v>37</v>
      </c>
      <c r="AX310" s="12" t="s">
        <v>81</v>
      </c>
      <c r="AY310" s="227" t="s">
        <v>196</v>
      </c>
    </row>
    <row r="311" spans="2:65" s="1" customFormat="1" ht="23" customHeight="1">
      <c r="B311" s="42"/>
      <c r="C311" s="250" t="s">
        <v>535</v>
      </c>
      <c r="D311" s="250" t="s">
        <v>252</v>
      </c>
      <c r="E311" s="251" t="s">
        <v>536</v>
      </c>
      <c r="F311" s="252" t="s">
        <v>537</v>
      </c>
      <c r="G311" s="253" t="s">
        <v>248</v>
      </c>
      <c r="H311" s="254">
        <v>10</v>
      </c>
      <c r="I311" s="255"/>
      <c r="J311" s="256">
        <f>ROUND(I311*H311,2)</f>
        <v>0</v>
      </c>
      <c r="K311" s="252" t="s">
        <v>24</v>
      </c>
      <c r="L311" s="257"/>
      <c r="M311" s="258" t="s">
        <v>24</v>
      </c>
      <c r="N311" s="259" t="s">
        <v>45</v>
      </c>
      <c r="O311" s="43"/>
      <c r="P311" s="213">
        <f>O311*H311</f>
        <v>0</v>
      </c>
      <c r="Q311" s="213">
        <v>2.4E-2</v>
      </c>
      <c r="R311" s="213">
        <f>Q311*H311</f>
        <v>0.24</v>
      </c>
      <c r="S311" s="213">
        <v>0</v>
      </c>
      <c r="T311" s="214">
        <f>S311*H311</f>
        <v>0</v>
      </c>
      <c r="AR311" s="25" t="s">
        <v>245</v>
      </c>
      <c r="AT311" s="25" t="s">
        <v>252</v>
      </c>
      <c r="AU311" s="25" t="s">
        <v>211</v>
      </c>
      <c r="AY311" s="25" t="s">
        <v>196</v>
      </c>
      <c r="BE311" s="215">
        <f>IF(N311="základní",J311,0)</f>
        <v>0</v>
      </c>
      <c r="BF311" s="215">
        <f>IF(N311="snížená",J311,0)</f>
        <v>0</v>
      </c>
      <c r="BG311" s="215">
        <f>IF(N311="zákl. přenesená",J311,0)</f>
        <v>0</v>
      </c>
      <c r="BH311" s="215">
        <f>IF(N311="sníž. přenesená",J311,0)</f>
        <v>0</v>
      </c>
      <c r="BI311" s="215">
        <f>IF(N311="nulová",J311,0)</f>
        <v>0</v>
      </c>
      <c r="BJ311" s="25" t="s">
        <v>81</v>
      </c>
      <c r="BK311" s="215">
        <f>ROUND(I311*H311,2)</f>
        <v>0</v>
      </c>
      <c r="BL311" s="25" t="s">
        <v>203</v>
      </c>
      <c r="BM311" s="25" t="s">
        <v>538</v>
      </c>
    </row>
    <row r="312" spans="2:65" s="1" customFormat="1" ht="23" customHeight="1">
      <c r="B312" s="42"/>
      <c r="C312" s="204" t="s">
        <v>539</v>
      </c>
      <c r="D312" s="204" t="s">
        <v>198</v>
      </c>
      <c r="E312" s="205" t="s">
        <v>540</v>
      </c>
      <c r="F312" s="206" t="s">
        <v>541</v>
      </c>
      <c r="G312" s="207" t="s">
        <v>320</v>
      </c>
      <c r="H312" s="208">
        <v>8.5</v>
      </c>
      <c r="I312" s="209"/>
      <c r="J312" s="210">
        <f>ROUND(I312*H312,2)</f>
        <v>0</v>
      </c>
      <c r="K312" s="206" t="s">
        <v>202</v>
      </c>
      <c r="L312" s="62"/>
      <c r="M312" s="211" t="s">
        <v>24</v>
      </c>
      <c r="N312" s="212" t="s">
        <v>45</v>
      </c>
      <c r="O312" s="43"/>
      <c r="P312" s="213">
        <f>O312*H312</f>
        <v>0</v>
      </c>
      <c r="Q312" s="213">
        <v>0</v>
      </c>
      <c r="R312" s="213">
        <f>Q312*H312</f>
        <v>0</v>
      </c>
      <c r="S312" s="213">
        <v>0</v>
      </c>
      <c r="T312" s="214">
        <f>S312*H312</f>
        <v>0</v>
      </c>
      <c r="AR312" s="25" t="s">
        <v>290</v>
      </c>
      <c r="AT312" s="25" t="s">
        <v>198</v>
      </c>
      <c r="AU312" s="25" t="s">
        <v>211</v>
      </c>
      <c r="AY312" s="25" t="s">
        <v>196</v>
      </c>
      <c r="BE312" s="215">
        <f>IF(N312="základní",J312,0)</f>
        <v>0</v>
      </c>
      <c r="BF312" s="215">
        <f>IF(N312="snížená",J312,0)</f>
        <v>0</v>
      </c>
      <c r="BG312" s="215">
        <f>IF(N312="zákl. přenesená",J312,0)</f>
        <v>0</v>
      </c>
      <c r="BH312" s="215">
        <f>IF(N312="sníž. přenesená",J312,0)</f>
        <v>0</v>
      </c>
      <c r="BI312" s="215">
        <f>IF(N312="nulová",J312,0)</f>
        <v>0</v>
      </c>
      <c r="BJ312" s="25" t="s">
        <v>81</v>
      </c>
      <c r="BK312" s="215">
        <f>ROUND(I312*H312,2)</f>
        <v>0</v>
      </c>
      <c r="BL312" s="25" t="s">
        <v>290</v>
      </c>
      <c r="BM312" s="25" t="s">
        <v>542</v>
      </c>
    </row>
    <row r="313" spans="2:65" s="1" customFormat="1" ht="14.5" customHeight="1">
      <c r="B313" s="42"/>
      <c r="C313" s="250" t="s">
        <v>543</v>
      </c>
      <c r="D313" s="250" t="s">
        <v>252</v>
      </c>
      <c r="E313" s="251" t="s">
        <v>544</v>
      </c>
      <c r="F313" s="252" t="s">
        <v>545</v>
      </c>
      <c r="G313" s="253" t="s">
        <v>320</v>
      </c>
      <c r="H313" s="254">
        <v>8.5</v>
      </c>
      <c r="I313" s="255"/>
      <c r="J313" s="256">
        <f>ROUND(I313*H313,2)</f>
        <v>0</v>
      </c>
      <c r="K313" s="252" t="s">
        <v>24</v>
      </c>
      <c r="L313" s="257"/>
      <c r="M313" s="258" t="s">
        <v>24</v>
      </c>
      <c r="N313" s="259" t="s">
        <v>45</v>
      </c>
      <c r="O313" s="43"/>
      <c r="P313" s="213">
        <f>O313*H313</f>
        <v>0</v>
      </c>
      <c r="Q313" s="213">
        <v>8.9999999999999993E-3</v>
      </c>
      <c r="R313" s="213">
        <f>Q313*H313</f>
        <v>7.6499999999999999E-2</v>
      </c>
      <c r="S313" s="213">
        <v>0</v>
      </c>
      <c r="T313" s="214">
        <f>S313*H313</f>
        <v>0</v>
      </c>
      <c r="AR313" s="25" t="s">
        <v>376</v>
      </c>
      <c r="AT313" s="25" t="s">
        <v>252</v>
      </c>
      <c r="AU313" s="25" t="s">
        <v>211</v>
      </c>
      <c r="AY313" s="25" t="s">
        <v>196</v>
      </c>
      <c r="BE313" s="215">
        <f>IF(N313="základní",J313,0)</f>
        <v>0</v>
      </c>
      <c r="BF313" s="215">
        <f>IF(N313="snížená",J313,0)</f>
        <v>0</v>
      </c>
      <c r="BG313" s="215">
        <f>IF(N313="zákl. přenesená",J313,0)</f>
        <v>0</v>
      </c>
      <c r="BH313" s="215">
        <f>IF(N313="sníž. přenesená",J313,0)</f>
        <v>0</v>
      </c>
      <c r="BI313" s="215">
        <f>IF(N313="nulová",J313,0)</f>
        <v>0</v>
      </c>
      <c r="BJ313" s="25" t="s">
        <v>81</v>
      </c>
      <c r="BK313" s="215">
        <f>ROUND(I313*H313,2)</f>
        <v>0</v>
      </c>
      <c r="BL313" s="25" t="s">
        <v>290</v>
      </c>
      <c r="BM313" s="25" t="s">
        <v>546</v>
      </c>
    </row>
    <row r="314" spans="2:65" s="1" customFormat="1" ht="23" customHeight="1">
      <c r="B314" s="42"/>
      <c r="C314" s="204" t="s">
        <v>547</v>
      </c>
      <c r="D314" s="204" t="s">
        <v>198</v>
      </c>
      <c r="E314" s="205" t="s">
        <v>548</v>
      </c>
      <c r="F314" s="206" t="s">
        <v>549</v>
      </c>
      <c r="G314" s="207" t="s">
        <v>267</v>
      </c>
      <c r="H314" s="208">
        <v>4.5</v>
      </c>
      <c r="I314" s="209"/>
      <c r="J314" s="210">
        <f>ROUND(I314*H314,2)</f>
        <v>0</v>
      </c>
      <c r="K314" s="206" t="s">
        <v>202</v>
      </c>
      <c r="L314" s="62"/>
      <c r="M314" s="211" t="s">
        <v>24</v>
      </c>
      <c r="N314" s="212" t="s">
        <v>45</v>
      </c>
      <c r="O314" s="43"/>
      <c r="P314" s="213">
        <f>O314*H314</f>
        <v>0</v>
      </c>
      <c r="Q314" s="213">
        <v>1.4E-3</v>
      </c>
      <c r="R314" s="213">
        <f>Q314*H314</f>
        <v>6.3E-3</v>
      </c>
      <c r="S314" s="213">
        <v>0</v>
      </c>
      <c r="T314" s="214">
        <f>S314*H314</f>
        <v>0</v>
      </c>
      <c r="AR314" s="25" t="s">
        <v>203</v>
      </c>
      <c r="AT314" s="25" t="s">
        <v>198</v>
      </c>
      <c r="AU314" s="25" t="s">
        <v>211</v>
      </c>
      <c r="AY314" s="25" t="s">
        <v>196</v>
      </c>
      <c r="BE314" s="215">
        <f>IF(N314="základní",J314,0)</f>
        <v>0</v>
      </c>
      <c r="BF314" s="215">
        <f>IF(N314="snížená",J314,0)</f>
        <v>0</v>
      </c>
      <c r="BG314" s="215">
        <f>IF(N314="zákl. přenesená",J314,0)</f>
        <v>0</v>
      </c>
      <c r="BH314" s="215">
        <f>IF(N314="sníž. přenesená",J314,0)</f>
        <v>0</v>
      </c>
      <c r="BI314" s="215">
        <f>IF(N314="nulová",J314,0)</f>
        <v>0</v>
      </c>
      <c r="BJ314" s="25" t="s">
        <v>81</v>
      </c>
      <c r="BK314" s="215">
        <f>ROUND(I314*H314,2)</f>
        <v>0</v>
      </c>
      <c r="BL314" s="25" t="s">
        <v>203</v>
      </c>
      <c r="BM314" s="25" t="s">
        <v>550</v>
      </c>
    </row>
    <row r="315" spans="2:65" s="12" customFormat="1">
      <c r="B315" s="216"/>
      <c r="C315" s="217"/>
      <c r="D315" s="218" t="s">
        <v>205</v>
      </c>
      <c r="E315" s="219" t="s">
        <v>24</v>
      </c>
      <c r="F315" s="220" t="s">
        <v>551</v>
      </c>
      <c r="G315" s="217"/>
      <c r="H315" s="221">
        <v>4.5</v>
      </c>
      <c r="I315" s="222"/>
      <c r="J315" s="217"/>
      <c r="K315" s="217"/>
      <c r="L315" s="223"/>
      <c r="M315" s="224"/>
      <c r="N315" s="225"/>
      <c r="O315" s="225"/>
      <c r="P315" s="225"/>
      <c r="Q315" s="225"/>
      <c r="R315" s="225"/>
      <c r="S315" s="225"/>
      <c r="T315" s="226"/>
      <c r="AT315" s="227" t="s">
        <v>205</v>
      </c>
      <c r="AU315" s="227" t="s">
        <v>211</v>
      </c>
      <c r="AV315" s="12" t="s">
        <v>83</v>
      </c>
      <c r="AW315" s="12" t="s">
        <v>37</v>
      </c>
      <c r="AX315" s="12" t="s">
        <v>81</v>
      </c>
      <c r="AY315" s="227" t="s">
        <v>196</v>
      </c>
    </row>
    <row r="316" spans="2:65" s="1" customFormat="1" ht="34.5" customHeight="1">
      <c r="B316" s="42"/>
      <c r="C316" s="204" t="s">
        <v>552</v>
      </c>
      <c r="D316" s="204" t="s">
        <v>198</v>
      </c>
      <c r="E316" s="205" t="s">
        <v>451</v>
      </c>
      <c r="F316" s="206" t="s">
        <v>452</v>
      </c>
      <c r="G316" s="207" t="s">
        <v>201</v>
      </c>
      <c r="H316" s="208">
        <v>0.20300000000000001</v>
      </c>
      <c r="I316" s="209"/>
      <c r="J316" s="210">
        <f>ROUND(I316*H316,2)</f>
        <v>0</v>
      </c>
      <c r="K316" s="206" t="s">
        <v>202</v>
      </c>
      <c r="L316" s="62"/>
      <c r="M316" s="211" t="s">
        <v>24</v>
      </c>
      <c r="N316" s="212" t="s">
        <v>45</v>
      </c>
      <c r="O316" s="43"/>
      <c r="P316" s="213">
        <f>O316*H316</f>
        <v>0</v>
      </c>
      <c r="Q316" s="213">
        <v>2.4533657400000002</v>
      </c>
      <c r="R316" s="213">
        <f>Q316*H316</f>
        <v>0.49803324522000009</v>
      </c>
      <c r="S316" s="213">
        <v>0</v>
      </c>
      <c r="T316" s="214">
        <f>S316*H316</f>
        <v>0</v>
      </c>
      <c r="AR316" s="25" t="s">
        <v>203</v>
      </c>
      <c r="AT316" s="25" t="s">
        <v>198</v>
      </c>
      <c r="AU316" s="25" t="s">
        <v>211</v>
      </c>
      <c r="AY316" s="25" t="s">
        <v>196</v>
      </c>
      <c r="BE316" s="215">
        <f>IF(N316="základní",J316,0)</f>
        <v>0</v>
      </c>
      <c r="BF316" s="215">
        <f>IF(N316="snížená",J316,0)</f>
        <v>0</v>
      </c>
      <c r="BG316" s="215">
        <f>IF(N316="zákl. přenesená",J316,0)</f>
        <v>0</v>
      </c>
      <c r="BH316" s="215">
        <f>IF(N316="sníž. přenesená",J316,0)</f>
        <v>0</v>
      </c>
      <c r="BI316" s="215">
        <f>IF(N316="nulová",J316,0)</f>
        <v>0</v>
      </c>
      <c r="BJ316" s="25" t="s">
        <v>81</v>
      </c>
      <c r="BK316" s="215">
        <f>ROUND(I316*H316,2)</f>
        <v>0</v>
      </c>
      <c r="BL316" s="25" t="s">
        <v>203</v>
      </c>
      <c r="BM316" s="25" t="s">
        <v>553</v>
      </c>
    </row>
    <row r="317" spans="2:65" s="12" customFormat="1">
      <c r="B317" s="216"/>
      <c r="C317" s="217"/>
      <c r="D317" s="218" t="s">
        <v>205</v>
      </c>
      <c r="E317" s="219" t="s">
        <v>24</v>
      </c>
      <c r="F317" s="220" t="s">
        <v>554</v>
      </c>
      <c r="G317" s="217"/>
      <c r="H317" s="221">
        <v>0.20300000000000001</v>
      </c>
      <c r="I317" s="222"/>
      <c r="J317" s="217"/>
      <c r="K317" s="217"/>
      <c r="L317" s="223"/>
      <c r="M317" s="224"/>
      <c r="N317" s="225"/>
      <c r="O317" s="225"/>
      <c r="P317" s="225"/>
      <c r="Q317" s="225"/>
      <c r="R317" s="225"/>
      <c r="S317" s="225"/>
      <c r="T317" s="226"/>
      <c r="AT317" s="227" t="s">
        <v>205</v>
      </c>
      <c r="AU317" s="227" t="s">
        <v>211</v>
      </c>
      <c r="AV317" s="12" t="s">
        <v>83</v>
      </c>
      <c r="AW317" s="12" t="s">
        <v>37</v>
      </c>
      <c r="AX317" s="12" t="s">
        <v>81</v>
      </c>
      <c r="AY317" s="227" t="s">
        <v>196</v>
      </c>
    </row>
    <row r="318" spans="2:65" s="1" customFormat="1" ht="34.5" customHeight="1">
      <c r="B318" s="42"/>
      <c r="C318" s="204" t="s">
        <v>555</v>
      </c>
      <c r="D318" s="204" t="s">
        <v>198</v>
      </c>
      <c r="E318" s="205" t="s">
        <v>474</v>
      </c>
      <c r="F318" s="206" t="s">
        <v>475</v>
      </c>
      <c r="G318" s="207" t="s">
        <v>320</v>
      </c>
      <c r="H318" s="208">
        <v>3</v>
      </c>
      <c r="I318" s="209"/>
      <c r="J318" s="210">
        <f>ROUND(I318*H318,2)</f>
        <v>0</v>
      </c>
      <c r="K318" s="206" t="s">
        <v>202</v>
      </c>
      <c r="L318" s="62"/>
      <c r="M318" s="211" t="s">
        <v>24</v>
      </c>
      <c r="N318" s="212" t="s">
        <v>45</v>
      </c>
      <c r="O318" s="43"/>
      <c r="P318" s="213">
        <f>O318*H318</f>
        <v>0</v>
      </c>
      <c r="Q318" s="213">
        <v>0.11046</v>
      </c>
      <c r="R318" s="213">
        <f>Q318*H318</f>
        <v>0.33138000000000001</v>
      </c>
      <c r="S318" s="213">
        <v>0</v>
      </c>
      <c r="T318" s="214">
        <f>S318*H318</f>
        <v>0</v>
      </c>
      <c r="AR318" s="25" t="s">
        <v>203</v>
      </c>
      <c r="AT318" s="25" t="s">
        <v>198</v>
      </c>
      <c r="AU318" s="25" t="s">
        <v>211</v>
      </c>
      <c r="AY318" s="25" t="s">
        <v>196</v>
      </c>
      <c r="BE318" s="215">
        <f>IF(N318="základní",J318,0)</f>
        <v>0</v>
      </c>
      <c r="BF318" s="215">
        <f>IF(N318="snížená",J318,0)</f>
        <v>0</v>
      </c>
      <c r="BG318" s="215">
        <f>IF(N318="zákl. přenesená",J318,0)</f>
        <v>0</v>
      </c>
      <c r="BH318" s="215">
        <f>IF(N318="sníž. přenesená",J318,0)</f>
        <v>0</v>
      </c>
      <c r="BI318" s="215">
        <f>IF(N318="nulová",J318,0)</f>
        <v>0</v>
      </c>
      <c r="BJ318" s="25" t="s">
        <v>81</v>
      </c>
      <c r="BK318" s="215">
        <f>ROUND(I318*H318,2)</f>
        <v>0</v>
      </c>
      <c r="BL318" s="25" t="s">
        <v>203</v>
      </c>
      <c r="BM318" s="25" t="s">
        <v>556</v>
      </c>
    </row>
    <row r="319" spans="2:65" s="12" customFormat="1">
      <c r="B319" s="216"/>
      <c r="C319" s="217"/>
      <c r="D319" s="218" t="s">
        <v>205</v>
      </c>
      <c r="E319" s="219" t="s">
        <v>24</v>
      </c>
      <c r="F319" s="220" t="s">
        <v>557</v>
      </c>
      <c r="G319" s="217"/>
      <c r="H319" s="221">
        <v>3</v>
      </c>
      <c r="I319" s="222"/>
      <c r="J319" s="217"/>
      <c r="K319" s="217"/>
      <c r="L319" s="223"/>
      <c r="M319" s="224"/>
      <c r="N319" s="225"/>
      <c r="O319" s="225"/>
      <c r="P319" s="225"/>
      <c r="Q319" s="225"/>
      <c r="R319" s="225"/>
      <c r="S319" s="225"/>
      <c r="T319" s="226"/>
      <c r="AT319" s="227" t="s">
        <v>205</v>
      </c>
      <c r="AU319" s="227" t="s">
        <v>211</v>
      </c>
      <c r="AV319" s="12" t="s">
        <v>83</v>
      </c>
      <c r="AW319" s="12" t="s">
        <v>37</v>
      </c>
      <c r="AX319" s="12" t="s">
        <v>81</v>
      </c>
      <c r="AY319" s="227" t="s">
        <v>196</v>
      </c>
    </row>
    <row r="320" spans="2:65" s="1" customFormat="1" ht="23" customHeight="1">
      <c r="B320" s="42"/>
      <c r="C320" s="204" t="s">
        <v>558</v>
      </c>
      <c r="D320" s="204" t="s">
        <v>198</v>
      </c>
      <c r="E320" s="205" t="s">
        <v>479</v>
      </c>
      <c r="F320" s="206" t="s">
        <v>480</v>
      </c>
      <c r="G320" s="207" t="s">
        <v>267</v>
      </c>
      <c r="H320" s="208">
        <v>0.6</v>
      </c>
      <c r="I320" s="209"/>
      <c r="J320" s="210">
        <f>ROUND(I320*H320,2)</f>
        <v>0</v>
      </c>
      <c r="K320" s="206" t="s">
        <v>202</v>
      </c>
      <c r="L320" s="62"/>
      <c r="M320" s="211" t="s">
        <v>24</v>
      </c>
      <c r="N320" s="212" t="s">
        <v>45</v>
      </c>
      <c r="O320" s="43"/>
      <c r="P320" s="213">
        <f>O320*H320</f>
        <v>0</v>
      </c>
      <c r="Q320" s="213">
        <v>6.5846400000000001E-3</v>
      </c>
      <c r="R320" s="213">
        <f>Q320*H320</f>
        <v>3.9507839999999997E-3</v>
      </c>
      <c r="S320" s="213">
        <v>0</v>
      </c>
      <c r="T320" s="214">
        <f>S320*H320</f>
        <v>0</v>
      </c>
      <c r="AR320" s="25" t="s">
        <v>203</v>
      </c>
      <c r="AT320" s="25" t="s">
        <v>198</v>
      </c>
      <c r="AU320" s="25" t="s">
        <v>211</v>
      </c>
      <c r="AY320" s="25" t="s">
        <v>196</v>
      </c>
      <c r="BE320" s="215">
        <f>IF(N320="základní",J320,0)</f>
        <v>0</v>
      </c>
      <c r="BF320" s="215">
        <f>IF(N320="snížená",J320,0)</f>
        <v>0</v>
      </c>
      <c r="BG320" s="215">
        <f>IF(N320="zákl. přenesená",J320,0)</f>
        <v>0</v>
      </c>
      <c r="BH320" s="215">
        <f>IF(N320="sníž. přenesená",J320,0)</f>
        <v>0</v>
      </c>
      <c r="BI320" s="215">
        <f>IF(N320="nulová",J320,0)</f>
        <v>0</v>
      </c>
      <c r="BJ320" s="25" t="s">
        <v>81</v>
      </c>
      <c r="BK320" s="215">
        <f>ROUND(I320*H320,2)</f>
        <v>0</v>
      </c>
      <c r="BL320" s="25" t="s">
        <v>203</v>
      </c>
      <c r="BM320" s="25" t="s">
        <v>559</v>
      </c>
    </row>
    <row r="321" spans="2:65" s="12" customFormat="1">
      <c r="B321" s="216"/>
      <c r="C321" s="217"/>
      <c r="D321" s="218" t="s">
        <v>205</v>
      </c>
      <c r="E321" s="219" t="s">
        <v>24</v>
      </c>
      <c r="F321" s="220" t="s">
        <v>560</v>
      </c>
      <c r="G321" s="217"/>
      <c r="H321" s="221">
        <v>0.6</v>
      </c>
      <c r="I321" s="222"/>
      <c r="J321" s="217"/>
      <c r="K321" s="217"/>
      <c r="L321" s="223"/>
      <c r="M321" s="224"/>
      <c r="N321" s="225"/>
      <c r="O321" s="225"/>
      <c r="P321" s="225"/>
      <c r="Q321" s="225"/>
      <c r="R321" s="225"/>
      <c r="S321" s="225"/>
      <c r="T321" s="226"/>
      <c r="AT321" s="227" t="s">
        <v>205</v>
      </c>
      <c r="AU321" s="227" t="s">
        <v>211</v>
      </c>
      <c r="AV321" s="12" t="s">
        <v>83</v>
      </c>
      <c r="AW321" s="12" t="s">
        <v>37</v>
      </c>
      <c r="AX321" s="12" t="s">
        <v>81</v>
      </c>
      <c r="AY321" s="227" t="s">
        <v>196</v>
      </c>
    </row>
    <row r="322" spans="2:65" s="1" customFormat="1" ht="23" customHeight="1">
      <c r="B322" s="42"/>
      <c r="C322" s="204" t="s">
        <v>561</v>
      </c>
      <c r="D322" s="204" t="s">
        <v>198</v>
      </c>
      <c r="E322" s="205" t="s">
        <v>484</v>
      </c>
      <c r="F322" s="206" t="s">
        <v>485</v>
      </c>
      <c r="G322" s="207" t="s">
        <v>267</v>
      </c>
      <c r="H322" s="208">
        <v>0.6</v>
      </c>
      <c r="I322" s="209"/>
      <c r="J322" s="210">
        <f>ROUND(I322*H322,2)</f>
        <v>0</v>
      </c>
      <c r="K322" s="206" t="s">
        <v>202</v>
      </c>
      <c r="L322" s="62"/>
      <c r="M322" s="211" t="s">
        <v>24</v>
      </c>
      <c r="N322" s="212" t="s">
        <v>45</v>
      </c>
      <c r="O322" s="43"/>
      <c r="P322" s="213">
        <f>O322*H322</f>
        <v>0</v>
      </c>
      <c r="Q322" s="213">
        <v>0</v>
      </c>
      <c r="R322" s="213">
        <f>Q322*H322</f>
        <v>0</v>
      </c>
      <c r="S322" s="213">
        <v>0</v>
      </c>
      <c r="T322" s="214">
        <f>S322*H322</f>
        <v>0</v>
      </c>
      <c r="AR322" s="25" t="s">
        <v>203</v>
      </c>
      <c r="AT322" s="25" t="s">
        <v>198</v>
      </c>
      <c r="AU322" s="25" t="s">
        <v>211</v>
      </c>
      <c r="AY322" s="25" t="s">
        <v>196</v>
      </c>
      <c r="BE322" s="215">
        <f>IF(N322="základní",J322,0)</f>
        <v>0</v>
      </c>
      <c r="BF322" s="215">
        <f>IF(N322="snížená",J322,0)</f>
        <v>0</v>
      </c>
      <c r="BG322" s="215">
        <f>IF(N322="zákl. přenesená",J322,0)</f>
        <v>0</v>
      </c>
      <c r="BH322" s="215">
        <f>IF(N322="sníž. přenesená",J322,0)</f>
        <v>0</v>
      </c>
      <c r="BI322" s="215">
        <f>IF(N322="nulová",J322,0)</f>
        <v>0</v>
      </c>
      <c r="BJ322" s="25" t="s">
        <v>81</v>
      </c>
      <c r="BK322" s="215">
        <f>ROUND(I322*H322,2)</f>
        <v>0</v>
      </c>
      <c r="BL322" s="25" t="s">
        <v>203</v>
      </c>
      <c r="BM322" s="25" t="s">
        <v>562</v>
      </c>
    </row>
    <row r="323" spans="2:65" s="1" customFormat="1" ht="34.5" customHeight="1">
      <c r="B323" s="42"/>
      <c r="C323" s="204" t="s">
        <v>563</v>
      </c>
      <c r="D323" s="204" t="s">
        <v>198</v>
      </c>
      <c r="E323" s="205" t="s">
        <v>564</v>
      </c>
      <c r="F323" s="206" t="s">
        <v>565</v>
      </c>
      <c r="G323" s="207" t="s">
        <v>267</v>
      </c>
      <c r="H323" s="208">
        <v>15</v>
      </c>
      <c r="I323" s="209"/>
      <c r="J323" s="210">
        <f>ROUND(I323*H323,2)</f>
        <v>0</v>
      </c>
      <c r="K323" s="206" t="s">
        <v>202</v>
      </c>
      <c r="L323" s="62"/>
      <c r="M323" s="211" t="s">
        <v>24</v>
      </c>
      <c r="N323" s="212" t="s">
        <v>45</v>
      </c>
      <c r="O323" s="43"/>
      <c r="P323" s="213">
        <f>O323*H323</f>
        <v>0</v>
      </c>
      <c r="Q323" s="213">
        <v>0</v>
      </c>
      <c r="R323" s="213">
        <f>Q323*H323</f>
        <v>0</v>
      </c>
      <c r="S323" s="213">
        <v>0</v>
      </c>
      <c r="T323" s="214">
        <f>S323*H323</f>
        <v>0</v>
      </c>
      <c r="AR323" s="25" t="s">
        <v>203</v>
      </c>
      <c r="AT323" s="25" t="s">
        <v>198</v>
      </c>
      <c r="AU323" s="25" t="s">
        <v>211</v>
      </c>
      <c r="AY323" s="25" t="s">
        <v>196</v>
      </c>
      <c r="BE323" s="215">
        <f>IF(N323="základní",J323,0)</f>
        <v>0</v>
      </c>
      <c r="BF323" s="215">
        <f>IF(N323="snížená",J323,0)</f>
        <v>0</v>
      </c>
      <c r="BG323" s="215">
        <f>IF(N323="zákl. přenesená",J323,0)</f>
        <v>0</v>
      </c>
      <c r="BH323" s="215">
        <f>IF(N323="sníž. přenesená",J323,0)</f>
        <v>0</v>
      </c>
      <c r="BI323" s="215">
        <f>IF(N323="nulová",J323,0)</f>
        <v>0</v>
      </c>
      <c r="BJ323" s="25" t="s">
        <v>81</v>
      </c>
      <c r="BK323" s="215">
        <f>ROUND(I323*H323,2)</f>
        <v>0</v>
      </c>
      <c r="BL323" s="25" t="s">
        <v>203</v>
      </c>
      <c r="BM323" s="25" t="s">
        <v>566</v>
      </c>
    </row>
    <row r="324" spans="2:65" s="12" customFormat="1">
      <c r="B324" s="216"/>
      <c r="C324" s="217"/>
      <c r="D324" s="218" t="s">
        <v>205</v>
      </c>
      <c r="E324" s="219" t="s">
        <v>24</v>
      </c>
      <c r="F324" s="220" t="s">
        <v>567</v>
      </c>
      <c r="G324" s="217"/>
      <c r="H324" s="221">
        <v>15</v>
      </c>
      <c r="I324" s="222"/>
      <c r="J324" s="217"/>
      <c r="K324" s="217"/>
      <c r="L324" s="223"/>
      <c r="M324" s="224"/>
      <c r="N324" s="225"/>
      <c r="O324" s="225"/>
      <c r="P324" s="225"/>
      <c r="Q324" s="225"/>
      <c r="R324" s="225"/>
      <c r="S324" s="225"/>
      <c r="T324" s="226"/>
      <c r="AT324" s="227" t="s">
        <v>205</v>
      </c>
      <c r="AU324" s="227" t="s">
        <v>211</v>
      </c>
      <c r="AV324" s="12" t="s">
        <v>83</v>
      </c>
      <c r="AW324" s="12" t="s">
        <v>37</v>
      </c>
      <c r="AX324" s="12" t="s">
        <v>81</v>
      </c>
      <c r="AY324" s="227" t="s">
        <v>196</v>
      </c>
    </row>
    <row r="325" spans="2:65" s="1" customFormat="1" ht="23" customHeight="1">
      <c r="B325" s="42"/>
      <c r="C325" s="204" t="s">
        <v>568</v>
      </c>
      <c r="D325" s="204" t="s">
        <v>198</v>
      </c>
      <c r="E325" s="205" t="s">
        <v>569</v>
      </c>
      <c r="F325" s="206" t="s">
        <v>570</v>
      </c>
      <c r="G325" s="207" t="s">
        <v>267</v>
      </c>
      <c r="H325" s="208">
        <v>15</v>
      </c>
      <c r="I325" s="209"/>
      <c r="J325" s="210">
        <f>ROUND(I325*H325,2)</f>
        <v>0</v>
      </c>
      <c r="K325" s="206" t="s">
        <v>202</v>
      </c>
      <c r="L325" s="62"/>
      <c r="M325" s="211" t="s">
        <v>24</v>
      </c>
      <c r="N325" s="212" t="s">
        <v>45</v>
      </c>
      <c r="O325" s="43"/>
      <c r="P325" s="213">
        <f>O325*H325</f>
        <v>0</v>
      </c>
      <c r="Q325" s="213">
        <v>0.38</v>
      </c>
      <c r="R325" s="213">
        <f>Q325*H325</f>
        <v>5.7</v>
      </c>
      <c r="S325" s="213">
        <v>0</v>
      </c>
      <c r="T325" s="214">
        <f>S325*H325</f>
        <v>0</v>
      </c>
      <c r="AR325" s="25" t="s">
        <v>203</v>
      </c>
      <c r="AT325" s="25" t="s">
        <v>198</v>
      </c>
      <c r="AU325" s="25" t="s">
        <v>211</v>
      </c>
      <c r="AY325" s="25" t="s">
        <v>196</v>
      </c>
      <c r="BE325" s="215">
        <f>IF(N325="základní",J325,0)</f>
        <v>0</v>
      </c>
      <c r="BF325" s="215">
        <f>IF(N325="snížená",J325,0)</f>
        <v>0</v>
      </c>
      <c r="BG325" s="215">
        <f>IF(N325="zákl. přenesená",J325,0)</f>
        <v>0</v>
      </c>
      <c r="BH325" s="215">
        <f>IF(N325="sníž. přenesená",J325,0)</f>
        <v>0</v>
      </c>
      <c r="BI325" s="215">
        <f>IF(N325="nulová",J325,0)</f>
        <v>0</v>
      </c>
      <c r="BJ325" s="25" t="s">
        <v>81</v>
      </c>
      <c r="BK325" s="215">
        <f>ROUND(I325*H325,2)</f>
        <v>0</v>
      </c>
      <c r="BL325" s="25" t="s">
        <v>203</v>
      </c>
      <c r="BM325" s="25" t="s">
        <v>571</v>
      </c>
    </row>
    <row r="326" spans="2:65" s="1" customFormat="1" ht="23" customHeight="1">
      <c r="B326" s="42"/>
      <c r="C326" s="204" t="s">
        <v>572</v>
      </c>
      <c r="D326" s="204" t="s">
        <v>198</v>
      </c>
      <c r="E326" s="205" t="s">
        <v>573</v>
      </c>
      <c r="F326" s="206" t="s">
        <v>574</v>
      </c>
      <c r="G326" s="207" t="s">
        <v>267</v>
      </c>
      <c r="H326" s="208">
        <v>15</v>
      </c>
      <c r="I326" s="209"/>
      <c r="J326" s="210">
        <f>ROUND(I326*H326,2)</f>
        <v>0</v>
      </c>
      <c r="K326" s="206" t="s">
        <v>202</v>
      </c>
      <c r="L326" s="62"/>
      <c r="M326" s="211" t="s">
        <v>24</v>
      </c>
      <c r="N326" s="212" t="s">
        <v>45</v>
      </c>
      <c r="O326" s="43"/>
      <c r="P326" s="213">
        <f>O326*H326</f>
        <v>0</v>
      </c>
      <c r="Q326" s="213">
        <v>0.47499999999999998</v>
      </c>
      <c r="R326" s="213">
        <f>Q326*H326</f>
        <v>7.125</v>
      </c>
      <c r="S326" s="213">
        <v>0</v>
      </c>
      <c r="T326" s="214">
        <f>S326*H326</f>
        <v>0</v>
      </c>
      <c r="AR326" s="25" t="s">
        <v>203</v>
      </c>
      <c r="AT326" s="25" t="s">
        <v>198</v>
      </c>
      <c r="AU326" s="25" t="s">
        <v>211</v>
      </c>
      <c r="AY326" s="25" t="s">
        <v>196</v>
      </c>
      <c r="BE326" s="215">
        <f>IF(N326="základní",J326,0)</f>
        <v>0</v>
      </c>
      <c r="BF326" s="215">
        <f>IF(N326="snížená",J326,0)</f>
        <v>0</v>
      </c>
      <c r="BG326" s="215">
        <f>IF(N326="zákl. přenesená",J326,0)</f>
        <v>0</v>
      </c>
      <c r="BH326" s="215">
        <f>IF(N326="sníž. přenesená",J326,0)</f>
        <v>0</v>
      </c>
      <c r="BI326" s="215">
        <f>IF(N326="nulová",J326,0)</f>
        <v>0</v>
      </c>
      <c r="BJ326" s="25" t="s">
        <v>81</v>
      </c>
      <c r="BK326" s="215">
        <f>ROUND(I326*H326,2)</f>
        <v>0</v>
      </c>
      <c r="BL326" s="25" t="s">
        <v>203</v>
      </c>
      <c r="BM326" s="25" t="s">
        <v>575</v>
      </c>
    </row>
    <row r="327" spans="2:65" s="1" customFormat="1" ht="34.5" customHeight="1">
      <c r="B327" s="42"/>
      <c r="C327" s="204" t="s">
        <v>576</v>
      </c>
      <c r="D327" s="204" t="s">
        <v>198</v>
      </c>
      <c r="E327" s="205" t="s">
        <v>577</v>
      </c>
      <c r="F327" s="206" t="s">
        <v>578</v>
      </c>
      <c r="G327" s="207" t="s">
        <v>267</v>
      </c>
      <c r="H327" s="208">
        <v>15</v>
      </c>
      <c r="I327" s="209"/>
      <c r="J327" s="210">
        <f>ROUND(I327*H327,2)</f>
        <v>0</v>
      </c>
      <c r="K327" s="206" t="s">
        <v>202</v>
      </c>
      <c r="L327" s="62"/>
      <c r="M327" s="211" t="s">
        <v>24</v>
      </c>
      <c r="N327" s="212" t="s">
        <v>45</v>
      </c>
      <c r="O327" s="43"/>
      <c r="P327" s="213">
        <f>O327*H327</f>
        <v>0</v>
      </c>
      <c r="Q327" s="213">
        <v>0.30360999999999999</v>
      </c>
      <c r="R327" s="213">
        <f>Q327*H327</f>
        <v>4.5541499999999999</v>
      </c>
      <c r="S327" s="213">
        <v>0</v>
      </c>
      <c r="T327" s="214">
        <f>S327*H327</f>
        <v>0</v>
      </c>
      <c r="AR327" s="25" t="s">
        <v>203</v>
      </c>
      <c r="AT327" s="25" t="s">
        <v>198</v>
      </c>
      <c r="AU327" s="25" t="s">
        <v>211</v>
      </c>
      <c r="AY327" s="25" t="s">
        <v>196</v>
      </c>
      <c r="BE327" s="215">
        <f>IF(N327="základní",J327,0)</f>
        <v>0</v>
      </c>
      <c r="BF327" s="215">
        <f>IF(N327="snížená",J327,0)</f>
        <v>0</v>
      </c>
      <c r="BG327" s="215">
        <f>IF(N327="zákl. přenesená",J327,0)</f>
        <v>0</v>
      </c>
      <c r="BH327" s="215">
        <f>IF(N327="sníž. přenesená",J327,0)</f>
        <v>0</v>
      </c>
      <c r="BI327" s="215">
        <f>IF(N327="nulová",J327,0)</f>
        <v>0</v>
      </c>
      <c r="BJ327" s="25" t="s">
        <v>81</v>
      </c>
      <c r="BK327" s="215">
        <f>ROUND(I327*H327,2)</f>
        <v>0</v>
      </c>
      <c r="BL327" s="25" t="s">
        <v>203</v>
      </c>
      <c r="BM327" s="25" t="s">
        <v>579</v>
      </c>
    </row>
    <row r="328" spans="2:65" s="12" customFormat="1">
      <c r="B328" s="216"/>
      <c r="C328" s="217"/>
      <c r="D328" s="218" t="s">
        <v>205</v>
      </c>
      <c r="E328" s="219" t="s">
        <v>24</v>
      </c>
      <c r="F328" s="220" t="s">
        <v>567</v>
      </c>
      <c r="G328" s="217"/>
      <c r="H328" s="221">
        <v>15</v>
      </c>
      <c r="I328" s="222"/>
      <c r="J328" s="217"/>
      <c r="K328" s="217"/>
      <c r="L328" s="223"/>
      <c r="M328" s="224"/>
      <c r="N328" s="225"/>
      <c r="O328" s="225"/>
      <c r="P328" s="225"/>
      <c r="Q328" s="225"/>
      <c r="R328" s="225"/>
      <c r="S328" s="225"/>
      <c r="T328" s="226"/>
      <c r="AT328" s="227" t="s">
        <v>205</v>
      </c>
      <c r="AU328" s="227" t="s">
        <v>211</v>
      </c>
      <c r="AV328" s="12" t="s">
        <v>83</v>
      </c>
      <c r="AW328" s="12" t="s">
        <v>37</v>
      </c>
      <c r="AX328" s="12" t="s">
        <v>81</v>
      </c>
      <c r="AY328" s="227" t="s">
        <v>196</v>
      </c>
    </row>
    <row r="329" spans="2:65" s="1" customFormat="1" ht="34.5" customHeight="1">
      <c r="B329" s="42"/>
      <c r="C329" s="204" t="s">
        <v>580</v>
      </c>
      <c r="D329" s="204" t="s">
        <v>198</v>
      </c>
      <c r="E329" s="205" t="s">
        <v>581</v>
      </c>
      <c r="F329" s="206" t="s">
        <v>582</v>
      </c>
      <c r="G329" s="207" t="s">
        <v>267</v>
      </c>
      <c r="H329" s="208">
        <v>15</v>
      </c>
      <c r="I329" s="209"/>
      <c r="J329" s="210">
        <f>ROUND(I329*H329,2)</f>
        <v>0</v>
      </c>
      <c r="K329" s="206" t="s">
        <v>202</v>
      </c>
      <c r="L329" s="62"/>
      <c r="M329" s="211" t="s">
        <v>24</v>
      </c>
      <c r="N329" s="212" t="s">
        <v>45</v>
      </c>
      <c r="O329" s="43"/>
      <c r="P329" s="213">
        <f>O329*H329</f>
        <v>0</v>
      </c>
      <c r="Q329" s="213">
        <v>0.16192000000000001</v>
      </c>
      <c r="R329" s="213">
        <f>Q329*H329</f>
        <v>2.4288000000000003</v>
      </c>
      <c r="S329" s="213">
        <v>0</v>
      </c>
      <c r="T329" s="214">
        <f>S329*H329</f>
        <v>0</v>
      </c>
      <c r="AR329" s="25" t="s">
        <v>203</v>
      </c>
      <c r="AT329" s="25" t="s">
        <v>198</v>
      </c>
      <c r="AU329" s="25" t="s">
        <v>211</v>
      </c>
      <c r="AY329" s="25" t="s">
        <v>196</v>
      </c>
      <c r="BE329" s="215">
        <f>IF(N329="základní",J329,0)</f>
        <v>0</v>
      </c>
      <c r="BF329" s="215">
        <f>IF(N329="snížená",J329,0)</f>
        <v>0</v>
      </c>
      <c r="BG329" s="215">
        <f>IF(N329="zákl. přenesená",J329,0)</f>
        <v>0</v>
      </c>
      <c r="BH329" s="215">
        <f>IF(N329="sníž. přenesená",J329,0)</f>
        <v>0</v>
      </c>
      <c r="BI329" s="215">
        <f>IF(N329="nulová",J329,0)</f>
        <v>0</v>
      </c>
      <c r="BJ329" s="25" t="s">
        <v>81</v>
      </c>
      <c r="BK329" s="215">
        <f>ROUND(I329*H329,2)</f>
        <v>0</v>
      </c>
      <c r="BL329" s="25" t="s">
        <v>203</v>
      </c>
      <c r="BM329" s="25" t="s">
        <v>583</v>
      </c>
    </row>
    <row r="330" spans="2:65" s="12" customFormat="1">
      <c r="B330" s="216"/>
      <c r="C330" s="217"/>
      <c r="D330" s="218" t="s">
        <v>205</v>
      </c>
      <c r="E330" s="219" t="s">
        <v>24</v>
      </c>
      <c r="F330" s="220" t="s">
        <v>10</v>
      </c>
      <c r="G330" s="217"/>
      <c r="H330" s="221">
        <v>15</v>
      </c>
      <c r="I330" s="222"/>
      <c r="J330" s="217"/>
      <c r="K330" s="217"/>
      <c r="L330" s="223"/>
      <c r="M330" s="224"/>
      <c r="N330" s="225"/>
      <c r="O330" s="225"/>
      <c r="P330" s="225"/>
      <c r="Q330" s="225"/>
      <c r="R330" s="225"/>
      <c r="S330" s="225"/>
      <c r="T330" s="226"/>
      <c r="AT330" s="227" t="s">
        <v>205</v>
      </c>
      <c r="AU330" s="227" t="s">
        <v>211</v>
      </c>
      <c r="AV330" s="12" t="s">
        <v>83</v>
      </c>
      <c r="AW330" s="12" t="s">
        <v>37</v>
      </c>
      <c r="AX330" s="12" t="s">
        <v>81</v>
      </c>
      <c r="AY330" s="227" t="s">
        <v>196</v>
      </c>
    </row>
    <row r="331" spans="2:65" s="1" customFormat="1" ht="69" customHeight="1">
      <c r="B331" s="42"/>
      <c r="C331" s="204" t="s">
        <v>584</v>
      </c>
      <c r="D331" s="204" t="s">
        <v>198</v>
      </c>
      <c r="E331" s="205" t="s">
        <v>585</v>
      </c>
      <c r="F331" s="206" t="s">
        <v>586</v>
      </c>
      <c r="G331" s="207" t="s">
        <v>267</v>
      </c>
      <c r="H331" s="208">
        <v>15</v>
      </c>
      <c r="I331" s="209"/>
      <c r="J331" s="210">
        <f>ROUND(I331*H331,2)</f>
        <v>0</v>
      </c>
      <c r="K331" s="206" t="s">
        <v>202</v>
      </c>
      <c r="L331" s="62"/>
      <c r="M331" s="211" t="s">
        <v>24</v>
      </c>
      <c r="N331" s="212" t="s">
        <v>45</v>
      </c>
      <c r="O331" s="43"/>
      <c r="P331" s="213">
        <f>O331*H331</f>
        <v>0</v>
      </c>
      <c r="Q331" s="213">
        <v>8.4250000000000005E-2</v>
      </c>
      <c r="R331" s="213">
        <f>Q331*H331</f>
        <v>1.2637500000000002</v>
      </c>
      <c r="S331" s="213">
        <v>0</v>
      </c>
      <c r="T331" s="214">
        <f>S331*H331</f>
        <v>0</v>
      </c>
      <c r="AR331" s="25" t="s">
        <v>203</v>
      </c>
      <c r="AT331" s="25" t="s">
        <v>198</v>
      </c>
      <c r="AU331" s="25" t="s">
        <v>211</v>
      </c>
      <c r="AY331" s="25" t="s">
        <v>196</v>
      </c>
      <c r="BE331" s="215">
        <f>IF(N331="základní",J331,0)</f>
        <v>0</v>
      </c>
      <c r="BF331" s="215">
        <f>IF(N331="snížená",J331,0)</f>
        <v>0</v>
      </c>
      <c r="BG331" s="215">
        <f>IF(N331="zákl. přenesená",J331,0)</f>
        <v>0</v>
      </c>
      <c r="BH331" s="215">
        <f>IF(N331="sníž. přenesená",J331,0)</f>
        <v>0</v>
      </c>
      <c r="BI331" s="215">
        <f>IF(N331="nulová",J331,0)</f>
        <v>0</v>
      </c>
      <c r="BJ331" s="25" t="s">
        <v>81</v>
      </c>
      <c r="BK331" s="215">
        <f>ROUND(I331*H331,2)</f>
        <v>0</v>
      </c>
      <c r="BL331" s="25" t="s">
        <v>203</v>
      </c>
      <c r="BM331" s="25" t="s">
        <v>587</v>
      </c>
    </row>
    <row r="332" spans="2:65" s="12" customFormat="1">
      <c r="B332" s="216"/>
      <c r="C332" s="217"/>
      <c r="D332" s="218" t="s">
        <v>205</v>
      </c>
      <c r="E332" s="219" t="s">
        <v>24</v>
      </c>
      <c r="F332" s="220" t="s">
        <v>567</v>
      </c>
      <c r="G332" s="217"/>
      <c r="H332" s="221">
        <v>15</v>
      </c>
      <c r="I332" s="222"/>
      <c r="J332" s="217"/>
      <c r="K332" s="217"/>
      <c r="L332" s="223"/>
      <c r="M332" s="224"/>
      <c r="N332" s="225"/>
      <c r="O332" s="225"/>
      <c r="P332" s="225"/>
      <c r="Q332" s="225"/>
      <c r="R332" s="225"/>
      <c r="S332" s="225"/>
      <c r="T332" s="226"/>
      <c r="AT332" s="227" t="s">
        <v>205</v>
      </c>
      <c r="AU332" s="227" t="s">
        <v>211</v>
      </c>
      <c r="AV332" s="12" t="s">
        <v>83</v>
      </c>
      <c r="AW332" s="12" t="s">
        <v>37</v>
      </c>
      <c r="AX332" s="12" t="s">
        <v>81</v>
      </c>
      <c r="AY332" s="227" t="s">
        <v>196</v>
      </c>
    </row>
    <row r="333" spans="2:65" s="1" customFormat="1" ht="23" customHeight="1">
      <c r="B333" s="42"/>
      <c r="C333" s="250" t="s">
        <v>588</v>
      </c>
      <c r="D333" s="250" t="s">
        <v>252</v>
      </c>
      <c r="E333" s="251" t="s">
        <v>589</v>
      </c>
      <c r="F333" s="252" t="s">
        <v>590</v>
      </c>
      <c r="G333" s="253" t="s">
        <v>267</v>
      </c>
      <c r="H333" s="254">
        <v>16.5</v>
      </c>
      <c r="I333" s="255"/>
      <c r="J333" s="256">
        <f>ROUND(I333*H333,2)</f>
        <v>0</v>
      </c>
      <c r="K333" s="252" t="s">
        <v>202</v>
      </c>
      <c r="L333" s="257"/>
      <c r="M333" s="258" t="s">
        <v>24</v>
      </c>
      <c r="N333" s="259" t="s">
        <v>45</v>
      </c>
      <c r="O333" s="43"/>
      <c r="P333" s="213">
        <f>O333*H333</f>
        <v>0</v>
      </c>
      <c r="Q333" s="213">
        <v>0.13100000000000001</v>
      </c>
      <c r="R333" s="213">
        <f>Q333*H333</f>
        <v>2.1615000000000002</v>
      </c>
      <c r="S333" s="213">
        <v>0</v>
      </c>
      <c r="T333" s="214">
        <f>S333*H333</f>
        <v>0</v>
      </c>
      <c r="AR333" s="25" t="s">
        <v>245</v>
      </c>
      <c r="AT333" s="25" t="s">
        <v>252</v>
      </c>
      <c r="AU333" s="25" t="s">
        <v>211</v>
      </c>
      <c r="AY333" s="25" t="s">
        <v>196</v>
      </c>
      <c r="BE333" s="215">
        <f>IF(N333="základní",J333,0)</f>
        <v>0</v>
      </c>
      <c r="BF333" s="215">
        <f>IF(N333="snížená",J333,0)</f>
        <v>0</v>
      </c>
      <c r="BG333" s="215">
        <f>IF(N333="zákl. přenesená",J333,0)</f>
        <v>0</v>
      </c>
      <c r="BH333" s="215">
        <f>IF(N333="sníž. přenesená",J333,0)</f>
        <v>0</v>
      </c>
      <c r="BI333" s="215">
        <f>IF(N333="nulová",J333,0)</f>
        <v>0</v>
      </c>
      <c r="BJ333" s="25" t="s">
        <v>81</v>
      </c>
      <c r="BK333" s="215">
        <f>ROUND(I333*H333,2)</f>
        <v>0</v>
      </c>
      <c r="BL333" s="25" t="s">
        <v>203</v>
      </c>
      <c r="BM333" s="25" t="s">
        <v>591</v>
      </c>
    </row>
    <row r="334" spans="2:65" s="12" customFormat="1">
      <c r="B334" s="216"/>
      <c r="C334" s="217"/>
      <c r="D334" s="218" t="s">
        <v>205</v>
      </c>
      <c r="E334" s="219" t="s">
        <v>24</v>
      </c>
      <c r="F334" s="220" t="s">
        <v>592</v>
      </c>
      <c r="G334" s="217"/>
      <c r="H334" s="221">
        <v>16.5</v>
      </c>
      <c r="I334" s="222"/>
      <c r="J334" s="217"/>
      <c r="K334" s="217"/>
      <c r="L334" s="223"/>
      <c r="M334" s="224"/>
      <c r="N334" s="225"/>
      <c r="O334" s="225"/>
      <c r="P334" s="225"/>
      <c r="Q334" s="225"/>
      <c r="R334" s="225"/>
      <c r="S334" s="225"/>
      <c r="T334" s="226"/>
      <c r="AT334" s="227" t="s">
        <v>205</v>
      </c>
      <c r="AU334" s="227" t="s">
        <v>211</v>
      </c>
      <c r="AV334" s="12" t="s">
        <v>83</v>
      </c>
      <c r="AW334" s="12" t="s">
        <v>37</v>
      </c>
      <c r="AX334" s="12" t="s">
        <v>81</v>
      </c>
      <c r="AY334" s="227" t="s">
        <v>196</v>
      </c>
    </row>
    <row r="335" spans="2:65" s="1" customFormat="1" ht="14.5" customHeight="1">
      <c r="B335" s="42"/>
      <c r="C335" s="204" t="s">
        <v>593</v>
      </c>
      <c r="D335" s="204" t="s">
        <v>198</v>
      </c>
      <c r="E335" s="205" t="s">
        <v>594</v>
      </c>
      <c r="F335" s="206" t="s">
        <v>595</v>
      </c>
      <c r="G335" s="207" t="s">
        <v>320</v>
      </c>
      <c r="H335" s="208">
        <v>3</v>
      </c>
      <c r="I335" s="209"/>
      <c r="J335" s="210">
        <f>ROUND(I335*H335,2)</f>
        <v>0</v>
      </c>
      <c r="K335" s="206" t="s">
        <v>24</v>
      </c>
      <c r="L335" s="62"/>
      <c r="M335" s="211" t="s">
        <v>24</v>
      </c>
      <c r="N335" s="212" t="s">
        <v>45</v>
      </c>
      <c r="O335" s="43"/>
      <c r="P335" s="213">
        <f>O335*H335</f>
        <v>0</v>
      </c>
      <c r="Q335" s="213">
        <v>0.03</v>
      </c>
      <c r="R335" s="213">
        <f>Q335*H335</f>
        <v>0.09</v>
      </c>
      <c r="S335" s="213">
        <v>0</v>
      </c>
      <c r="T335" s="214">
        <f>S335*H335</f>
        <v>0</v>
      </c>
      <c r="AR335" s="25" t="s">
        <v>203</v>
      </c>
      <c r="AT335" s="25" t="s">
        <v>198</v>
      </c>
      <c r="AU335" s="25" t="s">
        <v>211</v>
      </c>
      <c r="AY335" s="25" t="s">
        <v>196</v>
      </c>
      <c r="BE335" s="215">
        <f>IF(N335="základní",J335,0)</f>
        <v>0</v>
      </c>
      <c r="BF335" s="215">
        <f>IF(N335="snížená",J335,0)</f>
        <v>0</v>
      </c>
      <c r="BG335" s="215">
        <f>IF(N335="zákl. přenesená",J335,0)</f>
        <v>0</v>
      </c>
      <c r="BH335" s="215">
        <f>IF(N335="sníž. přenesená",J335,0)</f>
        <v>0</v>
      </c>
      <c r="BI335" s="215">
        <f>IF(N335="nulová",J335,0)</f>
        <v>0</v>
      </c>
      <c r="BJ335" s="25" t="s">
        <v>81</v>
      </c>
      <c r="BK335" s="215">
        <f>ROUND(I335*H335,2)</f>
        <v>0</v>
      </c>
      <c r="BL335" s="25" t="s">
        <v>203</v>
      </c>
      <c r="BM335" s="25" t="s">
        <v>596</v>
      </c>
    </row>
    <row r="336" spans="2:65" s="12" customFormat="1">
      <c r="B336" s="216"/>
      <c r="C336" s="217"/>
      <c r="D336" s="218" t="s">
        <v>205</v>
      </c>
      <c r="E336" s="219" t="s">
        <v>24</v>
      </c>
      <c r="F336" s="220" t="s">
        <v>557</v>
      </c>
      <c r="G336" s="217"/>
      <c r="H336" s="221">
        <v>3</v>
      </c>
      <c r="I336" s="222"/>
      <c r="J336" s="217"/>
      <c r="K336" s="217"/>
      <c r="L336" s="223"/>
      <c r="M336" s="224"/>
      <c r="N336" s="225"/>
      <c r="O336" s="225"/>
      <c r="P336" s="225"/>
      <c r="Q336" s="225"/>
      <c r="R336" s="225"/>
      <c r="S336" s="225"/>
      <c r="T336" s="226"/>
      <c r="AT336" s="227" t="s">
        <v>205</v>
      </c>
      <c r="AU336" s="227" t="s">
        <v>211</v>
      </c>
      <c r="AV336" s="12" t="s">
        <v>83</v>
      </c>
      <c r="AW336" s="12" t="s">
        <v>37</v>
      </c>
      <c r="AX336" s="12" t="s">
        <v>81</v>
      </c>
      <c r="AY336" s="227" t="s">
        <v>196</v>
      </c>
    </row>
    <row r="337" spans="2:65" s="1" customFormat="1" ht="23" customHeight="1">
      <c r="B337" s="42"/>
      <c r="C337" s="250" t="s">
        <v>597</v>
      </c>
      <c r="D337" s="250" t="s">
        <v>252</v>
      </c>
      <c r="E337" s="251" t="s">
        <v>598</v>
      </c>
      <c r="F337" s="252" t="s">
        <v>599</v>
      </c>
      <c r="G337" s="253" t="s">
        <v>248</v>
      </c>
      <c r="H337" s="254">
        <v>10.1</v>
      </c>
      <c r="I337" s="255"/>
      <c r="J337" s="256">
        <f>ROUND(I337*H337,2)</f>
        <v>0</v>
      </c>
      <c r="K337" s="252" t="s">
        <v>24</v>
      </c>
      <c r="L337" s="257"/>
      <c r="M337" s="258" t="s">
        <v>24</v>
      </c>
      <c r="N337" s="259" t="s">
        <v>45</v>
      </c>
      <c r="O337" s="43"/>
      <c r="P337" s="213">
        <f>O337*H337</f>
        <v>0</v>
      </c>
      <c r="Q337" s="213">
        <v>2.1000000000000001E-2</v>
      </c>
      <c r="R337" s="213">
        <f>Q337*H337</f>
        <v>0.21210000000000001</v>
      </c>
      <c r="S337" s="213">
        <v>0</v>
      </c>
      <c r="T337" s="214">
        <f>S337*H337</f>
        <v>0</v>
      </c>
      <c r="AR337" s="25" t="s">
        <v>245</v>
      </c>
      <c r="AT337" s="25" t="s">
        <v>252</v>
      </c>
      <c r="AU337" s="25" t="s">
        <v>211</v>
      </c>
      <c r="AY337" s="25" t="s">
        <v>196</v>
      </c>
      <c r="BE337" s="215">
        <f>IF(N337="základní",J337,0)</f>
        <v>0</v>
      </c>
      <c r="BF337" s="215">
        <f>IF(N337="snížená",J337,0)</f>
        <v>0</v>
      </c>
      <c r="BG337" s="215">
        <f>IF(N337="zákl. přenesená",J337,0)</f>
        <v>0</v>
      </c>
      <c r="BH337" s="215">
        <f>IF(N337="sníž. přenesená",J337,0)</f>
        <v>0</v>
      </c>
      <c r="BI337" s="215">
        <f>IF(N337="nulová",J337,0)</f>
        <v>0</v>
      </c>
      <c r="BJ337" s="25" t="s">
        <v>81</v>
      </c>
      <c r="BK337" s="215">
        <f>ROUND(I337*H337,2)</f>
        <v>0</v>
      </c>
      <c r="BL337" s="25" t="s">
        <v>203</v>
      </c>
      <c r="BM337" s="25" t="s">
        <v>600</v>
      </c>
    </row>
    <row r="338" spans="2:65" s="12" customFormat="1">
      <c r="B338" s="216"/>
      <c r="C338" s="217"/>
      <c r="D338" s="218" t="s">
        <v>205</v>
      </c>
      <c r="E338" s="219" t="s">
        <v>24</v>
      </c>
      <c r="F338" s="220" t="s">
        <v>601</v>
      </c>
      <c r="G338" s="217"/>
      <c r="H338" s="221">
        <v>10.1</v>
      </c>
      <c r="I338" s="222"/>
      <c r="J338" s="217"/>
      <c r="K338" s="217"/>
      <c r="L338" s="223"/>
      <c r="M338" s="224"/>
      <c r="N338" s="225"/>
      <c r="O338" s="225"/>
      <c r="P338" s="225"/>
      <c r="Q338" s="225"/>
      <c r="R338" s="225"/>
      <c r="S338" s="225"/>
      <c r="T338" s="226"/>
      <c r="AT338" s="227" t="s">
        <v>205</v>
      </c>
      <c r="AU338" s="227" t="s">
        <v>211</v>
      </c>
      <c r="AV338" s="12" t="s">
        <v>83</v>
      </c>
      <c r="AW338" s="12" t="s">
        <v>37</v>
      </c>
      <c r="AX338" s="12" t="s">
        <v>81</v>
      </c>
      <c r="AY338" s="227" t="s">
        <v>196</v>
      </c>
    </row>
    <row r="339" spans="2:65" s="11" customFormat="1" ht="29.9" customHeight="1">
      <c r="B339" s="188"/>
      <c r="C339" s="189"/>
      <c r="D339" s="190" t="s">
        <v>73</v>
      </c>
      <c r="E339" s="202" t="s">
        <v>230</v>
      </c>
      <c r="F339" s="202" t="s">
        <v>602</v>
      </c>
      <c r="G339" s="189"/>
      <c r="H339" s="189"/>
      <c r="I339" s="192"/>
      <c r="J339" s="203">
        <f>BK339</f>
        <v>0</v>
      </c>
      <c r="K339" s="189"/>
      <c r="L339" s="194"/>
      <c r="M339" s="195"/>
      <c r="N339" s="196"/>
      <c r="O339" s="196"/>
      <c r="P339" s="197">
        <f>P340+P369+P433+P447+P548</f>
        <v>0</v>
      </c>
      <c r="Q339" s="196"/>
      <c r="R339" s="197">
        <f>R340+R369+R433+R447+R548</f>
        <v>22.706258070121098</v>
      </c>
      <c r="S339" s="196"/>
      <c r="T339" s="198">
        <f>T340+T369+T433+T447+T548</f>
        <v>0</v>
      </c>
      <c r="AR339" s="199" t="s">
        <v>81</v>
      </c>
      <c r="AT339" s="200" t="s">
        <v>73</v>
      </c>
      <c r="AU339" s="200" t="s">
        <v>81</v>
      </c>
      <c r="AY339" s="199" t="s">
        <v>196</v>
      </c>
      <c r="BK339" s="201">
        <f>BK340+BK369+BK433+BK447+BK548</f>
        <v>0</v>
      </c>
    </row>
    <row r="340" spans="2:65" s="11" customFormat="1" ht="14.9" customHeight="1">
      <c r="B340" s="188"/>
      <c r="C340" s="189"/>
      <c r="D340" s="190" t="s">
        <v>73</v>
      </c>
      <c r="E340" s="202" t="s">
        <v>509</v>
      </c>
      <c r="F340" s="202" t="s">
        <v>603</v>
      </c>
      <c r="G340" s="189"/>
      <c r="H340" s="189"/>
      <c r="I340" s="192"/>
      <c r="J340" s="203">
        <f>BK340</f>
        <v>0</v>
      </c>
      <c r="K340" s="189"/>
      <c r="L340" s="194"/>
      <c r="M340" s="195"/>
      <c r="N340" s="196"/>
      <c r="O340" s="196"/>
      <c r="P340" s="197">
        <f>SUM(P341:P368)</f>
        <v>0</v>
      </c>
      <c r="Q340" s="196"/>
      <c r="R340" s="197">
        <f>SUM(R341:R368)</f>
        <v>1.5010999999999999</v>
      </c>
      <c r="S340" s="196"/>
      <c r="T340" s="198">
        <f>SUM(T341:T368)</f>
        <v>0</v>
      </c>
      <c r="AR340" s="199" t="s">
        <v>81</v>
      </c>
      <c r="AT340" s="200" t="s">
        <v>73</v>
      </c>
      <c r="AU340" s="200" t="s">
        <v>83</v>
      </c>
      <c r="AY340" s="199" t="s">
        <v>196</v>
      </c>
      <c r="BK340" s="201">
        <f>SUM(BK341:BK368)</f>
        <v>0</v>
      </c>
    </row>
    <row r="341" spans="2:65" s="1" customFormat="1" ht="34.5" customHeight="1">
      <c r="B341" s="42"/>
      <c r="C341" s="204" t="s">
        <v>604</v>
      </c>
      <c r="D341" s="204" t="s">
        <v>198</v>
      </c>
      <c r="E341" s="205" t="s">
        <v>605</v>
      </c>
      <c r="F341" s="206" t="s">
        <v>606</v>
      </c>
      <c r="G341" s="207" t="s">
        <v>267</v>
      </c>
      <c r="H341" s="208">
        <v>46.22</v>
      </c>
      <c r="I341" s="209"/>
      <c r="J341" s="210">
        <f>ROUND(I341*H341,2)</f>
        <v>0</v>
      </c>
      <c r="K341" s="206" t="s">
        <v>24</v>
      </c>
      <c r="L341" s="62"/>
      <c r="M341" s="211" t="s">
        <v>24</v>
      </c>
      <c r="N341" s="212" t="s">
        <v>45</v>
      </c>
      <c r="O341" s="43"/>
      <c r="P341" s="213">
        <f>O341*H341</f>
        <v>0</v>
      </c>
      <c r="Q341" s="213">
        <v>1.2999999999999999E-2</v>
      </c>
      <c r="R341" s="213">
        <f>Q341*H341</f>
        <v>0.60085999999999995</v>
      </c>
      <c r="S341" s="213">
        <v>0</v>
      </c>
      <c r="T341" s="214">
        <f>S341*H341</f>
        <v>0</v>
      </c>
      <c r="AR341" s="25" t="s">
        <v>203</v>
      </c>
      <c r="AT341" s="25" t="s">
        <v>198</v>
      </c>
      <c r="AU341" s="25" t="s">
        <v>211</v>
      </c>
      <c r="AY341" s="25" t="s">
        <v>196</v>
      </c>
      <c r="BE341" s="215">
        <f>IF(N341="základní",J341,0)</f>
        <v>0</v>
      </c>
      <c r="BF341" s="215">
        <f>IF(N341="snížená",J341,0)</f>
        <v>0</v>
      </c>
      <c r="BG341" s="215">
        <f>IF(N341="zákl. přenesená",J341,0)</f>
        <v>0</v>
      </c>
      <c r="BH341" s="215">
        <f>IF(N341="sníž. přenesená",J341,0)</f>
        <v>0</v>
      </c>
      <c r="BI341" s="215">
        <f>IF(N341="nulová",J341,0)</f>
        <v>0</v>
      </c>
      <c r="BJ341" s="25" t="s">
        <v>81</v>
      </c>
      <c r="BK341" s="215">
        <f>ROUND(I341*H341,2)</f>
        <v>0</v>
      </c>
      <c r="BL341" s="25" t="s">
        <v>203</v>
      </c>
      <c r="BM341" s="25" t="s">
        <v>607</v>
      </c>
    </row>
    <row r="342" spans="2:65" s="15" customFormat="1">
      <c r="B342" s="260"/>
      <c r="C342" s="261"/>
      <c r="D342" s="218" t="s">
        <v>205</v>
      </c>
      <c r="E342" s="262" t="s">
        <v>24</v>
      </c>
      <c r="F342" s="263" t="s">
        <v>608</v>
      </c>
      <c r="G342" s="261"/>
      <c r="H342" s="262" t="s">
        <v>24</v>
      </c>
      <c r="I342" s="264"/>
      <c r="J342" s="261"/>
      <c r="K342" s="261"/>
      <c r="L342" s="265"/>
      <c r="M342" s="266"/>
      <c r="N342" s="267"/>
      <c r="O342" s="267"/>
      <c r="P342" s="267"/>
      <c r="Q342" s="267"/>
      <c r="R342" s="267"/>
      <c r="S342" s="267"/>
      <c r="T342" s="268"/>
      <c r="AT342" s="269" t="s">
        <v>205</v>
      </c>
      <c r="AU342" s="269" t="s">
        <v>211</v>
      </c>
      <c r="AV342" s="15" t="s">
        <v>81</v>
      </c>
      <c r="AW342" s="15" t="s">
        <v>37</v>
      </c>
      <c r="AX342" s="15" t="s">
        <v>74</v>
      </c>
      <c r="AY342" s="269" t="s">
        <v>196</v>
      </c>
    </row>
    <row r="343" spans="2:65" s="15" customFormat="1">
      <c r="B343" s="260"/>
      <c r="C343" s="261"/>
      <c r="D343" s="218" t="s">
        <v>205</v>
      </c>
      <c r="E343" s="262" t="s">
        <v>24</v>
      </c>
      <c r="F343" s="263" t="s">
        <v>609</v>
      </c>
      <c r="G343" s="261"/>
      <c r="H343" s="262" t="s">
        <v>24</v>
      </c>
      <c r="I343" s="264"/>
      <c r="J343" s="261"/>
      <c r="K343" s="261"/>
      <c r="L343" s="265"/>
      <c r="M343" s="266"/>
      <c r="N343" s="267"/>
      <c r="O343" s="267"/>
      <c r="P343" s="267"/>
      <c r="Q343" s="267"/>
      <c r="R343" s="267"/>
      <c r="S343" s="267"/>
      <c r="T343" s="268"/>
      <c r="AT343" s="269" t="s">
        <v>205</v>
      </c>
      <c r="AU343" s="269" t="s">
        <v>211</v>
      </c>
      <c r="AV343" s="15" t="s">
        <v>81</v>
      </c>
      <c r="AW343" s="15" t="s">
        <v>37</v>
      </c>
      <c r="AX343" s="15" t="s">
        <v>74</v>
      </c>
      <c r="AY343" s="269" t="s">
        <v>196</v>
      </c>
    </row>
    <row r="344" spans="2:65" s="12" customFormat="1">
      <c r="B344" s="216"/>
      <c r="C344" s="217"/>
      <c r="D344" s="218" t="s">
        <v>205</v>
      </c>
      <c r="E344" s="219" t="s">
        <v>24</v>
      </c>
      <c r="F344" s="220" t="s">
        <v>24</v>
      </c>
      <c r="G344" s="217"/>
      <c r="H344" s="221">
        <v>0</v>
      </c>
      <c r="I344" s="222"/>
      <c r="J344" s="217"/>
      <c r="K344" s="217"/>
      <c r="L344" s="223"/>
      <c r="M344" s="224"/>
      <c r="N344" s="225"/>
      <c r="O344" s="225"/>
      <c r="P344" s="225"/>
      <c r="Q344" s="225"/>
      <c r="R344" s="225"/>
      <c r="S344" s="225"/>
      <c r="T344" s="226"/>
      <c r="AT344" s="227" t="s">
        <v>205</v>
      </c>
      <c r="AU344" s="227" t="s">
        <v>211</v>
      </c>
      <c r="AV344" s="12" t="s">
        <v>83</v>
      </c>
      <c r="AW344" s="12" t="s">
        <v>37</v>
      </c>
      <c r="AX344" s="12" t="s">
        <v>74</v>
      </c>
      <c r="AY344" s="227" t="s">
        <v>196</v>
      </c>
    </row>
    <row r="345" spans="2:65" s="12" customFormat="1">
      <c r="B345" s="216"/>
      <c r="C345" s="217"/>
      <c r="D345" s="218" t="s">
        <v>205</v>
      </c>
      <c r="E345" s="219" t="s">
        <v>24</v>
      </c>
      <c r="F345" s="220" t="s">
        <v>610</v>
      </c>
      <c r="G345" s="217"/>
      <c r="H345" s="221">
        <v>36.020000000000003</v>
      </c>
      <c r="I345" s="222"/>
      <c r="J345" s="217"/>
      <c r="K345" s="217"/>
      <c r="L345" s="223"/>
      <c r="M345" s="224"/>
      <c r="N345" s="225"/>
      <c r="O345" s="225"/>
      <c r="P345" s="225"/>
      <c r="Q345" s="225"/>
      <c r="R345" s="225"/>
      <c r="S345" s="225"/>
      <c r="T345" s="226"/>
      <c r="AT345" s="227" t="s">
        <v>205</v>
      </c>
      <c r="AU345" s="227" t="s">
        <v>211</v>
      </c>
      <c r="AV345" s="12" t="s">
        <v>83</v>
      </c>
      <c r="AW345" s="12" t="s">
        <v>37</v>
      </c>
      <c r="AX345" s="12" t="s">
        <v>74</v>
      </c>
      <c r="AY345" s="227" t="s">
        <v>196</v>
      </c>
    </row>
    <row r="346" spans="2:65" s="12" customFormat="1">
      <c r="B346" s="216"/>
      <c r="C346" s="217"/>
      <c r="D346" s="218" t="s">
        <v>205</v>
      </c>
      <c r="E346" s="219" t="s">
        <v>24</v>
      </c>
      <c r="F346" s="220" t="s">
        <v>611</v>
      </c>
      <c r="G346" s="217"/>
      <c r="H346" s="221">
        <v>10.199999999999999</v>
      </c>
      <c r="I346" s="222"/>
      <c r="J346" s="217"/>
      <c r="K346" s="217"/>
      <c r="L346" s="223"/>
      <c r="M346" s="224"/>
      <c r="N346" s="225"/>
      <c r="O346" s="225"/>
      <c r="P346" s="225"/>
      <c r="Q346" s="225"/>
      <c r="R346" s="225"/>
      <c r="S346" s="225"/>
      <c r="T346" s="226"/>
      <c r="AT346" s="227" t="s">
        <v>205</v>
      </c>
      <c r="AU346" s="227" t="s">
        <v>211</v>
      </c>
      <c r="AV346" s="12" t="s">
        <v>83</v>
      </c>
      <c r="AW346" s="12" t="s">
        <v>37</v>
      </c>
      <c r="AX346" s="12" t="s">
        <v>74</v>
      </c>
      <c r="AY346" s="227" t="s">
        <v>196</v>
      </c>
    </row>
    <row r="347" spans="2:65" s="14" customFormat="1">
      <c r="B347" s="239"/>
      <c r="C347" s="240"/>
      <c r="D347" s="218" t="s">
        <v>205</v>
      </c>
      <c r="E347" s="241" t="s">
        <v>24</v>
      </c>
      <c r="F347" s="242" t="s">
        <v>238</v>
      </c>
      <c r="G347" s="240"/>
      <c r="H347" s="243">
        <v>46.22</v>
      </c>
      <c r="I347" s="244"/>
      <c r="J347" s="240"/>
      <c r="K347" s="240"/>
      <c r="L347" s="245"/>
      <c r="M347" s="246"/>
      <c r="N347" s="247"/>
      <c r="O347" s="247"/>
      <c r="P347" s="247"/>
      <c r="Q347" s="247"/>
      <c r="R347" s="247"/>
      <c r="S347" s="247"/>
      <c r="T347" s="248"/>
      <c r="AT347" s="249" t="s">
        <v>205</v>
      </c>
      <c r="AU347" s="249" t="s">
        <v>211</v>
      </c>
      <c r="AV347" s="14" t="s">
        <v>203</v>
      </c>
      <c r="AW347" s="14" t="s">
        <v>37</v>
      </c>
      <c r="AX347" s="14" t="s">
        <v>81</v>
      </c>
      <c r="AY347" s="249" t="s">
        <v>196</v>
      </c>
    </row>
    <row r="348" spans="2:65" s="1" customFormat="1" ht="23" customHeight="1">
      <c r="B348" s="42"/>
      <c r="C348" s="204" t="s">
        <v>612</v>
      </c>
      <c r="D348" s="204" t="s">
        <v>198</v>
      </c>
      <c r="E348" s="205" t="s">
        <v>613</v>
      </c>
      <c r="F348" s="206" t="s">
        <v>614</v>
      </c>
      <c r="G348" s="207" t="s">
        <v>267</v>
      </c>
      <c r="H348" s="208">
        <v>46.22</v>
      </c>
      <c r="I348" s="209"/>
      <c r="J348" s="210">
        <f>ROUND(I348*H348,2)</f>
        <v>0</v>
      </c>
      <c r="K348" s="206" t="s">
        <v>24</v>
      </c>
      <c r="L348" s="62"/>
      <c r="M348" s="211" t="s">
        <v>24</v>
      </c>
      <c r="N348" s="212" t="s">
        <v>45</v>
      </c>
      <c r="O348" s="43"/>
      <c r="P348" s="213">
        <f>O348*H348</f>
        <v>0</v>
      </c>
      <c r="Q348" s="213">
        <v>4.0000000000000001E-3</v>
      </c>
      <c r="R348" s="213">
        <f>Q348*H348</f>
        <v>0.18487999999999999</v>
      </c>
      <c r="S348" s="213">
        <v>0</v>
      </c>
      <c r="T348" s="214">
        <f>S348*H348</f>
        <v>0</v>
      </c>
      <c r="AR348" s="25" t="s">
        <v>203</v>
      </c>
      <c r="AT348" s="25" t="s">
        <v>198</v>
      </c>
      <c r="AU348" s="25" t="s">
        <v>211</v>
      </c>
      <c r="AY348" s="25" t="s">
        <v>196</v>
      </c>
      <c r="BE348" s="215">
        <f>IF(N348="základní",J348,0)</f>
        <v>0</v>
      </c>
      <c r="BF348" s="215">
        <f>IF(N348="snížená",J348,0)</f>
        <v>0</v>
      </c>
      <c r="BG348" s="215">
        <f>IF(N348="zákl. přenesená",J348,0)</f>
        <v>0</v>
      </c>
      <c r="BH348" s="215">
        <f>IF(N348="sníž. přenesená",J348,0)</f>
        <v>0</v>
      </c>
      <c r="BI348" s="215">
        <f>IF(N348="nulová",J348,0)</f>
        <v>0</v>
      </c>
      <c r="BJ348" s="25" t="s">
        <v>81</v>
      </c>
      <c r="BK348" s="215">
        <f>ROUND(I348*H348,2)</f>
        <v>0</v>
      </c>
      <c r="BL348" s="25" t="s">
        <v>203</v>
      </c>
      <c r="BM348" s="25" t="s">
        <v>615</v>
      </c>
    </row>
    <row r="349" spans="2:65" s="15" customFormat="1">
      <c r="B349" s="260"/>
      <c r="C349" s="261"/>
      <c r="D349" s="218" t="s">
        <v>205</v>
      </c>
      <c r="E349" s="262" t="s">
        <v>24</v>
      </c>
      <c r="F349" s="263" t="s">
        <v>608</v>
      </c>
      <c r="G349" s="261"/>
      <c r="H349" s="262" t="s">
        <v>24</v>
      </c>
      <c r="I349" s="264"/>
      <c r="J349" s="261"/>
      <c r="K349" s="261"/>
      <c r="L349" s="265"/>
      <c r="M349" s="266"/>
      <c r="N349" s="267"/>
      <c r="O349" s="267"/>
      <c r="P349" s="267"/>
      <c r="Q349" s="267"/>
      <c r="R349" s="267"/>
      <c r="S349" s="267"/>
      <c r="T349" s="268"/>
      <c r="AT349" s="269" t="s">
        <v>205</v>
      </c>
      <c r="AU349" s="269" t="s">
        <v>211</v>
      </c>
      <c r="AV349" s="15" t="s">
        <v>81</v>
      </c>
      <c r="AW349" s="15" t="s">
        <v>37</v>
      </c>
      <c r="AX349" s="15" t="s">
        <v>74</v>
      </c>
      <c r="AY349" s="269" t="s">
        <v>196</v>
      </c>
    </row>
    <row r="350" spans="2:65" s="15" customFormat="1">
      <c r="B350" s="260"/>
      <c r="C350" s="261"/>
      <c r="D350" s="218" t="s">
        <v>205</v>
      </c>
      <c r="E350" s="262" t="s">
        <v>24</v>
      </c>
      <c r="F350" s="263" t="s">
        <v>609</v>
      </c>
      <c r="G350" s="261"/>
      <c r="H350" s="262" t="s">
        <v>24</v>
      </c>
      <c r="I350" s="264"/>
      <c r="J350" s="261"/>
      <c r="K350" s="261"/>
      <c r="L350" s="265"/>
      <c r="M350" s="266"/>
      <c r="N350" s="267"/>
      <c r="O350" s="267"/>
      <c r="P350" s="267"/>
      <c r="Q350" s="267"/>
      <c r="R350" s="267"/>
      <c r="S350" s="267"/>
      <c r="T350" s="268"/>
      <c r="AT350" s="269" t="s">
        <v>205</v>
      </c>
      <c r="AU350" s="269" t="s">
        <v>211</v>
      </c>
      <c r="AV350" s="15" t="s">
        <v>81</v>
      </c>
      <c r="AW350" s="15" t="s">
        <v>37</v>
      </c>
      <c r="AX350" s="15" t="s">
        <v>74</v>
      </c>
      <c r="AY350" s="269" t="s">
        <v>196</v>
      </c>
    </row>
    <row r="351" spans="2:65" s="12" customFormat="1">
      <c r="B351" s="216"/>
      <c r="C351" s="217"/>
      <c r="D351" s="218" t="s">
        <v>205</v>
      </c>
      <c r="E351" s="219" t="s">
        <v>24</v>
      </c>
      <c r="F351" s="220" t="s">
        <v>24</v>
      </c>
      <c r="G351" s="217"/>
      <c r="H351" s="221">
        <v>0</v>
      </c>
      <c r="I351" s="222"/>
      <c r="J351" s="217"/>
      <c r="K351" s="217"/>
      <c r="L351" s="223"/>
      <c r="M351" s="224"/>
      <c r="N351" s="225"/>
      <c r="O351" s="225"/>
      <c r="P351" s="225"/>
      <c r="Q351" s="225"/>
      <c r="R351" s="225"/>
      <c r="S351" s="225"/>
      <c r="T351" s="226"/>
      <c r="AT351" s="227" t="s">
        <v>205</v>
      </c>
      <c r="AU351" s="227" t="s">
        <v>211</v>
      </c>
      <c r="AV351" s="12" t="s">
        <v>83</v>
      </c>
      <c r="AW351" s="12" t="s">
        <v>37</v>
      </c>
      <c r="AX351" s="12" t="s">
        <v>74</v>
      </c>
      <c r="AY351" s="227" t="s">
        <v>196</v>
      </c>
    </row>
    <row r="352" spans="2:65" s="12" customFormat="1">
      <c r="B352" s="216"/>
      <c r="C352" s="217"/>
      <c r="D352" s="218" t="s">
        <v>205</v>
      </c>
      <c r="E352" s="219" t="s">
        <v>24</v>
      </c>
      <c r="F352" s="220" t="s">
        <v>610</v>
      </c>
      <c r="G352" s="217"/>
      <c r="H352" s="221">
        <v>36.020000000000003</v>
      </c>
      <c r="I352" s="222"/>
      <c r="J352" s="217"/>
      <c r="K352" s="217"/>
      <c r="L352" s="223"/>
      <c r="M352" s="224"/>
      <c r="N352" s="225"/>
      <c r="O352" s="225"/>
      <c r="P352" s="225"/>
      <c r="Q352" s="225"/>
      <c r="R352" s="225"/>
      <c r="S352" s="225"/>
      <c r="T352" s="226"/>
      <c r="AT352" s="227" t="s">
        <v>205</v>
      </c>
      <c r="AU352" s="227" t="s">
        <v>211</v>
      </c>
      <c r="AV352" s="12" t="s">
        <v>83</v>
      </c>
      <c r="AW352" s="12" t="s">
        <v>37</v>
      </c>
      <c r="AX352" s="12" t="s">
        <v>74</v>
      </c>
      <c r="AY352" s="227" t="s">
        <v>196</v>
      </c>
    </row>
    <row r="353" spans="2:65" s="12" customFormat="1">
      <c r="B353" s="216"/>
      <c r="C353" s="217"/>
      <c r="D353" s="218" t="s">
        <v>205</v>
      </c>
      <c r="E353" s="219" t="s">
        <v>24</v>
      </c>
      <c r="F353" s="220" t="s">
        <v>611</v>
      </c>
      <c r="G353" s="217"/>
      <c r="H353" s="221">
        <v>10.199999999999999</v>
      </c>
      <c r="I353" s="222"/>
      <c r="J353" s="217"/>
      <c r="K353" s="217"/>
      <c r="L353" s="223"/>
      <c r="M353" s="224"/>
      <c r="N353" s="225"/>
      <c r="O353" s="225"/>
      <c r="P353" s="225"/>
      <c r="Q353" s="225"/>
      <c r="R353" s="225"/>
      <c r="S353" s="225"/>
      <c r="T353" s="226"/>
      <c r="AT353" s="227" t="s">
        <v>205</v>
      </c>
      <c r="AU353" s="227" t="s">
        <v>211</v>
      </c>
      <c r="AV353" s="12" t="s">
        <v>83</v>
      </c>
      <c r="AW353" s="12" t="s">
        <v>37</v>
      </c>
      <c r="AX353" s="12" t="s">
        <v>74</v>
      </c>
      <c r="AY353" s="227" t="s">
        <v>196</v>
      </c>
    </row>
    <row r="354" spans="2:65" s="14" customFormat="1">
      <c r="B354" s="239"/>
      <c r="C354" s="240"/>
      <c r="D354" s="218" t="s">
        <v>205</v>
      </c>
      <c r="E354" s="241" t="s">
        <v>24</v>
      </c>
      <c r="F354" s="242" t="s">
        <v>238</v>
      </c>
      <c r="G354" s="240"/>
      <c r="H354" s="243">
        <v>46.22</v>
      </c>
      <c r="I354" s="244"/>
      <c r="J354" s="240"/>
      <c r="K354" s="240"/>
      <c r="L354" s="245"/>
      <c r="M354" s="246"/>
      <c r="N354" s="247"/>
      <c r="O354" s="247"/>
      <c r="P354" s="247"/>
      <c r="Q354" s="247"/>
      <c r="R354" s="247"/>
      <c r="S354" s="247"/>
      <c r="T354" s="248"/>
      <c r="AT354" s="249" t="s">
        <v>205</v>
      </c>
      <c r="AU354" s="249" t="s">
        <v>211</v>
      </c>
      <c r="AV354" s="14" t="s">
        <v>203</v>
      </c>
      <c r="AW354" s="14" t="s">
        <v>37</v>
      </c>
      <c r="AX354" s="14" t="s">
        <v>81</v>
      </c>
      <c r="AY354" s="249" t="s">
        <v>196</v>
      </c>
    </row>
    <row r="355" spans="2:65" s="1" customFormat="1" ht="34.5" customHeight="1">
      <c r="B355" s="42"/>
      <c r="C355" s="204" t="s">
        <v>616</v>
      </c>
      <c r="D355" s="204" t="s">
        <v>198</v>
      </c>
      <c r="E355" s="205" t="s">
        <v>617</v>
      </c>
      <c r="F355" s="206" t="s">
        <v>618</v>
      </c>
      <c r="G355" s="207" t="s">
        <v>267</v>
      </c>
      <c r="H355" s="208">
        <v>42.08</v>
      </c>
      <c r="I355" s="209"/>
      <c r="J355" s="210">
        <f>ROUND(I355*H355,2)</f>
        <v>0</v>
      </c>
      <c r="K355" s="206" t="s">
        <v>24</v>
      </c>
      <c r="L355" s="62"/>
      <c r="M355" s="211" t="s">
        <v>24</v>
      </c>
      <c r="N355" s="212" t="s">
        <v>45</v>
      </c>
      <c r="O355" s="43"/>
      <c r="P355" s="213">
        <f>O355*H355</f>
        <v>0</v>
      </c>
      <c r="Q355" s="213">
        <v>1.2999999999999999E-2</v>
      </c>
      <c r="R355" s="213">
        <f>Q355*H355</f>
        <v>0.54703999999999997</v>
      </c>
      <c r="S355" s="213">
        <v>0</v>
      </c>
      <c r="T355" s="214">
        <f>S355*H355</f>
        <v>0</v>
      </c>
      <c r="AR355" s="25" t="s">
        <v>203</v>
      </c>
      <c r="AT355" s="25" t="s">
        <v>198</v>
      </c>
      <c r="AU355" s="25" t="s">
        <v>211</v>
      </c>
      <c r="AY355" s="25" t="s">
        <v>196</v>
      </c>
      <c r="BE355" s="215">
        <f>IF(N355="základní",J355,0)</f>
        <v>0</v>
      </c>
      <c r="BF355" s="215">
        <f>IF(N355="snížená",J355,0)</f>
        <v>0</v>
      </c>
      <c r="BG355" s="215">
        <f>IF(N355="zákl. přenesená",J355,0)</f>
        <v>0</v>
      </c>
      <c r="BH355" s="215">
        <f>IF(N355="sníž. přenesená",J355,0)</f>
        <v>0</v>
      </c>
      <c r="BI355" s="215">
        <f>IF(N355="nulová",J355,0)</f>
        <v>0</v>
      </c>
      <c r="BJ355" s="25" t="s">
        <v>81</v>
      </c>
      <c r="BK355" s="215">
        <f>ROUND(I355*H355,2)</f>
        <v>0</v>
      </c>
      <c r="BL355" s="25" t="s">
        <v>203</v>
      </c>
      <c r="BM355" s="25" t="s">
        <v>619</v>
      </c>
    </row>
    <row r="356" spans="2:65" s="15" customFormat="1">
      <c r="B356" s="260"/>
      <c r="C356" s="261"/>
      <c r="D356" s="218" t="s">
        <v>205</v>
      </c>
      <c r="E356" s="262" t="s">
        <v>24</v>
      </c>
      <c r="F356" s="263" t="s">
        <v>608</v>
      </c>
      <c r="G356" s="261"/>
      <c r="H356" s="262" t="s">
        <v>24</v>
      </c>
      <c r="I356" s="264"/>
      <c r="J356" s="261"/>
      <c r="K356" s="261"/>
      <c r="L356" s="265"/>
      <c r="M356" s="266"/>
      <c r="N356" s="267"/>
      <c r="O356" s="267"/>
      <c r="P356" s="267"/>
      <c r="Q356" s="267"/>
      <c r="R356" s="267"/>
      <c r="S356" s="267"/>
      <c r="T356" s="268"/>
      <c r="AT356" s="269" t="s">
        <v>205</v>
      </c>
      <c r="AU356" s="269" t="s">
        <v>211</v>
      </c>
      <c r="AV356" s="15" t="s">
        <v>81</v>
      </c>
      <c r="AW356" s="15" t="s">
        <v>37</v>
      </c>
      <c r="AX356" s="15" t="s">
        <v>74</v>
      </c>
      <c r="AY356" s="269" t="s">
        <v>196</v>
      </c>
    </row>
    <row r="357" spans="2:65" s="15" customFormat="1">
      <c r="B357" s="260"/>
      <c r="C357" s="261"/>
      <c r="D357" s="218" t="s">
        <v>205</v>
      </c>
      <c r="E357" s="262" t="s">
        <v>24</v>
      </c>
      <c r="F357" s="263" t="s">
        <v>609</v>
      </c>
      <c r="G357" s="261"/>
      <c r="H357" s="262" t="s">
        <v>24</v>
      </c>
      <c r="I357" s="264"/>
      <c r="J357" s="261"/>
      <c r="K357" s="261"/>
      <c r="L357" s="265"/>
      <c r="M357" s="266"/>
      <c r="N357" s="267"/>
      <c r="O357" s="267"/>
      <c r="P357" s="267"/>
      <c r="Q357" s="267"/>
      <c r="R357" s="267"/>
      <c r="S357" s="267"/>
      <c r="T357" s="268"/>
      <c r="AT357" s="269" t="s">
        <v>205</v>
      </c>
      <c r="AU357" s="269" t="s">
        <v>211</v>
      </c>
      <c r="AV357" s="15" t="s">
        <v>81</v>
      </c>
      <c r="AW357" s="15" t="s">
        <v>37</v>
      </c>
      <c r="AX357" s="15" t="s">
        <v>74</v>
      </c>
      <c r="AY357" s="269" t="s">
        <v>196</v>
      </c>
    </row>
    <row r="358" spans="2:65" s="12" customFormat="1">
      <c r="B358" s="216"/>
      <c r="C358" s="217"/>
      <c r="D358" s="218" t="s">
        <v>205</v>
      </c>
      <c r="E358" s="219" t="s">
        <v>24</v>
      </c>
      <c r="F358" s="220" t="s">
        <v>24</v>
      </c>
      <c r="G358" s="217"/>
      <c r="H358" s="221">
        <v>0</v>
      </c>
      <c r="I358" s="222"/>
      <c r="J358" s="217"/>
      <c r="K358" s="217"/>
      <c r="L358" s="223"/>
      <c r="M358" s="224"/>
      <c r="N358" s="225"/>
      <c r="O358" s="225"/>
      <c r="P358" s="225"/>
      <c r="Q358" s="225"/>
      <c r="R358" s="225"/>
      <c r="S358" s="225"/>
      <c r="T358" s="226"/>
      <c r="AT358" s="227" t="s">
        <v>205</v>
      </c>
      <c r="AU358" s="227" t="s">
        <v>211</v>
      </c>
      <c r="AV358" s="12" t="s">
        <v>83</v>
      </c>
      <c r="AW358" s="12" t="s">
        <v>37</v>
      </c>
      <c r="AX358" s="12" t="s">
        <v>74</v>
      </c>
      <c r="AY358" s="227" t="s">
        <v>196</v>
      </c>
    </row>
    <row r="359" spans="2:65" s="12" customFormat="1">
      <c r="B359" s="216"/>
      <c r="C359" s="217"/>
      <c r="D359" s="218" t="s">
        <v>205</v>
      </c>
      <c r="E359" s="219" t="s">
        <v>24</v>
      </c>
      <c r="F359" s="220" t="s">
        <v>620</v>
      </c>
      <c r="G359" s="217"/>
      <c r="H359" s="221">
        <v>42.08</v>
      </c>
      <c r="I359" s="222"/>
      <c r="J359" s="217"/>
      <c r="K359" s="217"/>
      <c r="L359" s="223"/>
      <c r="M359" s="224"/>
      <c r="N359" s="225"/>
      <c r="O359" s="225"/>
      <c r="P359" s="225"/>
      <c r="Q359" s="225"/>
      <c r="R359" s="225"/>
      <c r="S359" s="225"/>
      <c r="T359" s="226"/>
      <c r="AT359" s="227" t="s">
        <v>205</v>
      </c>
      <c r="AU359" s="227" t="s">
        <v>211</v>
      </c>
      <c r="AV359" s="12" t="s">
        <v>83</v>
      </c>
      <c r="AW359" s="12" t="s">
        <v>37</v>
      </c>
      <c r="AX359" s="12" t="s">
        <v>74</v>
      </c>
      <c r="AY359" s="227" t="s">
        <v>196</v>
      </c>
    </row>
    <row r="360" spans="2:65" s="13" customFormat="1">
      <c r="B360" s="228"/>
      <c r="C360" s="229"/>
      <c r="D360" s="218" t="s">
        <v>205</v>
      </c>
      <c r="E360" s="230" t="s">
        <v>24</v>
      </c>
      <c r="F360" s="231" t="s">
        <v>621</v>
      </c>
      <c r="G360" s="229"/>
      <c r="H360" s="232">
        <v>42.08</v>
      </c>
      <c r="I360" s="233"/>
      <c r="J360" s="229"/>
      <c r="K360" s="229"/>
      <c r="L360" s="234"/>
      <c r="M360" s="235"/>
      <c r="N360" s="236"/>
      <c r="O360" s="236"/>
      <c r="P360" s="236"/>
      <c r="Q360" s="236"/>
      <c r="R360" s="236"/>
      <c r="S360" s="236"/>
      <c r="T360" s="237"/>
      <c r="AT360" s="238" t="s">
        <v>205</v>
      </c>
      <c r="AU360" s="238" t="s">
        <v>211</v>
      </c>
      <c r="AV360" s="13" t="s">
        <v>211</v>
      </c>
      <c r="AW360" s="13" t="s">
        <v>37</v>
      </c>
      <c r="AX360" s="13" t="s">
        <v>74</v>
      </c>
      <c r="AY360" s="238" t="s">
        <v>196</v>
      </c>
    </row>
    <row r="361" spans="2:65" s="14" customFormat="1">
      <c r="B361" s="239"/>
      <c r="C361" s="240"/>
      <c r="D361" s="218" t="s">
        <v>205</v>
      </c>
      <c r="E361" s="241" t="s">
        <v>24</v>
      </c>
      <c r="F361" s="242" t="s">
        <v>238</v>
      </c>
      <c r="G361" s="240"/>
      <c r="H361" s="243">
        <v>42.08</v>
      </c>
      <c r="I361" s="244"/>
      <c r="J361" s="240"/>
      <c r="K361" s="240"/>
      <c r="L361" s="245"/>
      <c r="M361" s="246"/>
      <c r="N361" s="247"/>
      <c r="O361" s="247"/>
      <c r="P361" s="247"/>
      <c r="Q361" s="247"/>
      <c r="R361" s="247"/>
      <c r="S361" s="247"/>
      <c r="T361" s="248"/>
      <c r="AT361" s="249" t="s">
        <v>205</v>
      </c>
      <c r="AU361" s="249" t="s">
        <v>211</v>
      </c>
      <c r="AV361" s="14" t="s">
        <v>203</v>
      </c>
      <c r="AW361" s="14" t="s">
        <v>37</v>
      </c>
      <c r="AX361" s="14" t="s">
        <v>81</v>
      </c>
      <c r="AY361" s="249" t="s">
        <v>196</v>
      </c>
    </row>
    <row r="362" spans="2:65" s="1" customFormat="1" ht="23" customHeight="1">
      <c r="B362" s="42"/>
      <c r="C362" s="204" t="s">
        <v>622</v>
      </c>
      <c r="D362" s="204" t="s">
        <v>198</v>
      </c>
      <c r="E362" s="205" t="s">
        <v>623</v>
      </c>
      <c r="F362" s="206" t="s">
        <v>624</v>
      </c>
      <c r="G362" s="207" t="s">
        <v>267</v>
      </c>
      <c r="H362" s="208">
        <v>42.08</v>
      </c>
      <c r="I362" s="209"/>
      <c r="J362" s="210">
        <f>ROUND(I362*H362,2)</f>
        <v>0</v>
      </c>
      <c r="K362" s="206" t="s">
        <v>24</v>
      </c>
      <c r="L362" s="62"/>
      <c r="M362" s="211" t="s">
        <v>24</v>
      </c>
      <c r="N362" s="212" t="s">
        <v>45</v>
      </c>
      <c r="O362" s="43"/>
      <c r="P362" s="213">
        <f>O362*H362</f>
        <v>0</v>
      </c>
      <c r="Q362" s="213">
        <v>4.0000000000000001E-3</v>
      </c>
      <c r="R362" s="213">
        <f>Q362*H362</f>
        <v>0.16832</v>
      </c>
      <c r="S362" s="213">
        <v>0</v>
      </c>
      <c r="T362" s="214">
        <f>S362*H362</f>
        <v>0</v>
      </c>
      <c r="AR362" s="25" t="s">
        <v>203</v>
      </c>
      <c r="AT362" s="25" t="s">
        <v>198</v>
      </c>
      <c r="AU362" s="25" t="s">
        <v>211</v>
      </c>
      <c r="AY362" s="25" t="s">
        <v>196</v>
      </c>
      <c r="BE362" s="215">
        <f>IF(N362="základní",J362,0)</f>
        <v>0</v>
      </c>
      <c r="BF362" s="215">
        <f>IF(N362="snížená",J362,0)</f>
        <v>0</v>
      </c>
      <c r="BG362" s="215">
        <f>IF(N362="zákl. přenesená",J362,0)</f>
        <v>0</v>
      </c>
      <c r="BH362" s="215">
        <f>IF(N362="sníž. přenesená",J362,0)</f>
        <v>0</v>
      </c>
      <c r="BI362" s="215">
        <f>IF(N362="nulová",J362,0)</f>
        <v>0</v>
      </c>
      <c r="BJ362" s="25" t="s">
        <v>81</v>
      </c>
      <c r="BK362" s="215">
        <f>ROUND(I362*H362,2)</f>
        <v>0</v>
      </c>
      <c r="BL362" s="25" t="s">
        <v>203</v>
      </c>
      <c r="BM362" s="25" t="s">
        <v>625</v>
      </c>
    </row>
    <row r="363" spans="2:65" s="15" customFormat="1">
      <c r="B363" s="260"/>
      <c r="C363" s="261"/>
      <c r="D363" s="218" t="s">
        <v>205</v>
      </c>
      <c r="E363" s="262" t="s">
        <v>24</v>
      </c>
      <c r="F363" s="263" t="s">
        <v>608</v>
      </c>
      <c r="G363" s="261"/>
      <c r="H363" s="262" t="s">
        <v>24</v>
      </c>
      <c r="I363" s="264"/>
      <c r="J363" s="261"/>
      <c r="K363" s="261"/>
      <c r="L363" s="265"/>
      <c r="M363" s="266"/>
      <c r="N363" s="267"/>
      <c r="O363" s="267"/>
      <c r="P363" s="267"/>
      <c r="Q363" s="267"/>
      <c r="R363" s="267"/>
      <c r="S363" s="267"/>
      <c r="T363" s="268"/>
      <c r="AT363" s="269" t="s">
        <v>205</v>
      </c>
      <c r="AU363" s="269" t="s">
        <v>211</v>
      </c>
      <c r="AV363" s="15" t="s">
        <v>81</v>
      </c>
      <c r="AW363" s="15" t="s">
        <v>37</v>
      </c>
      <c r="AX363" s="15" t="s">
        <v>74</v>
      </c>
      <c r="AY363" s="269" t="s">
        <v>196</v>
      </c>
    </row>
    <row r="364" spans="2:65" s="15" customFormat="1">
      <c r="B364" s="260"/>
      <c r="C364" s="261"/>
      <c r="D364" s="218" t="s">
        <v>205</v>
      </c>
      <c r="E364" s="262" t="s">
        <v>24</v>
      </c>
      <c r="F364" s="263" t="s">
        <v>609</v>
      </c>
      <c r="G364" s="261"/>
      <c r="H364" s="262" t="s">
        <v>24</v>
      </c>
      <c r="I364" s="264"/>
      <c r="J364" s="261"/>
      <c r="K364" s="261"/>
      <c r="L364" s="265"/>
      <c r="M364" s="266"/>
      <c r="N364" s="267"/>
      <c r="O364" s="267"/>
      <c r="P364" s="267"/>
      <c r="Q364" s="267"/>
      <c r="R364" s="267"/>
      <c r="S364" s="267"/>
      <c r="T364" s="268"/>
      <c r="AT364" s="269" t="s">
        <v>205</v>
      </c>
      <c r="AU364" s="269" t="s">
        <v>211</v>
      </c>
      <c r="AV364" s="15" t="s">
        <v>81</v>
      </c>
      <c r="AW364" s="15" t="s">
        <v>37</v>
      </c>
      <c r="AX364" s="15" t="s">
        <v>74</v>
      </c>
      <c r="AY364" s="269" t="s">
        <v>196</v>
      </c>
    </row>
    <row r="365" spans="2:65" s="12" customFormat="1">
      <c r="B365" s="216"/>
      <c r="C365" s="217"/>
      <c r="D365" s="218" t="s">
        <v>205</v>
      </c>
      <c r="E365" s="219" t="s">
        <v>24</v>
      </c>
      <c r="F365" s="220" t="s">
        <v>24</v>
      </c>
      <c r="G365" s="217"/>
      <c r="H365" s="221">
        <v>0</v>
      </c>
      <c r="I365" s="222"/>
      <c r="J365" s="217"/>
      <c r="K365" s="217"/>
      <c r="L365" s="223"/>
      <c r="M365" s="224"/>
      <c r="N365" s="225"/>
      <c r="O365" s="225"/>
      <c r="P365" s="225"/>
      <c r="Q365" s="225"/>
      <c r="R365" s="225"/>
      <c r="S365" s="225"/>
      <c r="T365" s="226"/>
      <c r="AT365" s="227" t="s">
        <v>205</v>
      </c>
      <c r="AU365" s="227" t="s">
        <v>211</v>
      </c>
      <c r="AV365" s="12" t="s">
        <v>83</v>
      </c>
      <c r="AW365" s="12" t="s">
        <v>37</v>
      </c>
      <c r="AX365" s="12" t="s">
        <v>74</v>
      </c>
      <c r="AY365" s="227" t="s">
        <v>196</v>
      </c>
    </row>
    <row r="366" spans="2:65" s="12" customFormat="1">
      <c r="B366" s="216"/>
      <c r="C366" s="217"/>
      <c r="D366" s="218" t="s">
        <v>205</v>
      </c>
      <c r="E366" s="219" t="s">
        <v>24</v>
      </c>
      <c r="F366" s="220" t="s">
        <v>620</v>
      </c>
      <c r="G366" s="217"/>
      <c r="H366" s="221">
        <v>42.08</v>
      </c>
      <c r="I366" s="222"/>
      <c r="J366" s="217"/>
      <c r="K366" s="217"/>
      <c r="L366" s="223"/>
      <c r="M366" s="224"/>
      <c r="N366" s="225"/>
      <c r="O366" s="225"/>
      <c r="P366" s="225"/>
      <c r="Q366" s="225"/>
      <c r="R366" s="225"/>
      <c r="S366" s="225"/>
      <c r="T366" s="226"/>
      <c r="AT366" s="227" t="s">
        <v>205</v>
      </c>
      <c r="AU366" s="227" t="s">
        <v>211</v>
      </c>
      <c r="AV366" s="12" t="s">
        <v>83</v>
      </c>
      <c r="AW366" s="12" t="s">
        <v>37</v>
      </c>
      <c r="AX366" s="12" t="s">
        <v>74</v>
      </c>
      <c r="AY366" s="227" t="s">
        <v>196</v>
      </c>
    </row>
    <row r="367" spans="2:65" s="13" customFormat="1">
      <c r="B367" s="228"/>
      <c r="C367" s="229"/>
      <c r="D367" s="218" t="s">
        <v>205</v>
      </c>
      <c r="E367" s="230" t="s">
        <v>24</v>
      </c>
      <c r="F367" s="231" t="s">
        <v>621</v>
      </c>
      <c r="G367" s="229"/>
      <c r="H367" s="232">
        <v>42.08</v>
      </c>
      <c r="I367" s="233"/>
      <c r="J367" s="229"/>
      <c r="K367" s="229"/>
      <c r="L367" s="234"/>
      <c r="M367" s="235"/>
      <c r="N367" s="236"/>
      <c r="O367" s="236"/>
      <c r="P367" s="236"/>
      <c r="Q367" s="236"/>
      <c r="R367" s="236"/>
      <c r="S367" s="236"/>
      <c r="T367" s="237"/>
      <c r="AT367" s="238" t="s">
        <v>205</v>
      </c>
      <c r="AU367" s="238" t="s">
        <v>211</v>
      </c>
      <c r="AV367" s="13" t="s">
        <v>211</v>
      </c>
      <c r="AW367" s="13" t="s">
        <v>37</v>
      </c>
      <c r="AX367" s="13" t="s">
        <v>74</v>
      </c>
      <c r="AY367" s="238" t="s">
        <v>196</v>
      </c>
    </row>
    <row r="368" spans="2:65" s="14" customFormat="1">
      <c r="B368" s="239"/>
      <c r="C368" s="240"/>
      <c r="D368" s="218" t="s">
        <v>205</v>
      </c>
      <c r="E368" s="241" t="s">
        <v>24</v>
      </c>
      <c r="F368" s="242" t="s">
        <v>238</v>
      </c>
      <c r="G368" s="240"/>
      <c r="H368" s="243">
        <v>42.08</v>
      </c>
      <c r="I368" s="244"/>
      <c r="J368" s="240"/>
      <c r="K368" s="240"/>
      <c r="L368" s="245"/>
      <c r="M368" s="246"/>
      <c r="N368" s="247"/>
      <c r="O368" s="247"/>
      <c r="P368" s="247"/>
      <c r="Q368" s="247"/>
      <c r="R368" s="247"/>
      <c r="S368" s="247"/>
      <c r="T368" s="248"/>
      <c r="AT368" s="249" t="s">
        <v>205</v>
      </c>
      <c r="AU368" s="249" t="s">
        <v>211</v>
      </c>
      <c r="AV368" s="14" t="s">
        <v>203</v>
      </c>
      <c r="AW368" s="14" t="s">
        <v>37</v>
      </c>
      <c r="AX368" s="14" t="s">
        <v>81</v>
      </c>
      <c r="AY368" s="249" t="s">
        <v>196</v>
      </c>
    </row>
    <row r="369" spans="2:65" s="11" customFormat="1" ht="22.25" customHeight="1">
      <c r="B369" s="188"/>
      <c r="C369" s="189"/>
      <c r="D369" s="190" t="s">
        <v>73</v>
      </c>
      <c r="E369" s="202" t="s">
        <v>626</v>
      </c>
      <c r="F369" s="202" t="s">
        <v>627</v>
      </c>
      <c r="G369" s="189"/>
      <c r="H369" s="189"/>
      <c r="I369" s="192"/>
      <c r="J369" s="203">
        <f>BK369</f>
        <v>0</v>
      </c>
      <c r="K369" s="189"/>
      <c r="L369" s="194"/>
      <c r="M369" s="195"/>
      <c r="N369" s="196"/>
      <c r="O369" s="196"/>
      <c r="P369" s="197">
        <f>SUM(P370:P432)</f>
        <v>0</v>
      </c>
      <c r="Q369" s="196"/>
      <c r="R369" s="197">
        <f>SUM(R370:R432)</f>
        <v>3.0935219999999997</v>
      </c>
      <c r="S369" s="196"/>
      <c r="T369" s="198">
        <f>SUM(T370:T432)</f>
        <v>0</v>
      </c>
      <c r="AR369" s="199" t="s">
        <v>81</v>
      </c>
      <c r="AT369" s="200" t="s">
        <v>73</v>
      </c>
      <c r="AU369" s="200" t="s">
        <v>83</v>
      </c>
      <c r="AY369" s="199" t="s">
        <v>196</v>
      </c>
      <c r="BK369" s="201">
        <f>SUM(BK370:BK432)</f>
        <v>0</v>
      </c>
    </row>
    <row r="370" spans="2:65" s="1" customFormat="1" ht="34.5" customHeight="1">
      <c r="B370" s="42"/>
      <c r="C370" s="204" t="s">
        <v>628</v>
      </c>
      <c r="D370" s="204" t="s">
        <v>198</v>
      </c>
      <c r="E370" s="205" t="s">
        <v>629</v>
      </c>
      <c r="F370" s="206" t="s">
        <v>630</v>
      </c>
      <c r="G370" s="207" t="s">
        <v>267</v>
      </c>
      <c r="H370" s="208">
        <v>104.247</v>
      </c>
      <c r="I370" s="209"/>
      <c r="J370" s="210">
        <f>ROUND(I370*H370,2)</f>
        <v>0</v>
      </c>
      <c r="K370" s="206" t="s">
        <v>24</v>
      </c>
      <c r="L370" s="62"/>
      <c r="M370" s="211" t="s">
        <v>24</v>
      </c>
      <c r="N370" s="212" t="s">
        <v>45</v>
      </c>
      <c r="O370" s="43"/>
      <c r="P370" s="213">
        <f>O370*H370</f>
        <v>0</v>
      </c>
      <c r="Q370" s="213">
        <v>5.0000000000000001E-3</v>
      </c>
      <c r="R370" s="213">
        <f>Q370*H370</f>
        <v>0.521235</v>
      </c>
      <c r="S370" s="213">
        <v>0</v>
      </c>
      <c r="T370" s="214">
        <f>S370*H370</f>
        <v>0</v>
      </c>
      <c r="AR370" s="25" t="s">
        <v>203</v>
      </c>
      <c r="AT370" s="25" t="s">
        <v>198</v>
      </c>
      <c r="AU370" s="25" t="s">
        <v>211</v>
      </c>
      <c r="AY370" s="25" t="s">
        <v>196</v>
      </c>
      <c r="BE370" s="215">
        <f>IF(N370="základní",J370,0)</f>
        <v>0</v>
      </c>
      <c r="BF370" s="215">
        <f>IF(N370="snížená",J370,0)</f>
        <v>0</v>
      </c>
      <c r="BG370" s="215">
        <f>IF(N370="zákl. přenesená",J370,0)</f>
        <v>0</v>
      </c>
      <c r="BH370" s="215">
        <f>IF(N370="sníž. přenesená",J370,0)</f>
        <v>0</v>
      </c>
      <c r="BI370" s="215">
        <f>IF(N370="nulová",J370,0)</f>
        <v>0</v>
      </c>
      <c r="BJ370" s="25" t="s">
        <v>81</v>
      </c>
      <c r="BK370" s="215">
        <f>ROUND(I370*H370,2)</f>
        <v>0</v>
      </c>
      <c r="BL370" s="25" t="s">
        <v>203</v>
      </c>
      <c r="BM370" s="25" t="s">
        <v>631</v>
      </c>
    </row>
    <row r="371" spans="2:65" s="15" customFormat="1">
      <c r="B371" s="260"/>
      <c r="C371" s="261"/>
      <c r="D371" s="218" t="s">
        <v>205</v>
      </c>
      <c r="E371" s="262" t="s">
        <v>24</v>
      </c>
      <c r="F371" s="263" t="s">
        <v>608</v>
      </c>
      <c r="G371" s="261"/>
      <c r="H371" s="262" t="s">
        <v>24</v>
      </c>
      <c r="I371" s="264"/>
      <c r="J371" s="261"/>
      <c r="K371" s="261"/>
      <c r="L371" s="265"/>
      <c r="M371" s="266"/>
      <c r="N371" s="267"/>
      <c r="O371" s="267"/>
      <c r="P371" s="267"/>
      <c r="Q371" s="267"/>
      <c r="R371" s="267"/>
      <c r="S371" s="267"/>
      <c r="T371" s="268"/>
      <c r="AT371" s="269" t="s">
        <v>205</v>
      </c>
      <c r="AU371" s="269" t="s">
        <v>211</v>
      </c>
      <c r="AV371" s="15" t="s">
        <v>81</v>
      </c>
      <c r="AW371" s="15" t="s">
        <v>37</v>
      </c>
      <c r="AX371" s="15" t="s">
        <v>74</v>
      </c>
      <c r="AY371" s="269" t="s">
        <v>196</v>
      </c>
    </row>
    <row r="372" spans="2:65" s="15" customFormat="1">
      <c r="B372" s="260"/>
      <c r="C372" s="261"/>
      <c r="D372" s="218" t="s">
        <v>205</v>
      </c>
      <c r="E372" s="262" t="s">
        <v>24</v>
      </c>
      <c r="F372" s="263" t="s">
        <v>609</v>
      </c>
      <c r="G372" s="261"/>
      <c r="H372" s="262" t="s">
        <v>24</v>
      </c>
      <c r="I372" s="264"/>
      <c r="J372" s="261"/>
      <c r="K372" s="261"/>
      <c r="L372" s="265"/>
      <c r="M372" s="266"/>
      <c r="N372" s="267"/>
      <c r="O372" s="267"/>
      <c r="P372" s="267"/>
      <c r="Q372" s="267"/>
      <c r="R372" s="267"/>
      <c r="S372" s="267"/>
      <c r="T372" s="268"/>
      <c r="AT372" s="269" t="s">
        <v>205</v>
      </c>
      <c r="AU372" s="269" t="s">
        <v>211</v>
      </c>
      <c r="AV372" s="15" t="s">
        <v>81</v>
      </c>
      <c r="AW372" s="15" t="s">
        <v>37</v>
      </c>
      <c r="AX372" s="15" t="s">
        <v>74</v>
      </c>
      <c r="AY372" s="269" t="s">
        <v>196</v>
      </c>
    </row>
    <row r="373" spans="2:65" s="12" customFormat="1">
      <c r="B373" s="216"/>
      <c r="C373" s="217"/>
      <c r="D373" s="218" t="s">
        <v>205</v>
      </c>
      <c r="E373" s="219" t="s">
        <v>24</v>
      </c>
      <c r="F373" s="220" t="s">
        <v>24</v>
      </c>
      <c r="G373" s="217"/>
      <c r="H373" s="221">
        <v>0</v>
      </c>
      <c r="I373" s="222"/>
      <c r="J373" s="217"/>
      <c r="K373" s="217"/>
      <c r="L373" s="223"/>
      <c r="M373" s="224"/>
      <c r="N373" s="225"/>
      <c r="O373" s="225"/>
      <c r="P373" s="225"/>
      <c r="Q373" s="225"/>
      <c r="R373" s="225"/>
      <c r="S373" s="225"/>
      <c r="T373" s="226"/>
      <c r="AT373" s="227" t="s">
        <v>205</v>
      </c>
      <c r="AU373" s="227" t="s">
        <v>211</v>
      </c>
      <c r="AV373" s="12" t="s">
        <v>83</v>
      </c>
      <c r="AW373" s="12" t="s">
        <v>37</v>
      </c>
      <c r="AX373" s="12" t="s">
        <v>74</v>
      </c>
      <c r="AY373" s="227" t="s">
        <v>196</v>
      </c>
    </row>
    <row r="374" spans="2:65" s="12" customFormat="1">
      <c r="B374" s="216"/>
      <c r="C374" s="217"/>
      <c r="D374" s="218" t="s">
        <v>205</v>
      </c>
      <c r="E374" s="219" t="s">
        <v>24</v>
      </c>
      <c r="F374" s="220" t="s">
        <v>632</v>
      </c>
      <c r="G374" s="217"/>
      <c r="H374" s="221">
        <v>2.165</v>
      </c>
      <c r="I374" s="222"/>
      <c r="J374" s="217"/>
      <c r="K374" s="217"/>
      <c r="L374" s="223"/>
      <c r="M374" s="224"/>
      <c r="N374" s="225"/>
      <c r="O374" s="225"/>
      <c r="P374" s="225"/>
      <c r="Q374" s="225"/>
      <c r="R374" s="225"/>
      <c r="S374" s="225"/>
      <c r="T374" s="226"/>
      <c r="AT374" s="227" t="s">
        <v>205</v>
      </c>
      <c r="AU374" s="227" t="s">
        <v>211</v>
      </c>
      <c r="AV374" s="12" t="s">
        <v>83</v>
      </c>
      <c r="AW374" s="12" t="s">
        <v>37</v>
      </c>
      <c r="AX374" s="12" t="s">
        <v>74</v>
      </c>
      <c r="AY374" s="227" t="s">
        <v>196</v>
      </c>
    </row>
    <row r="375" spans="2:65" s="12" customFormat="1">
      <c r="B375" s="216"/>
      <c r="C375" s="217"/>
      <c r="D375" s="218" t="s">
        <v>205</v>
      </c>
      <c r="E375" s="219" t="s">
        <v>24</v>
      </c>
      <c r="F375" s="220" t="s">
        <v>633</v>
      </c>
      <c r="G375" s="217"/>
      <c r="H375" s="221">
        <v>2.3719999999999999</v>
      </c>
      <c r="I375" s="222"/>
      <c r="J375" s="217"/>
      <c r="K375" s="217"/>
      <c r="L375" s="223"/>
      <c r="M375" s="224"/>
      <c r="N375" s="225"/>
      <c r="O375" s="225"/>
      <c r="P375" s="225"/>
      <c r="Q375" s="225"/>
      <c r="R375" s="225"/>
      <c r="S375" s="225"/>
      <c r="T375" s="226"/>
      <c r="AT375" s="227" t="s">
        <v>205</v>
      </c>
      <c r="AU375" s="227" t="s">
        <v>211</v>
      </c>
      <c r="AV375" s="12" t="s">
        <v>83</v>
      </c>
      <c r="AW375" s="12" t="s">
        <v>37</v>
      </c>
      <c r="AX375" s="12" t="s">
        <v>74</v>
      </c>
      <c r="AY375" s="227" t="s">
        <v>196</v>
      </c>
    </row>
    <row r="376" spans="2:65" s="13" customFormat="1">
      <c r="B376" s="228"/>
      <c r="C376" s="229"/>
      <c r="D376" s="218" t="s">
        <v>205</v>
      </c>
      <c r="E376" s="230" t="s">
        <v>24</v>
      </c>
      <c r="F376" s="231" t="s">
        <v>634</v>
      </c>
      <c r="G376" s="229"/>
      <c r="H376" s="232">
        <v>4.5369999999999999</v>
      </c>
      <c r="I376" s="233"/>
      <c r="J376" s="229"/>
      <c r="K376" s="229"/>
      <c r="L376" s="234"/>
      <c r="M376" s="235"/>
      <c r="N376" s="236"/>
      <c r="O376" s="236"/>
      <c r="P376" s="236"/>
      <c r="Q376" s="236"/>
      <c r="R376" s="236"/>
      <c r="S376" s="236"/>
      <c r="T376" s="237"/>
      <c r="AT376" s="238" t="s">
        <v>205</v>
      </c>
      <c r="AU376" s="238" t="s">
        <v>211</v>
      </c>
      <c r="AV376" s="13" t="s">
        <v>211</v>
      </c>
      <c r="AW376" s="13" t="s">
        <v>37</v>
      </c>
      <c r="AX376" s="13" t="s">
        <v>74</v>
      </c>
      <c r="AY376" s="238" t="s">
        <v>196</v>
      </c>
    </row>
    <row r="377" spans="2:65" s="12" customFormat="1">
      <c r="B377" s="216"/>
      <c r="C377" s="217"/>
      <c r="D377" s="218" t="s">
        <v>205</v>
      </c>
      <c r="E377" s="219" t="s">
        <v>24</v>
      </c>
      <c r="F377" s="220" t="s">
        <v>635</v>
      </c>
      <c r="G377" s="217"/>
      <c r="H377" s="221">
        <v>119.86</v>
      </c>
      <c r="I377" s="222"/>
      <c r="J377" s="217"/>
      <c r="K377" s="217"/>
      <c r="L377" s="223"/>
      <c r="M377" s="224"/>
      <c r="N377" s="225"/>
      <c r="O377" s="225"/>
      <c r="P377" s="225"/>
      <c r="Q377" s="225"/>
      <c r="R377" s="225"/>
      <c r="S377" s="225"/>
      <c r="T377" s="226"/>
      <c r="AT377" s="227" t="s">
        <v>205</v>
      </c>
      <c r="AU377" s="227" t="s">
        <v>211</v>
      </c>
      <c r="AV377" s="12" t="s">
        <v>83</v>
      </c>
      <c r="AW377" s="12" t="s">
        <v>37</v>
      </c>
      <c r="AX377" s="12" t="s">
        <v>74</v>
      </c>
      <c r="AY377" s="227" t="s">
        <v>196</v>
      </c>
    </row>
    <row r="378" spans="2:65" s="12" customFormat="1">
      <c r="B378" s="216"/>
      <c r="C378" s="217"/>
      <c r="D378" s="218" t="s">
        <v>205</v>
      </c>
      <c r="E378" s="219" t="s">
        <v>24</v>
      </c>
      <c r="F378" s="220" t="s">
        <v>636</v>
      </c>
      <c r="G378" s="217"/>
      <c r="H378" s="221">
        <v>-13.823</v>
      </c>
      <c r="I378" s="222"/>
      <c r="J378" s="217"/>
      <c r="K378" s="217"/>
      <c r="L378" s="223"/>
      <c r="M378" s="224"/>
      <c r="N378" s="225"/>
      <c r="O378" s="225"/>
      <c r="P378" s="225"/>
      <c r="Q378" s="225"/>
      <c r="R378" s="225"/>
      <c r="S378" s="225"/>
      <c r="T378" s="226"/>
      <c r="AT378" s="227" t="s">
        <v>205</v>
      </c>
      <c r="AU378" s="227" t="s">
        <v>211</v>
      </c>
      <c r="AV378" s="12" t="s">
        <v>83</v>
      </c>
      <c r="AW378" s="12" t="s">
        <v>37</v>
      </c>
      <c r="AX378" s="12" t="s">
        <v>74</v>
      </c>
      <c r="AY378" s="227" t="s">
        <v>196</v>
      </c>
    </row>
    <row r="379" spans="2:65" s="12" customFormat="1">
      <c r="B379" s="216"/>
      <c r="C379" s="217"/>
      <c r="D379" s="218" t="s">
        <v>205</v>
      </c>
      <c r="E379" s="219" t="s">
        <v>24</v>
      </c>
      <c r="F379" s="220" t="s">
        <v>637</v>
      </c>
      <c r="G379" s="217"/>
      <c r="H379" s="221">
        <v>-14.4</v>
      </c>
      <c r="I379" s="222"/>
      <c r="J379" s="217"/>
      <c r="K379" s="217"/>
      <c r="L379" s="223"/>
      <c r="M379" s="224"/>
      <c r="N379" s="225"/>
      <c r="O379" s="225"/>
      <c r="P379" s="225"/>
      <c r="Q379" s="225"/>
      <c r="R379" s="225"/>
      <c r="S379" s="225"/>
      <c r="T379" s="226"/>
      <c r="AT379" s="227" t="s">
        <v>205</v>
      </c>
      <c r="AU379" s="227" t="s">
        <v>211</v>
      </c>
      <c r="AV379" s="12" t="s">
        <v>83</v>
      </c>
      <c r="AW379" s="12" t="s">
        <v>37</v>
      </c>
      <c r="AX379" s="12" t="s">
        <v>74</v>
      </c>
      <c r="AY379" s="227" t="s">
        <v>196</v>
      </c>
    </row>
    <row r="380" spans="2:65" s="12" customFormat="1">
      <c r="B380" s="216"/>
      <c r="C380" s="217"/>
      <c r="D380" s="218" t="s">
        <v>205</v>
      </c>
      <c r="E380" s="219" t="s">
        <v>24</v>
      </c>
      <c r="F380" s="220" t="s">
        <v>638</v>
      </c>
      <c r="G380" s="217"/>
      <c r="H380" s="221">
        <v>3.84</v>
      </c>
      <c r="I380" s="222"/>
      <c r="J380" s="217"/>
      <c r="K380" s="217"/>
      <c r="L380" s="223"/>
      <c r="M380" s="224"/>
      <c r="N380" s="225"/>
      <c r="O380" s="225"/>
      <c r="P380" s="225"/>
      <c r="Q380" s="225"/>
      <c r="R380" s="225"/>
      <c r="S380" s="225"/>
      <c r="T380" s="226"/>
      <c r="AT380" s="227" t="s">
        <v>205</v>
      </c>
      <c r="AU380" s="227" t="s">
        <v>211</v>
      </c>
      <c r="AV380" s="12" t="s">
        <v>83</v>
      </c>
      <c r="AW380" s="12" t="s">
        <v>37</v>
      </c>
      <c r="AX380" s="12" t="s">
        <v>74</v>
      </c>
      <c r="AY380" s="227" t="s">
        <v>196</v>
      </c>
    </row>
    <row r="381" spans="2:65" s="12" customFormat="1">
      <c r="B381" s="216"/>
      <c r="C381" s="217"/>
      <c r="D381" s="218" t="s">
        <v>205</v>
      </c>
      <c r="E381" s="219" t="s">
        <v>24</v>
      </c>
      <c r="F381" s="220" t="s">
        <v>639</v>
      </c>
      <c r="G381" s="217"/>
      <c r="H381" s="221">
        <v>2.56</v>
      </c>
      <c r="I381" s="222"/>
      <c r="J381" s="217"/>
      <c r="K381" s="217"/>
      <c r="L381" s="223"/>
      <c r="M381" s="224"/>
      <c r="N381" s="225"/>
      <c r="O381" s="225"/>
      <c r="P381" s="225"/>
      <c r="Q381" s="225"/>
      <c r="R381" s="225"/>
      <c r="S381" s="225"/>
      <c r="T381" s="226"/>
      <c r="AT381" s="227" t="s">
        <v>205</v>
      </c>
      <c r="AU381" s="227" t="s">
        <v>211</v>
      </c>
      <c r="AV381" s="12" t="s">
        <v>83</v>
      </c>
      <c r="AW381" s="12" t="s">
        <v>37</v>
      </c>
      <c r="AX381" s="12" t="s">
        <v>74</v>
      </c>
      <c r="AY381" s="227" t="s">
        <v>196</v>
      </c>
    </row>
    <row r="382" spans="2:65" s="12" customFormat="1">
      <c r="B382" s="216"/>
      <c r="C382" s="217"/>
      <c r="D382" s="218" t="s">
        <v>205</v>
      </c>
      <c r="E382" s="219" t="s">
        <v>24</v>
      </c>
      <c r="F382" s="220" t="s">
        <v>640</v>
      </c>
      <c r="G382" s="217"/>
      <c r="H382" s="221">
        <v>2.7</v>
      </c>
      <c r="I382" s="222"/>
      <c r="J382" s="217"/>
      <c r="K382" s="217"/>
      <c r="L382" s="223"/>
      <c r="M382" s="224"/>
      <c r="N382" s="225"/>
      <c r="O382" s="225"/>
      <c r="P382" s="225"/>
      <c r="Q382" s="225"/>
      <c r="R382" s="225"/>
      <c r="S382" s="225"/>
      <c r="T382" s="226"/>
      <c r="AT382" s="227" t="s">
        <v>205</v>
      </c>
      <c r="AU382" s="227" t="s">
        <v>211</v>
      </c>
      <c r="AV382" s="12" t="s">
        <v>83</v>
      </c>
      <c r="AW382" s="12" t="s">
        <v>37</v>
      </c>
      <c r="AX382" s="12" t="s">
        <v>74</v>
      </c>
      <c r="AY382" s="227" t="s">
        <v>196</v>
      </c>
    </row>
    <row r="383" spans="2:65" s="12" customFormat="1">
      <c r="B383" s="216"/>
      <c r="C383" s="217"/>
      <c r="D383" s="218" t="s">
        <v>205</v>
      </c>
      <c r="E383" s="219" t="s">
        <v>24</v>
      </c>
      <c r="F383" s="220" t="s">
        <v>641</v>
      </c>
      <c r="G383" s="217"/>
      <c r="H383" s="221">
        <v>0.78</v>
      </c>
      <c r="I383" s="222"/>
      <c r="J383" s="217"/>
      <c r="K383" s="217"/>
      <c r="L383" s="223"/>
      <c r="M383" s="224"/>
      <c r="N383" s="225"/>
      <c r="O383" s="225"/>
      <c r="P383" s="225"/>
      <c r="Q383" s="225"/>
      <c r="R383" s="225"/>
      <c r="S383" s="225"/>
      <c r="T383" s="226"/>
      <c r="AT383" s="227" t="s">
        <v>205</v>
      </c>
      <c r="AU383" s="227" t="s">
        <v>211</v>
      </c>
      <c r="AV383" s="12" t="s">
        <v>83</v>
      </c>
      <c r="AW383" s="12" t="s">
        <v>37</v>
      </c>
      <c r="AX383" s="12" t="s">
        <v>74</v>
      </c>
      <c r="AY383" s="227" t="s">
        <v>196</v>
      </c>
    </row>
    <row r="384" spans="2:65" s="12" customFormat="1">
      <c r="B384" s="216"/>
      <c r="C384" s="217"/>
      <c r="D384" s="218" t="s">
        <v>205</v>
      </c>
      <c r="E384" s="219" t="s">
        <v>24</v>
      </c>
      <c r="F384" s="220" t="s">
        <v>642</v>
      </c>
      <c r="G384" s="217"/>
      <c r="H384" s="221">
        <v>2.73</v>
      </c>
      <c r="I384" s="222"/>
      <c r="J384" s="217"/>
      <c r="K384" s="217"/>
      <c r="L384" s="223"/>
      <c r="M384" s="224"/>
      <c r="N384" s="225"/>
      <c r="O384" s="225"/>
      <c r="P384" s="225"/>
      <c r="Q384" s="225"/>
      <c r="R384" s="225"/>
      <c r="S384" s="225"/>
      <c r="T384" s="226"/>
      <c r="AT384" s="227" t="s">
        <v>205</v>
      </c>
      <c r="AU384" s="227" t="s">
        <v>211</v>
      </c>
      <c r="AV384" s="12" t="s">
        <v>83</v>
      </c>
      <c r="AW384" s="12" t="s">
        <v>37</v>
      </c>
      <c r="AX384" s="12" t="s">
        <v>74</v>
      </c>
      <c r="AY384" s="227" t="s">
        <v>196</v>
      </c>
    </row>
    <row r="385" spans="2:65" s="12" customFormat="1">
      <c r="B385" s="216"/>
      <c r="C385" s="217"/>
      <c r="D385" s="218" t="s">
        <v>205</v>
      </c>
      <c r="E385" s="219" t="s">
        <v>24</v>
      </c>
      <c r="F385" s="220" t="s">
        <v>643</v>
      </c>
      <c r="G385" s="217"/>
      <c r="H385" s="221">
        <v>-4.5369999999999999</v>
      </c>
      <c r="I385" s="222"/>
      <c r="J385" s="217"/>
      <c r="K385" s="217"/>
      <c r="L385" s="223"/>
      <c r="M385" s="224"/>
      <c r="N385" s="225"/>
      <c r="O385" s="225"/>
      <c r="P385" s="225"/>
      <c r="Q385" s="225"/>
      <c r="R385" s="225"/>
      <c r="S385" s="225"/>
      <c r="T385" s="226"/>
      <c r="AT385" s="227" t="s">
        <v>205</v>
      </c>
      <c r="AU385" s="227" t="s">
        <v>211</v>
      </c>
      <c r="AV385" s="12" t="s">
        <v>83</v>
      </c>
      <c r="AW385" s="12" t="s">
        <v>37</v>
      </c>
      <c r="AX385" s="12" t="s">
        <v>74</v>
      </c>
      <c r="AY385" s="227" t="s">
        <v>196</v>
      </c>
    </row>
    <row r="386" spans="2:65" s="13" customFormat="1">
      <c r="B386" s="228"/>
      <c r="C386" s="229"/>
      <c r="D386" s="218" t="s">
        <v>205</v>
      </c>
      <c r="E386" s="230" t="s">
        <v>24</v>
      </c>
      <c r="F386" s="231" t="s">
        <v>263</v>
      </c>
      <c r="G386" s="229"/>
      <c r="H386" s="232">
        <v>99.71</v>
      </c>
      <c r="I386" s="233"/>
      <c r="J386" s="229"/>
      <c r="K386" s="229"/>
      <c r="L386" s="234"/>
      <c r="M386" s="235"/>
      <c r="N386" s="236"/>
      <c r="O386" s="236"/>
      <c r="P386" s="236"/>
      <c r="Q386" s="236"/>
      <c r="R386" s="236"/>
      <c r="S386" s="236"/>
      <c r="T386" s="237"/>
      <c r="AT386" s="238" t="s">
        <v>205</v>
      </c>
      <c r="AU386" s="238" t="s">
        <v>211</v>
      </c>
      <c r="AV386" s="13" t="s">
        <v>211</v>
      </c>
      <c r="AW386" s="13" t="s">
        <v>37</v>
      </c>
      <c r="AX386" s="13" t="s">
        <v>74</v>
      </c>
      <c r="AY386" s="238" t="s">
        <v>196</v>
      </c>
    </row>
    <row r="387" spans="2:65" s="14" customFormat="1">
      <c r="B387" s="239"/>
      <c r="C387" s="240"/>
      <c r="D387" s="218" t="s">
        <v>205</v>
      </c>
      <c r="E387" s="241" t="s">
        <v>24</v>
      </c>
      <c r="F387" s="242" t="s">
        <v>238</v>
      </c>
      <c r="G387" s="240"/>
      <c r="H387" s="243">
        <v>104.247</v>
      </c>
      <c r="I387" s="244"/>
      <c r="J387" s="240"/>
      <c r="K387" s="240"/>
      <c r="L387" s="245"/>
      <c r="M387" s="246"/>
      <c r="N387" s="247"/>
      <c r="O387" s="247"/>
      <c r="P387" s="247"/>
      <c r="Q387" s="247"/>
      <c r="R387" s="247"/>
      <c r="S387" s="247"/>
      <c r="T387" s="248"/>
      <c r="AT387" s="249" t="s">
        <v>205</v>
      </c>
      <c r="AU387" s="249" t="s">
        <v>211</v>
      </c>
      <c r="AV387" s="14" t="s">
        <v>203</v>
      </c>
      <c r="AW387" s="14" t="s">
        <v>37</v>
      </c>
      <c r="AX387" s="14" t="s">
        <v>81</v>
      </c>
      <c r="AY387" s="249" t="s">
        <v>196</v>
      </c>
    </row>
    <row r="388" spans="2:65" s="1" customFormat="1" ht="34.5" customHeight="1">
      <c r="B388" s="42"/>
      <c r="C388" s="204" t="s">
        <v>644</v>
      </c>
      <c r="D388" s="204" t="s">
        <v>198</v>
      </c>
      <c r="E388" s="205" t="s">
        <v>645</v>
      </c>
      <c r="F388" s="206" t="s">
        <v>646</v>
      </c>
      <c r="G388" s="207" t="s">
        <v>267</v>
      </c>
      <c r="H388" s="208">
        <v>100.011</v>
      </c>
      <c r="I388" s="209"/>
      <c r="J388" s="210">
        <f>ROUND(I388*H388,2)</f>
        <v>0</v>
      </c>
      <c r="K388" s="206" t="s">
        <v>24</v>
      </c>
      <c r="L388" s="62"/>
      <c r="M388" s="211" t="s">
        <v>24</v>
      </c>
      <c r="N388" s="212" t="s">
        <v>45</v>
      </c>
      <c r="O388" s="43"/>
      <c r="P388" s="213">
        <f>O388*H388</f>
        <v>0</v>
      </c>
      <c r="Q388" s="213">
        <v>2.1000000000000001E-2</v>
      </c>
      <c r="R388" s="213">
        <f>Q388*H388</f>
        <v>2.100231</v>
      </c>
      <c r="S388" s="213">
        <v>0</v>
      </c>
      <c r="T388" s="214">
        <f>S388*H388</f>
        <v>0</v>
      </c>
      <c r="AR388" s="25" t="s">
        <v>203</v>
      </c>
      <c r="AT388" s="25" t="s">
        <v>198</v>
      </c>
      <c r="AU388" s="25" t="s">
        <v>211</v>
      </c>
      <c r="AY388" s="25" t="s">
        <v>196</v>
      </c>
      <c r="BE388" s="215">
        <f>IF(N388="základní",J388,0)</f>
        <v>0</v>
      </c>
      <c r="BF388" s="215">
        <f>IF(N388="snížená",J388,0)</f>
        <v>0</v>
      </c>
      <c r="BG388" s="215">
        <f>IF(N388="zákl. přenesená",J388,0)</f>
        <v>0</v>
      </c>
      <c r="BH388" s="215">
        <f>IF(N388="sníž. přenesená",J388,0)</f>
        <v>0</v>
      </c>
      <c r="BI388" s="215">
        <f>IF(N388="nulová",J388,0)</f>
        <v>0</v>
      </c>
      <c r="BJ388" s="25" t="s">
        <v>81</v>
      </c>
      <c r="BK388" s="215">
        <f>ROUND(I388*H388,2)</f>
        <v>0</v>
      </c>
      <c r="BL388" s="25" t="s">
        <v>203</v>
      </c>
      <c r="BM388" s="25" t="s">
        <v>647</v>
      </c>
    </row>
    <row r="389" spans="2:65" s="15" customFormat="1">
      <c r="B389" s="260"/>
      <c r="C389" s="261"/>
      <c r="D389" s="218" t="s">
        <v>205</v>
      </c>
      <c r="E389" s="262" t="s">
        <v>24</v>
      </c>
      <c r="F389" s="263" t="s">
        <v>608</v>
      </c>
      <c r="G389" s="261"/>
      <c r="H389" s="262" t="s">
        <v>24</v>
      </c>
      <c r="I389" s="264"/>
      <c r="J389" s="261"/>
      <c r="K389" s="261"/>
      <c r="L389" s="265"/>
      <c r="M389" s="266"/>
      <c r="N389" s="267"/>
      <c r="O389" s="267"/>
      <c r="P389" s="267"/>
      <c r="Q389" s="267"/>
      <c r="R389" s="267"/>
      <c r="S389" s="267"/>
      <c r="T389" s="268"/>
      <c r="AT389" s="269" t="s">
        <v>205</v>
      </c>
      <c r="AU389" s="269" t="s">
        <v>211</v>
      </c>
      <c r="AV389" s="15" t="s">
        <v>81</v>
      </c>
      <c r="AW389" s="15" t="s">
        <v>37</v>
      </c>
      <c r="AX389" s="15" t="s">
        <v>74</v>
      </c>
      <c r="AY389" s="269" t="s">
        <v>196</v>
      </c>
    </row>
    <row r="390" spans="2:65" s="15" customFormat="1">
      <c r="B390" s="260"/>
      <c r="C390" s="261"/>
      <c r="D390" s="218" t="s">
        <v>205</v>
      </c>
      <c r="E390" s="262" t="s">
        <v>24</v>
      </c>
      <c r="F390" s="263" t="s">
        <v>609</v>
      </c>
      <c r="G390" s="261"/>
      <c r="H390" s="262" t="s">
        <v>24</v>
      </c>
      <c r="I390" s="264"/>
      <c r="J390" s="261"/>
      <c r="K390" s="261"/>
      <c r="L390" s="265"/>
      <c r="M390" s="266"/>
      <c r="N390" s="267"/>
      <c r="O390" s="267"/>
      <c r="P390" s="267"/>
      <c r="Q390" s="267"/>
      <c r="R390" s="267"/>
      <c r="S390" s="267"/>
      <c r="T390" s="268"/>
      <c r="AT390" s="269" t="s">
        <v>205</v>
      </c>
      <c r="AU390" s="269" t="s">
        <v>211</v>
      </c>
      <c r="AV390" s="15" t="s">
        <v>81</v>
      </c>
      <c r="AW390" s="15" t="s">
        <v>37</v>
      </c>
      <c r="AX390" s="15" t="s">
        <v>74</v>
      </c>
      <c r="AY390" s="269" t="s">
        <v>196</v>
      </c>
    </row>
    <row r="391" spans="2:65" s="12" customFormat="1">
      <c r="B391" s="216"/>
      <c r="C391" s="217"/>
      <c r="D391" s="218" t="s">
        <v>205</v>
      </c>
      <c r="E391" s="219" t="s">
        <v>24</v>
      </c>
      <c r="F391" s="220" t="s">
        <v>24</v>
      </c>
      <c r="G391" s="217"/>
      <c r="H391" s="221">
        <v>0</v>
      </c>
      <c r="I391" s="222"/>
      <c r="J391" s="217"/>
      <c r="K391" s="217"/>
      <c r="L391" s="223"/>
      <c r="M391" s="224"/>
      <c r="N391" s="225"/>
      <c r="O391" s="225"/>
      <c r="P391" s="225"/>
      <c r="Q391" s="225"/>
      <c r="R391" s="225"/>
      <c r="S391" s="225"/>
      <c r="T391" s="226"/>
      <c r="AT391" s="227" t="s">
        <v>205</v>
      </c>
      <c r="AU391" s="227" t="s">
        <v>211</v>
      </c>
      <c r="AV391" s="12" t="s">
        <v>83</v>
      </c>
      <c r="AW391" s="12" t="s">
        <v>37</v>
      </c>
      <c r="AX391" s="12" t="s">
        <v>74</v>
      </c>
      <c r="AY391" s="227" t="s">
        <v>196</v>
      </c>
    </row>
    <row r="392" spans="2:65" s="12" customFormat="1">
      <c r="B392" s="216"/>
      <c r="C392" s="217"/>
      <c r="D392" s="218" t="s">
        <v>205</v>
      </c>
      <c r="E392" s="219" t="s">
        <v>24</v>
      </c>
      <c r="F392" s="220" t="s">
        <v>632</v>
      </c>
      <c r="G392" s="217"/>
      <c r="H392" s="221">
        <v>2.165</v>
      </c>
      <c r="I392" s="222"/>
      <c r="J392" s="217"/>
      <c r="K392" s="217"/>
      <c r="L392" s="223"/>
      <c r="M392" s="224"/>
      <c r="N392" s="225"/>
      <c r="O392" s="225"/>
      <c r="P392" s="225"/>
      <c r="Q392" s="225"/>
      <c r="R392" s="225"/>
      <c r="S392" s="225"/>
      <c r="T392" s="226"/>
      <c r="AT392" s="227" t="s">
        <v>205</v>
      </c>
      <c r="AU392" s="227" t="s">
        <v>211</v>
      </c>
      <c r="AV392" s="12" t="s">
        <v>83</v>
      </c>
      <c r="AW392" s="12" t="s">
        <v>37</v>
      </c>
      <c r="AX392" s="12" t="s">
        <v>74</v>
      </c>
      <c r="AY392" s="227" t="s">
        <v>196</v>
      </c>
    </row>
    <row r="393" spans="2:65" s="12" customFormat="1">
      <c r="B393" s="216"/>
      <c r="C393" s="217"/>
      <c r="D393" s="218" t="s">
        <v>205</v>
      </c>
      <c r="E393" s="219" t="s">
        <v>24</v>
      </c>
      <c r="F393" s="220" t="s">
        <v>633</v>
      </c>
      <c r="G393" s="217"/>
      <c r="H393" s="221">
        <v>2.3719999999999999</v>
      </c>
      <c r="I393" s="222"/>
      <c r="J393" s="217"/>
      <c r="K393" s="217"/>
      <c r="L393" s="223"/>
      <c r="M393" s="224"/>
      <c r="N393" s="225"/>
      <c r="O393" s="225"/>
      <c r="P393" s="225"/>
      <c r="Q393" s="225"/>
      <c r="R393" s="225"/>
      <c r="S393" s="225"/>
      <c r="T393" s="226"/>
      <c r="AT393" s="227" t="s">
        <v>205</v>
      </c>
      <c r="AU393" s="227" t="s">
        <v>211</v>
      </c>
      <c r="AV393" s="12" t="s">
        <v>83</v>
      </c>
      <c r="AW393" s="12" t="s">
        <v>37</v>
      </c>
      <c r="AX393" s="12" t="s">
        <v>74</v>
      </c>
      <c r="AY393" s="227" t="s">
        <v>196</v>
      </c>
    </row>
    <row r="394" spans="2:65" s="13" customFormat="1">
      <c r="B394" s="228"/>
      <c r="C394" s="229"/>
      <c r="D394" s="218" t="s">
        <v>205</v>
      </c>
      <c r="E394" s="230" t="s">
        <v>24</v>
      </c>
      <c r="F394" s="231" t="s">
        <v>634</v>
      </c>
      <c r="G394" s="229"/>
      <c r="H394" s="232">
        <v>4.5369999999999999</v>
      </c>
      <c r="I394" s="233"/>
      <c r="J394" s="229"/>
      <c r="K394" s="229"/>
      <c r="L394" s="234"/>
      <c r="M394" s="235"/>
      <c r="N394" s="236"/>
      <c r="O394" s="236"/>
      <c r="P394" s="236"/>
      <c r="Q394" s="236"/>
      <c r="R394" s="236"/>
      <c r="S394" s="236"/>
      <c r="T394" s="237"/>
      <c r="AT394" s="238" t="s">
        <v>205</v>
      </c>
      <c r="AU394" s="238" t="s">
        <v>211</v>
      </c>
      <c r="AV394" s="13" t="s">
        <v>211</v>
      </c>
      <c r="AW394" s="13" t="s">
        <v>37</v>
      </c>
      <c r="AX394" s="13" t="s">
        <v>74</v>
      </c>
      <c r="AY394" s="238" t="s">
        <v>196</v>
      </c>
    </row>
    <row r="395" spans="2:65" s="12" customFormat="1">
      <c r="B395" s="216"/>
      <c r="C395" s="217"/>
      <c r="D395" s="218" t="s">
        <v>205</v>
      </c>
      <c r="E395" s="219" t="s">
        <v>24</v>
      </c>
      <c r="F395" s="220" t="s">
        <v>635</v>
      </c>
      <c r="G395" s="217"/>
      <c r="H395" s="221">
        <v>119.86</v>
      </c>
      <c r="I395" s="222"/>
      <c r="J395" s="217"/>
      <c r="K395" s="217"/>
      <c r="L395" s="223"/>
      <c r="M395" s="224"/>
      <c r="N395" s="225"/>
      <c r="O395" s="225"/>
      <c r="P395" s="225"/>
      <c r="Q395" s="225"/>
      <c r="R395" s="225"/>
      <c r="S395" s="225"/>
      <c r="T395" s="226"/>
      <c r="AT395" s="227" t="s">
        <v>205</v>
      </c>
      <c r="AU395" s="227" t="s">
        <v>211</v>
      </c>
      <c r="AV395" s="12" t="s">
        <v>83</v>
      </c>
      <c r="AW395" s="12" t="s">
        <v>37</v>
      </c>
      <c r="AX395" s="12" t="s">
        <v>74</v>
      </c>
      <c r="AY395" s="227" t="s">
        <v>196</v>
      </c>
    </row>
    <row r="396" spans="2:65" s="12" customFormat="1">
      <c r="B396" s="216"/>
      <c r="C396" s="217"/>
      <c r="D396" s="218" t="s">
        <v>205</v>
      </c>
      <c r="E396" s="219" t="s">
        <v>24</v>
      </c>
      <c r="F396" s="220" t="s">
        <v>636</v>
      </c>
      <c r="G396" s="217"/>
      <c r="H396" s="221">
        <v>-13.823</v>
      </c>
      <c r="I396" s="222"/>
      <c r="J396" s="217"/>
      <c r="K396" s="217"/>
      <c r="L396" s="223"/>
      <c r="M396" s="224"/>
      <c r="N396" s="225"/>
      <c r="O396" s="225"/>
      <c r="P396" s="225"/>
      <c r="Q396" s="225"/>
      <c r="R396" s="225"/>
      <c r="S396" s="225"/>
      <c r="T396" s="226"/>
      <c r="AT396" s="227" t="s">
        <v>205</v>
      </c>
      <c r="AU396" s="227" t="s">
        <v>211</v>
      </c>
      <c r="AV396" s="12" t="s">
        <v>83</v>
      </c>
      <c r="AW396" s="12" t="s">
        <v>37</v>
      </c>
      <c r="AX396" s="12" t="s">
        <v>74</v>
      </c>
      <c r="AY396" s="227" t="s">
        <v>196</v>
      </c>
    </row>
    <row r="397" spans="2:65" s="12" customFormat="1">
      <c r="B397" s="216"/>
      <c r="C397" s="217"/>
      <c r="D397" s="218" t="s">
        <v>205</v>
      </c>
      <c r="E397" s="219" t="s">
        <v>24</v>
      </c>
      <c r="F397" s="220" t="s">
        <v>637</v>
      </c>
      <c r="G397" s="217"/>
      <c r="H397" s="221">
        <v>-14.4</v>
      </c>
      <c r="I397" s="222"/>
      <c r="J397" s="217"/>
      <c r="K397" s="217"/>
      <c r="L397" s="223"/>
      <c r="M397" s="224"/>
      <c r="N397" s="225"/>
      <c r="O397" s="225"/>
      <c r="P397" s="225"/>
      <c r="Q397" s="225"/>
      <c r="R397" s="225"/>
      <c r="S397" s="225"/>
      <c r="T397" s="226"/>
      <c r="AT397" s="227" t="s">
        <v>205</v>
      </c>
      <c r="AU397" s="227" t="s">
        <v>211</v>
      </c>
      <c r="AV397" s="12" t="s">
        <v>83</v>
      </c>
      <c r="AW397" s="12" t="s">
        <v>37</v>
      </c>
      <c r="AX397" s="12" t="s">
        <v>74</v>
      </c>
      <c r="AY397" s="227" t="s">
        <v>196</v>
      </c>
    </row>
    <row r="398" spans="2:65" s="12" customFormat="1">
      <c r="B398" s="216"/>
      <c r="C398" s="217"/>
      <c r="D398" s="218" t="s">
        <v>205</v>
      </c>
      <c r="E398" s="219" t="s">
        <v>24</v>
      </c>
      <c r="F398" s="220" t="s">
        <v>638</v>
      </c>
      <c r="G398" s="217"/>
      <c r="H398" s="221">
        <v>3.84</v>
      </c>
      <c r="I398" s="222"/>
      <c r="J398" s="217"/>
      <c r="K398" s="217"/>
      <c r="L398" s="223"/>
      <c r="M398" s="224"/>
      <c r="N398" s="225"/>
      <c r="O398" s="225"/>
      <c r="P398" s="225"/>
      <c r="Q398" s="225"/>
      <c r="R398" s="225"/>
      <c r="S398" s="225"/>
      <c r="T398" s="226"/>
      <c r="AT398" s="227" t="s">
        <v>205</v>
      </c>
      <c r="AU398" s="227" t="s">
        <v>211</v>
      </c>
      <c r="AV398" s="12" t="s">
        <v>83</v>
      </c>
      <c r="AW398" s="12" t="s">
        <v>37</v>
      </c>
      <c r="AX398" s="12" t="s">
        <v>74</v>
      </c>
      <c r="AY398" s="227" t="s">
        <v>196</v>
      </c>
    </row>
    <row r="399" spans="2:65" s="12" customFormat="1">
      <c r="B399" s="216"/>
      <c r="C399" s="217"/>
      <c r="D399" s="218" t="s">
        <v>205</v>
      </c>
      <c r="E399" s="219" t="s">
        <v>24</v>
      </c>
      <c r="F399" s="220" t="s">
        <v>639</v>
      </c>
      <c r="G399" s="217"/>
      <c r="H399" s="221">
        <v>2.56</v>
      </c>
      <c r="I399" s="222"/>
      <c r="J399" s="217"/>
      <c r="K399" s="217"/>
      <c r="L399" s="223"/>
      <c r="M399" s="224"/>
      <c r="N399" s="225"/>
      <c r="O399" s="225"/>
      <c r="P399" s="225"/>
      <c r="Q399" s="225"/>
      <c r="R399" s="225"/>
      <c r="S399" s="225"/>
      <c r="T399" s="226"/>
      <c r="AT399" s="227" t="s">
        <v>205</v>
      </c>
      <c r="AU399" s="227" t="s">
        <v>211</v>
      </c>
      <c r="AV399" s="12" t="s">
        <v>83</v>
      </c>
      <c r="AW399" s="12" t="s">
        <v>37</v>
      </c>
      <c r="AX399" s="12" t="s">
        <v>74</v>
      </c>
      <c r="AY399" s="227" t="s">
        <v>196</v>
      </c>
    </row>
    <row r="400" spans="2:65" s="12" customFormat="1">
      <c r="B400" s="216"/>
      <c r="C400" s="217"/>
      <c r="D400" s="218" t="s">
        <v>205</v>
      </c>
      <c r="E400" s="219" t="s">
        <v>24</v>
      </c>
      <c r="F400" s="220" t="s">
        <v>640</v>
      </c>
      <c r="G400" s="217"/>
      <c r="H400" s="221">
        <v>2.7</v>
      </c>
      <c r="I400" s="222"/>
      <c r="J400" s="217"/>
      <c r="K400" s="217"/>
      <c r="L400" s="223"/>
      <c r="M400" s="224"/>
      <c r="N400" s="225"/>
      <c r="O400" s="225"/>
      <c r="P400" s="225"/>
      <c r="Q400" s="225"/>
      <c r="R400" s="225"/>
      <c r="S400" s="225"/>
      <c r="T400" s="226"/>
      <c r="AT400" s="227" t="s">
        <v>205</v>
      </c>
      <c r="AU400" s="227" t="s">
        <v>211</v>
      </c>
      <c r="AV400" s="12" t="s">
        <v>83</v>
      </c>
      <c r="AW400" s="12" t="s">
        <v>37</v>
      </c>
      <c r="AX400" s="12" t="s">
        <v>74</v>
      </c>
      <c r="AY400" s="227" t="s">
        <v>196</v>
      </c>
    </row>
    <row r="401" spans="2:65" s="12" customFormat="1">
      <c r="B401" s="216"/>
      <c r="C401" s="217"/>
      <c r="D401" s="218" t="s">
        <v>205</v>
      </c>
      <c r="E401" s="219" t="s">
        <v>24</v>
      </c>
      <c r="F401" s="220" t="s">
        <v>641</v>
      </c>
      <c r="G401" s="217"/>
      <c r="H401" s="221">
        <v>0.78</v>
      </c>
      <c r="I401" s="222"/>
      <c r="J401" s="217"/>
      <c r="K401" s="217"/>
      <c r="L401" s="223"/>
      <c r="M401" s="224"/>
      <c r="N401" s="225"/>
      <c r="O401" s="225"/>
      <c r="P401" s="225"/>
      <c r="Q401" s="225"/>
      <c r="R401" s="225"/>
      <c r="S401" s="225"/>
      <c r="T401" s="226"/>
      <c r="AT401" s="227" t="s">
        <v>205</v>
      </c>
      <c r="AU401" s="227" t="s">
        <v>211</v>
      </c>
      <c r="AV401" s="12" t="s">
        <v>83</v>
      </c>
      <c r="AW401" s="12" t="s">
        <v>37</v>
      </c>
      <c r="AX401" s="12" t="s">
        <v>74</v>
      </c>
      <c r="AY401" s="227" t="s">
        <v>196</v>
      </c>
    </row>
    <row r="402" spans="2:65" s="12" customFormat="1">
      <c r="B402" s="216"/>
      <c r="C402" s="217"/>
      <c r="D402" s="218" t="s">
        <v>205</v>
      </c>
      <c r="E402" s="219" t="s">
        <v>24</v>
      </c>
      <c r="F402" s="220" t="s">
        <v>642</v>
      </c>
      <c r="G402" s="217"/>
      <c r="H402" s="221">
        <v>2.73</v>
      </c>
      <c r="I402" s="222"/>
      <c r="J402" s="217"/>
      <c r="K402" s="217"/>
      <c r="L402" s="223"/>
      <c r="M402" s="224"/>
      <c r="N402" s="225"/>
      <c r="O402" s="225"/>
      <c r="P402" s="225"/>
      <c r="Q402" s="225"/>
      <c r="R402" s="225"/>
      <c r="S402" s="225"/>
      <c r="T402" s="226"/>
      <c r="AT402" s="227" t="s">
        <v>205</v>
      </c>
      <c r="AU402" s="227" t="s">
        <v>211</v>
      </c>
      <c r="AV402" s="12" t="s">
        <v>83</v>
      </c>
      <c r="AW402" s="12" t="s">
        <v>37</v>
      </c>
      <c r="AX402" s="12" t="s">
        <v>74</v>
      </c>
      <c r="AY402" s="227" t="s">
        <v>196</v>
      </c>
    </row>
    <row r="403" spans="2:65" s="12" customFormat="1">
      <c r="B403" s="216"/>
      <c r="C403" s="217"/>
      <c r="D403" s="218" t="s">
        <v>205</v>
      </c>
      <c r="E403" s="219" t="s">
        <v>24</v>
      </c>
      <c r="F403" s="220" t="s">
        <v>643</v>
      </c>
      <c r="G403" s="217"/>
      <c r="H403" s="221">
        <v>-4.5369999999999999</v>
      </c>
      <c r="I403" s="222"/>
      <c r="J403" s="217"/>
      <c r="K403" s="217"/>
      <c r="L403" s="223"/>
      <c r="M403" s="224"/>
      <c r="N403" s="225"/>
      <c r="O403" s="225"/>
      <c r="P403" s="225"/>
      <c r="Q403" s="225"/>
      <c r="R403" s="225"/>
      <c r="S403" s="225"/>
      <c r="T403" s="226"/>
      <c r="AT403" s="227" t="s">
        <v>205</v>
      </c>
      <c r="AU403" s="227" t="s">
        <v>211</v>
      </c>
      <c r="AV403" s="12" t="s">
        <v>83</v>
      </c>
      <c r="AW403" s="12" t="s">
        <v>37</v>
      </c>
      <c r="AX403" s="12" t="s">
        <v>74</v>
      </c>
      <c r="AY403" s="227" t="s">
        <v>196</v>
      </c>
    </row>
    <row r="404" spans="2:65" s="13" customFormat="1">
      <c r="B404" s="228"/>
      <c r="C404" s="229"/>
      <c r="D404" s="218" t="s">
        <v>205</v>
      </c>
      <c r="E404" s="230" t="s">
        <v>24</v>
      </c>
      <c r="F404" s="231" t="s">
        <v>263</v>
      </c>
      <c r="G404" s="229"/>
      <c r="H404" s="232">
        <v>99.71</v>
      </c>
      <c r="I404" s="233"/>
      <c r="J404" s="229"/>
      <c r="K404" s="229"/>
      <c r="L404" s="234"/>
      <c r="M404" s="235"/>
      <c r="N404" s="236"/>
      <c r="O404" s="236"/>
      <c r="P404" s="236"/>
      <c r="Q404" s="236"/>
      <c r="R404" s="236"/>
      <c r="S404" s="236"/>
      <c r="T404" s="237"/>
      <c r="AT404" s="238" t="s">
        <v>205</v>
      </c>
      <c r="AU404" s="238" t="s">
        <v>211</v>
      </c>
      <c r="AV404" s="13" t="s">
        <v>211</v>
      </c>
      <c r="AW404" s="13" t="s">
        <v>37</v>
      </c>
      <c r="AX404" s="13" t="s">
        <v>74</v>
      </c>
      <c r="AY404" s="238" t="s">
        <v>196</v>
      </c>
    </row>
    <row r="405" spans="2:65" s="12" customFormat="1">
      <c r="B405" s="216"/>
      <c r="C405" s="217"/>
      <c r="D405" s="218" t="s">
        <v>205</v>
      </c>
      <c r="E405" s="219" t="s">
        <v>24</v>
      </c>
      <c r="F405" s="220" t="s">
        <v>648</v>
      </c>
      <c r="G405" s="217"/>
      <c r="H405" s="221">
        <v>-4.2359999999999998</v>
      </c>
      <c r="I405" s="222"/>
      <c r="J405" s="217"/>
      <c r="K405" s="217"/>
      <c r="L405" s="223"/>
      <c r="M405" s="224"/>
      <c r="N405" s="225"/>
      <c r="O405" s="225"/>
      <c r="P405" s="225"/>
      <c r="Q405" s="225"/>
      <c r="R405" s="225"/>
      <c r="S405" s="225"/>
      <c r="T405" s="226"/>
      <c r="AT405" s="227" t="s">
        <v>205</v>
      </c>
      <c r="AU405" s="227" t="s">
        <v>211</v>
      </c>
      <c r="AV405" s="12" t="s">
        <v>83</v>
      </c>
      <c r="AW405" s="12" t="s">
        <v>37</v>
      </c>
      <c r="AX405" s="12" t="s">
        <v>74</v>
      </c>
      <c r="AY405" s="227" t="s">
        <v>196</v>
      </c>
    </row>
    <row r="406" spans="2:65" s="13" customFormat="1">
      <c r="B406" s="228"/>
      <c r="C406" s="229"/>
      <c r="D406" s="218" t="s">
        <v>205</v>
      </c>
      <c r="E406" s="230" t="s">
        <v>24</v>
      </c>
      <c r="F406" s="231" t="s">
        <v>649</v>
      </c>
      <c r="G406" s="229"/>
      <c r="H406" s="232">
        <v>-4.2359999999999998</v>
      </c>
      <c r="I406" s="233"/>
      <c r="J406" s="229"/>
      <c r="K406" s="229"/>
      <c r="L406" s="234"/>
      <c r="M406" s="235"/>
      <c r="N406" s="236"/>
      <c r="O406" s="236"/>
      <c r="P406" s="236"/>
      <c r="Q406" s="236"/>
      <c r="R406" s="236"/>
      <c r="S406" s="236"/>
      <c r="T406" s="237"/>
      <c r="AT406" s="238" t="s">
        <v>205</v>
      </c>
      <c r="AU406" s="238" t="s">
        <v>211</v>
      </c>
      <c r="AV406" s="13" t="s">
        <v>211</v>
      </c>
      <c r="AW406" s="13" t="s">
        <v>37</v>
      </c>
      <c r="AX406" s="13" t="s">
        <v>74</v>
      </c>
      <c r="AY406" s="238" t="s">
        <v>196</v>
      </c>
    </row>
    <row r="407" spans="2:65" s="14" customFormat="1">
      <c r="B407" s="239"/>
      <c r="C407" s="240"/>
      <c r="D407" s="218" t="s">
        <v>205</v>
      </c>
      <c r="E407" s="241" t="s">
        <v>24</v>
      </c>
      <c r="F407" s="242" t="s">
        <v>238</v>
      </c>
      <c r="G407" s="240"/>
      <c r="H407" s="243">
        <v>100.011</v>
      </c>
      <c r="I407" s="244"/>
      <c r="J407" s="240"/>
      <c r="K407" s="240"/>
      <c r="L407" s="245"/>
      <c r="M407" s="246"/>
      <c r="N407" s="247"/>
      <c r="O407" s="247"/>
      <c r="P407" s="247"/>
      <c r="Q407" s="247"/>
      <c r="R407" s="247"/>
      <c r="S407" s="247"/>
      <c r="T407" s="248"/>
      <c r="AT407" s="249" t="s">
        <v>205</v>
      </c>
      <c r="AU407" s="249" t="s">
        <v>211</v>
      </c>
      <c r="AV407" s="14" t="s">
        <v>203</v>
      </c>
      <c r="AW407" s="14" t="s">
        <v>37</v>
      </c>
      <c r="AX407" s="14" t="s">
        <v>81</v>
      </c>
      <c r="AY407" s="249" t="s">
        <v>196</v>
      </c>
    </row>
    <row r="408" spans="2:65" s="1" customFormat="1" ht="34.5" customHeight="1">
      <c r="B408" s="42"/>
      <c r="C408" s="204" t="s">
        <v>650</v>
      </c>
      <c r="D408" s="204" t="s">
        <v>198</v>
      </c>
      <c r="E408" s="205" t="s">
        <v>605</v>
      </c>
      <c r="F408" s="206" t="s">
        <v>606</v>
      </c>
      <c r="G408" s="207" t="s">
        <v>267</v>
      </c>
      <c r="H408" s="208">
        <v>4.2359999999999998</v>
      </c>
      <c r="I408" s="209"/>
      <c r="J408" s="210">
        <f>ROUND(I408*H408,2)</f>
        <v>0</v>
      </c>
      <c r="K408" s="206" t="s">
        <v>24</v>
      </c>
      <c r="L408" s="62"/>
      <c r="M408" s="211" t="s">
        <v>24</v>
      </c>
      <c r="N408" s="212" t="s">
        <v>45</v>
      </c>
      <c r="O408" s="43"/>
      <c r="P408" s="213">
        <f>O408*H408</f>
        <v>0</v>
      </c>
      <c r="Q408" s="213">
        <v>1.2999999999999999E-2</v>
      </c>
      <c r="R408" s="213">
        <f>Q408*H408</f>
        <v>5.5067999999999992E-2</v>
      </c>
      <c r="S408" s="213">
        <v>0</v>
      </c>
      <c r="T408" s="214">
        <f>S408*H408</f>
        <v>0</v>
      </c>
      <c r="AR408" s="25" t="s">
        <v>203</v>
      </c>
      <c r="AT408" s="25" t="s">
        <v>198</v>
      </c>
      <c r="AU408" s="25" t="s">
        <v>211</v>
      </c>
      <c r="AY408" s="25" t="s">
        <v>196</v>
      </c>
      <c r="BE408" s="215">
        <f>IF(N408="základní",J408,0)</f>
        <v>0</v>
      </c>
      <c r="BF408" s="215">
        <f>IF(N408="snížená",J408,0)</f>
        <v>0</v>
      </c>
      <c r="BG408" s="215">
        <f>IF(N408="zákl. přenesená",J408,0)</f>
        <v>0</v>
      </c>
      <c r="BH408" s="215">
        <f>IF(N408="sníž. přenesená",J408,0)</f>
        <v>0</v>
      </c>
      <c r="BI408" s="215">
        <f>IF(N408="nulová",J408,0)</f>
        <v>0</v>
      </c>
      <c r="BJ408" s="25" t="s">
        <v>81</v>
      </c>
      <c r="BK408" s="215">
        <f>ROUND(I408*H408,2)</f>
        <v>0</v>
      </c>
      <c r="BL408" s="25" t="s">
        <v>203</v>
      </c>
      <c r="BM408" s="25" t="s">
        <v>651</v>
      </c>
    </row>
    <row r="409" spans="2:65" s="15" customFormat="1">
      <c r="B409" s="260"/>
      <c r="C409" s="261"/>
      <c r="D409" s="218" t="s">
        <v>205</v>
      </c>
      <c r="E409" s="262" t="s">
        <v>24</v>
      </c>
      <c r="F409" s="263" t="s">
        <v>608</v>
      </c>
      <c r="G409" s="261"/>
      <c r="H409" s="262" t="s">
        <v>24</v>
      </c>
      <c r="I409" s="264"/>
      <c r="J409" s="261"/>
      <c r="K409" s="261"/>
      <c r="L409" s="265"/>
      <c r="M409" s="266"/>
      <c r="N409" s="267"/>
      <c r="O409" s="267"/>
      <c r="P409" s="267"/>
      <c r="Q409" s="267"/>
      <c r="R409" s="267"/>
      <c r="S409" s="267"/>
      <c r="T409" s="268"/>
      <c r="AT409" s="269" t="s">
        <v>205</v>
      </c>
      <c r="AU409" s="269" t="s">
        <v>211</v>
      </c>
      <c r="AV409" s="15" t="s">
        <v>81</v>
      </c>
      <c r="AW409" s="15" t="s">
        <v>37</v>
      </c>
      <c r="AX409" s="15" t="s">
        <v>74</v>
      </c>
      <c r="AY409" s="269" t="s">
        <v>196</v>
      </c>
    </row>
    <row r="410" spans="2:65" s="15" customFormat="1">
      <c r="B410" s="260"/>
      <c r="C410" s="261"/>
      <c r="D410" s="218" t="s">
        <v>205</v>
      </c>
      <c r="E410" s="262" t="s">
        <v>24</v>
      </c>
      <c r="F410" s="263" t="s">
        <v>609</v>
      </c>
      <c r="G410" s="261"/>
      <c r="H410" s="262" t="s">
        <v>24</v>
      </c>
      <c r="I410" s="264"/>
      <c r="J410" s="261"/>
      <c r="K410" s="261"/>
      <c r="L410" s="265"/>
      <c r="M410" s="266"/>
      <c r="N410" s="267"/>
      <c r="O410" s="267"/>
      <c r="P410" s="267"/>
      <c r="Q410" s="267"/>
      <c r="R410" s="267"/>
      <c r="S410" s="267"/>
      <c r="T410" s="268"/>
      <c r="AT410" s="269" t="s">
        <v>205</v>
      </c>
      <c r="AU410" s="269" t="s">
        <v>211</v>
      </c>
      <c r="AV410" s="15" t="s">
        <v>81</v>
      </c>
      <c r="AW410" s="15" t="s">
        <v>37</v>
      </c>
      <c r="AX410" s="15" t="s">
        <v>74</v>
      </c>
      <c r="AY410" s="269" t="s">
        <v>196</v>
      </c>
    </row>
    <row r="411" spans="2:65" s="12" customFormat="1">
      <c r="B411" s="216"/>
      <c r="C411" s="217"/>
      <c r="D411" s="218" t="s">
        <v>205</v>
      </c>
      <c r="E411" s="219" t="s">
        <v>24</v>
      </c>
      <c r="F411" s="220" t="s">
        <v>24</v>
      </c>
      <c r="G411" s="217"/>
      <c r="H411" s="221">
        <v>0</v>
      </c>
      <c r="I411" s="222"/>
      <c r="J411" s="217"/>
      <c r="K411" s="217"/>
      <c r="L411" s="223"/>
      <c r="M411" s="224"/>
      <c r="N411" s="225"/>
      <c r="O411" s="225"/>
      <c r="P411" s="225"/>
      <c r="Q411" s="225"/>
      <c r="R411" s="225"/>
      <c r="S411" s="225"/>
      <c r="T411" s="226"/>
      <c r="AT411" s="227" t="s">
        <v>205</v>
      </c>
      <c r="AU411" s="227" t="s">
        <v>211</v>
      </c>
      <c r="AV411" s="12" t="s">
        <v>83</v>
      </c>
      <c r="AW411" s="12" t="s">
        <v>37</v>
      </c>
      <c r="AX411" s="12" t="s">
        <v>74</v>
      </c>
      <c r="AY411" s="227" t="s">
        <v>196</v>
      </c>
    </row>
    <row r="412" spans="2:65" s="15" customFormat="1">
      <c r="B412" s="260"/>
      <c r="C412" s="261"/>
      <c r="D412" s="218" t="s">
        <v>205</v>
      </c>
      <c r="E412" s="262" t="s">
        <v>24</v>
      </c>
      <c r="F412" s="263" t="s">
        <v>652</v>
      </c>
      <c r="G412" s="261"/>
      <c r="H412" s="262" t="s">
        <v>24</v>
      </c>
      <c r="I412" s="264"/>
      <c r="J412" s="261"/>
      <c r="K412" s="261"/>
      <c r="L412" s="265"/>
      <c r="M412" s="266"/>
      <c r="N412" s="267"/>
      <c r="O412" s="267"/>
      <c r="P412" s="267"/>
      <c r="Q412" s="267"/>
      <c r="R412" s="267"/>
      <c r="S412" s="267"/>
      <c r="T412" s="268"/>
      <c r="AT412" s="269" t="s">
        <v>205</v>
      </c>
      <c r="AU412" s="269" t="s">
        <v>211</v>
      </c>
      <c r="AV412" s="15" t="s">
        <v>81</v>
      </c>
      <c r="AW412" s="15" t="s">
        <v>37</v>
      </c>
      <c r="AX412" s="15" t="s">
        <v>74</v>
      </c>
      <c r="AY412" s="269" t="s">
        <v>196</v>
      </c>
    </row>
    <row r="413" spans="2:65" s="12" customFormat="1">
      <c r="B413" s="216"/>
      <c r="C413" s="217"/>
      <c r="D413" s="218" t="s">
        <v>205</v>
      </c>
      <c r="E413" s="219" t="s">
        <v>24</v>
      </c>
      <c r="F413" s="220" t="s">
        <v>653</v>
      </c>
      <c r="G413" s="217"/>
      <c r="H413" s="221">
        <v>4.2359999999999998</v>
      </c>
      <c r="I413" s="222"/>
      <c r="J413" s="217"/>
      <c r="K413" s="217"/>
      <c r="L413" s="223"/>
      <c r="M413" s="224"/>
      <c r="N413" s="225"/>
      <c r="O413" s="225"/>
      <c r="P413" s="225"/>
      <c r="Q413" s="225"/>
      <c r="R413" s="225"/>
      <c r="S413" s="225"/>
      <c r="T413" s="226"/>
      <c r="AT413" s="227" t="s">
        <v>205</v>
      </c>
      <c r="AU413" s="227" t="s">
        <v>211</v>
      </c>
      <c r="AV413" s="12" t="s">
        <v>83</v>
      </c>
      <c r="AW413" s="12" t="s">
        <v>37</v>
      </c>
      <c r="AX413" s="12" t="s">
        <v>74</v>
      </c>
      <c r="AY413" s="227" t="s">
        <v>196</v>
      </c>
    </row>
    <row r="414" spans="2:65" s="14" customFormat="1">
      <c r="B414" s="239"/>
      <c r="C414" s="240"/>
      <c r="D414" s="218" t="s">
        <v>205</v>
      </c>
      <c r="E414" s="241" t="s">
        <v>24</v>
      </c>
      <c r="F414" s="242" t="s">
        <v>238</v>
      </c>
      <c r="G414" s="240"/>
      <c r="H414" s="243">
        <v>4.2359999999999998</v>
      </c>
      <c r="I414" s="244"/>
      <c r="J414" s="240"/>
      <c r="K414" s="240"/>
      <c r="L414" s="245"/>
      <c r="M414" s="246"/>
      <c r="N414" s="247"/>
      <c r="O414" s="247"/>
      <c r="P414" s="247"/>
      <c r="Q414" s="247"/>
      <c r="R414" s="247"/>
      <c r="S414" s="247"/>
      <c r="T414" s="248"/>
      <c r="AT414" s="249" t="s">
        <v>205</v>
      </c>
      <c r="AU414" s="249" t="s">
        <v>211</v>
      </c>
      <c r="AV414" s="14" t="s">
        <v>203</v>
      </c>
      <c r="AW414" s="14" t="s">
        <v>37</v>
      </c>
      <c r="AX414" s="14" t="s">
        <v>81</v>
      </c>
      <c r="AY414" s="249" t="s">
        <v>196</v>
      </c>
    </row>
    <row r="415" spans="2:65" s="1" customFormat="1" ht="23" customHeight="1">
      <c r="B415" s="42"/>
      <c r="C415" s="204" t="s">
        <v>654</v>
      </c>
      <c r="D415" s="204" t="s">
        <v>198</v>
      </c>
      <c r="E415" s="205" t="s">
        <v>613</v>
      </c>
      <c r="F415" s="206" t="s">
        <v>614</v>
      </c>
      <c r="G415" s="207" t="s">
        <v>267</v>
      </c>
      <c r="H415" s="208">
        <v>104.247</v>
      </c>
      <c r="I415" s="209"/>
      <c r="J415" s="210">
        <f>ROUND(I415*H415,2)</f>
        <v>0</v>
      </c>
      <c r="K415" s="206" t="s">
        <v>24</v>
      </c>
      <c r="L415" s="62"/>
      <c r="M415" s="211" t="s">
        <v>24</v>
      </c>
      <c r="N415" s="212" t="s">
        <v>45</v>
      </c>
      <c r="O415" s="43"/>
      <c r="P415" s="213">
        <f>O415*H415</f>
        <v>0</v>
      </c>
      <c r="Q415" s="213">
        <v>4.0000000000000001E-3</v>
      </c>
      <c r="R415" s="213">
        <f>Q415*H415</f>
        <v>0.41698800000000003</v>
      </c>
      <c r="S415" s="213">
        <v>0</v>
      </c>
      <c r="T415" s="214">
        <f>S415*H415</f>
        <v>0</v>
      </c>
      <c r="AR415" s="25" t="s">
        <v>203</v>
      </c>
      <c r="AT415" s="25" t="s">
        <v>198</v>
      </c>
      <c r="AU415" s="25" t="s">
        <v>211</v>
      </c>
      <c r="AY415" s="25" t="s">
        <v>196</v>
      </c>
      <c r="BE415" s="215">
        <f>IF(N415="základní",J415,0)</f>
        <v>0</v>
      </c>
      <c r="BF415" s="215">
        <f>IF(N415="snížená",J415,0)</f>
        <v>0</v>
      </c>
      <c r="BG415" s="215">
        <f>IF(N415="zákl. přenesená",J415,0)</f>
        <v>0</v>
      </c>
      <c r="BH415" s="215">
        <f>IF(N415="sníž. přenesená",J415,0)</f>
        <v>0</v>
      </c>
      <c r="BI415" s="215">
        <f>IF(N415="nulová",J415,0)</f>
        <v>0</v>
      </c>
      <c r="BJ415" s="25" t="s">
        <v>81</v>
      </c>
      <c r="BK415" s="215">
        <f>ROUND(I415*H415,2)</f>
        <v>0</v>
      </c>
      <c r="BL415" s="25" t="s">
        <v>203</v>
      </c>
      <c r="BM415" s="25" t="s">
        <v>655</v>
      </c>
    </row>
    <row r="416" spans="2:65" s="15" customFormat="1">
      <c r="B416" s="260"/>
      <c r="C416" s="261"/>
      <c r="D416" s="218" t="s">
        <v>205</v>
      </c>
      <c r="E416" s="262" t="s">
        <v>24</v>
      </c>
      <c r="F416" s="263" t="s">
        <v>608</v>
      </c>
      <c r="G416" s="261"/>
      <c r="H416" s="262" t="s">
        <v>24</v>
      </c>
      <c r="I416" s="264"/>
      <c r="J416" s="261"/>
      <c r="K416" s="261"/>
      <c r="L416" s="265"/>
      <c r="M416" s="266"/>
      <c r="N416" s="267"/>
      <c r="O416" s="267"/>
      <c r="P416" s="267"/>
      <c r="Q416" s="267"/>
      <c r="R416" s="267"/>
      <c r="S416" s="267"/>
      <c r="T416" s="268"/>
      <c r="AT416" s="269" t="s">
        <v>205</v>
      </c>
      <c r="AU416" s="269" t="s">
        <v>211</v>
      </c>
      <c r="AV416" s="15" t="s">
        <v>81</v>
      </c>
      <c r="AW416" s="15" t="s">
        <v>37</v>
      </c>
      <c r="AX416" s="15" t="s">
        <v>74</v>
      </c>
      <c r="AY416" s="269" t="s">
        <v>196</v>
      </c>
    </row>
    <row r="417" spans="2:51" s="15" customFormat="1">
      <c r="B417" s="260"/>
      <c r="C417" s="261"/>
      <c r="D417" s="218" t="s">
        <v>205</v>
      </c>
      <c r="E417" s="262" t="s">
        <v>24</v>
      </c>
      <c r="F417" s="263" t="s">
        <v>609</v>
      </c>
      <c r="G417" s="261"/>
      <c r="H417" s="262" t="s">
        <v>24</v>
      </c>
      <c r="I417" s="264"/>
      <c r="J417" s="261"/>
      <c r="K417" s="261"/>
      <c r="L417" s="265"/>
      <c r="M417" s="266"/>
      <c r="N417" s="267"/>
      <c r="O417" s="267"/>
      <c r="P417" s="267"/>
      <c r="Q417" s="267"/>
      <c r="R417" s="267"/>
      <c r="S417" s="267"/>
      <c r="T417" s="268"/>
      <c r="AT417" s="269" t="s">
        <v>205</v>
      </c>
      <c r="AU417" s="269" t="s">
        <v>211</v>
      </c>
      <c r="AV417" s="15" t="s">
        <v>81</v>
      </c>
      <c r="AW417" s="15" t="s">
        <v>37</v>
      </c>
      <c r="AX417" s="15" t="s">
        <v>74</v>
      </c>
      <c r="AY417" s="269" t="s">
        <v>196</v>
      </c>
    </row>
    <row r="418" spans="2:51" s="12" customFormat="1">
      <c r="B418" s="216"/>
      <c r="C418" s="217"/>
      <c r="D418" s="218" t="s">
        <v>205</v>
      </c>
      <c r="E418" s="219" t="s">
        <v>24</v>
      </c>
      <c r="F418" s="220" t="s">
        <v>24</v>
      </c>
      <c r="G418" s="217"/>
      <c r="H418" s="221">
        <v>0</v>
      </c>
      <c r="I418" s="222"/>
      <c r="J418" s="217"/>
      <c r="K418" s="217"/>
      <c r="L418" s="223"/>
      <c r="M418" s="224"/>
      <c r="N418" s="225"/>
      <c r="O418" s="225"/>
      <c r="P418" s="225"/>
      <c r="Q418" s="225"/>
      <c r="R418" s="225"/>
      <c r="S418" s="225"/>
      <c r="T418" s="226"/>
      <c r="AT418" s="227" t="s">
        <v>205</v>
      </c>
      <c r="AU418" s="227" t="s">
        <v>211</v>
      </c>
      <c r="AV418" s="12" t="s">
        <v>83</v>
      </c>
      <c r="AW418" s="12" t="s">
        <v>37</v>
      </c>
      <c r="AX418" s="12" t="s">
        <v>74</v>
      </c>
      <c r="AY418" s="227" t="s">
        <v>196</v>
      </c>
    </row>
    <row r="419" spans="2:51" s="12" customFormat="1">
      <c r="B419" s="216"/>
      <c r="C419" s="217"/>
      <c r="D419" s="218" t="s">
        <v>205</v>
      </c>
      <c r="E419" s="219" t="s">
        <v>24</v>
      </c>
      <c r="F419" s="220" t="s">
        <v>632</v>
      </c>
      <c r="G419" s="217"/>
      <c r="H419" s="221">
        <v>2.165</v>
      </c>
      <c r="I419" s="222"/>
      <c r="J419" s="217"/>
      <c r="K419" s="217"/>
      <c r="L419" s="223"/>
      <c r="M419" s="224"/>
      <c r="N419" s="225"/>
      <c r="O419" s="225"/>
      <c r="P419" s="225"/>
      <c r="Q419" s="225"/>
      <c r="R419" s="225"/>
      <c r="S419" s="225"/>
      <c r="T419" s="226"/>
      <c r="AT419" s="227" t="s">
        <v>205</v>
      </c>
      <c r="AU419" s="227" t="s">
        <v>211</v>
      </c>
      <c r="AV419" s="12" t="s">
        <v>83</v>
      </c>
      <c r="AW419" s="12" t="s">
        <v>37</v>
      </c>
      <c r="AX419" s="12" t="s">
        <v>74</v>
      </c>
      <c r="AY419" s="227" t="s">
        <v>196</v>
      </c>
    </row>
    <row r="420" spans="2:51" s="12" customFormat="1">
      <c r="B420" s="216"/>
      <c r="C420" s="217"/>
      <c r="D420" s="218" t="s">
        <v>205</v>
      </c>
      <c r="E420" s="219" t="s">
        <v>24</v>
      </c>
      <c r="F420" s="220" t="s">
        <v>633</v>
      </c>
      <c r="G420" s="217"/>
      <c r="H420" s="221">
        <v>2.3719999999999999</v>
      </c>
      <c r="I420" s="222"/>
      <c r="J420" s="217"/>
      <c r="K420" s="217"/>
      <c r="L420" s="223"/>
      <c r="M420" s="224"/>
      <c r="N420" s="225"/>
      <c r="O420" s="225"/>
      <c r="P420" s="225"/>
      <c r="Q420" s="225"/>
      <c r="R420" s="225"/>
      <c r="S420" s="225"/>
      <c r="T420" s="226"/>
      <c r="AT420" s="227" t="s">
        <v>205</v>
      </c>
      <c r="AU420" s="227" t="s">
        <v>211</v>
      </c>
      <c r="AV420" s="12" t="s">
        <v>83</v>
      </c>
      <c r="AW420" s="12" t="s">
        <v>37</v>
      </c>
      <c r="AX420" s="12" t="s">
        <v>74</v>
      </c>
      <c r="AY420" s="227" t="s">
        <v>196</v>
      </c>
    </row>
    <row r="421" spans="2:51" s="13" customFormat="1">
      <c r="B421" s="228"/>
      <c r="C421" s="229"/>
      <c r="D421" s="218" t="s">
        <v>205</v>
      </c>
      <c r="E421" s="230" t="s">
        <v>24</v>
      </c>
      <c r="F421" s="231" t="s">
        <v>634</v>
      </c>
      <c r="G421" s="229"/>
      <c r="H421" s="232">
        <v>4.5369999999999999</v>
      </c>
      <c r="I421" s="233"/>
      <c r="J421" s="229"/>
      <c r="K421" s="229"/>
      <c r="L421" s="234"/>
      <c r="M421" s="235"/>
      <c r="N421" s="236"/>
      <c r="O421" s="236"/>
      <c r="P421" s="236"/>
      <c r="Q421" s="236"/>
      <c r="R421" s="236"/>
      <c r="S421" s="236"/>
      <c r="T421" s="237"/>
      <c r="AT421" s="238" t="s">
        <v>205</v>
      </c>
      <c r="AU421" s="238" t="s">
        <v>211</v>
      </c>
      <c r="AV421" s="13" t="s">
        <v>211</v>
      </c>
      <c r="AW421" s="13" t="s">
        <v>37</v>
      </c>
      <c r="AX421" s="13" t="s">
        <v>74</v>
      </c>
      <c r="AY421" s="238" t="s">
        <v>196</v>
      </c>
    </row>
    <row r="422" spans="2:51" s="12" customFormat="1">
      <c r="B422" s="216"/>
      <c r="C422" s="217"/>
      <c r="D422" s="218" t="s">
        <v>205</v>
      </c>
      <c r="E422" s="219" t="s">
        <v>24</v>
      </c>
      <c r="F422" s="220" t="s">
        <v>635</v>
      </c>
      <c r="G422" s="217"/>
      <c r="H422" s="221">
        <v>119.86</v>
      </c>
      <c r="I422" s="222"/>
      <c r="J422" s="217"/>
      <c r="K422" s="217"/>
      <c r="L422" s="223"/>
      <c r="M422" s="224"/>
      <c r="N422" s="225"/>
      <c r="O422" s="225"/>
      <c r="P422" s="225"/>
      <c r="Q422" s="225"/>
      <c r="R422" s="225"/>
      <c r="S422" s="225"/>
      <c r="T422" s="226"/>
      <c r="AT422" s="227" t="s">
        <v>205</v>
      </c>
      <c r="AU422" s="227" t="s">
        <v>211</v>
      </c>
      <c r="AV422" s="12" t="s">
        <v>83</v>
      </c>
      <c r="AW422" s="12" t="s">
        <v>37</v>
      </c>
      <c r="AX422" s="12" t="s">
        <v>74</v>
      </c>
      <c r="AY422" s="227" t="s">
        <v>196</v>
      </c>
    </row>
    <row r="423" spans="2:51" s="12" customFormat="1">
      <c r="B423" s="216"/>
      <c r="C423" s="217"/>
      <c r="D423" s="218" t="s">
        <v>205</v>
      </c>
      <c r="E423" s="219" t="s">
        <v>24</v>
      </c>
      <c r="F423" s="220" t="s">
        <v>636</v>
      </c>
      <c r="G423" s="217"/>
      <c r="H423" s="221">
        <v>-13.823</v>
      </c>
      <c r="I423" s="222"/>
      <c r="J423" s="217"/>
      <c r="K423" s="217"/>
      <c r="L423" s="223"/>
      <c r="M423" s="224"/>
      <c r="N423" s="225"/>
      <c r="O423" s="225"/>
      <c r="P423" s="225"/>
      <c r="Q423" s="225"/>
      <c r="R423" s="225"/>
      <c r="S423" s="225"/>
      <c r="T423" s="226"/>
      <c r="AT423" s="227" t="s">
        <v>205</v>
      </c>
      <c r="AU423" s="227" t="s">
        <v>211</v>
      </c>
      <c r="AV423" s="12" t="s">
        <v>83</v>
      </c>
      <c r="AW423" s="12" t="s">
        <v>37</v>
      </c>
      <c r="AX423" s="12" t="s">
        <v>74</v>
      </c>
      <c r="AY423" s="227" t="s">
        <v>196</v>
      </c>
    </row>
    <row r="424" spans="2:51" s="12" customFormat="1">
      <c r="B424" s="216"/>
      <c r="C424" s="217"/>
      <c r="D424" s="218" t="s">
        <v>205</v>
      </c>
      <c r="E424" s="219" t="s">
        <v>24</v>
      </c>
      <c r="F424" s="220" t="s">
        <v>637</v>
      </c>
      <c r="G424" s="217"/>
      <c r="H424" s="221">
        <v>-14.4</v>
      </c>
      <c r="I424" s="222"/>
      <c r="J424" s="217"/>
      <c r="K424" s="217"/>
      <c r="L424" s="223"/>
      <c r="M424" s="224"/>
      <c r="N424" s="225"/>
      <c r="O424" s="225"/>
      <c r="P424" s="225"/>
      <c r="Q424" s="225"/>
      <c r="R424" s="225"/>
      <c r="S424" s="225"/>
      <c r="T424" s="226"/>
      <c r="AT424" s="227" t="s">
        <v>205</v>
      </c>
      <c r="AU424" s="227" t="s">
        <v>211</v>
      </c>
      <c r="AV424" s="12" t="s">
        <v>83</v>
      </c>
      <c r="AW424" s="12" t="s">
        <v>37</v>
      </c>
      <c r="AX424" s="12" t="s">
        <v>74</v>
      </c>
      <c r="AY424" s="227" t="s">
        <v>196</v>
      </c>
    </row>
    <row r="425" spans="2:51" s="12" customFormat="1">
      <c r="B425" s="216"/>
      <c r="C425" s="217"/>
      <c r="D425" s="218" t="s">
        <v>205</v>
      </c>
      <c r="E425" s="219" t="s">
        <v>24</v>
      </c>
      <c r="F425" s="220" t="s">
        <v>638</v>
      </c>
      <c r="G425" s="217"/>
      <c r="H425" s="221">
        <v>3.84</v>
      </c>
      <c r="I425" s="222"/>
      <c r="J425" s="217"/>
      <c r="K425" s="217"/>
      <c r="L425" s="223"/>
      <c r="M425" s="224"/>
      <c r="N425" s="225"/>
      <c r="O425" s="225"/>
      <c r="P425" s="225"/>
      <c r="Q425" s="225"/>
      <c r="R425" s="225"/>
      <c r="S425" s="225"/>
      <c r="T425" s="226"/>
      <c r="AT425" s="227" t="s">
        <v>205</v>
      </c>
      <c r="AU425" s="227" t="s">
        <v>211</v>
      </c>
      <c r="AV425" s="12" t="s">
        <v>83</v>
      </c>
      <c r="AW425" s="12" t="s">
        <v>37</v>
      </c>
      <c r="AX425" s="12" t="s">
        <v>74</v>
      </c>
      <c r="AY425" s="227" t="s">
        <v>196</v>
      </c>
    </row>
    <row r="426" spans="2:51" s="12" customFormat="1">
      <c r="B426" s="216"/>
      <c r="C426" s="217"/>
      <c r="D426" s="218" t="s">
        <v>205</v>
      </c>
      <c r="E426" s="219" t="s">
        <v>24</v>
      </c>
      <c r="F426" s="220" t="s">
        <v>639</v>
      </c>
      <c r="G426" s="217"/>
      <c r="H426" s="221">
        <v>2.56</v>
      </c>
      <c r="I426" s="222"/>
      <c r="J426" s="217"/>
      <c r="K426" s="217"/>
      <c r="L426" s="223"/>
      <c r="M426" s="224"/>
      <c r="N426" s="225"/>
      <c r="O426" s="225"/>
      <c r="P426" s="225"/>
      <c r="Q426" s="225"/>
      <c r="R426" s="225"/>
      <c r="S426" s="225"/>
      <c r="T426" s="226"/>
      <c r="AT426" s="227" t="s">
        <v>205</v>
      </c>
      <c r="AU426" s="227" t="s">
        <v>211</v>
      </c>
      <c r="AV426" s="12" t="s">
        <v>83</v>
      </c>
      <c r="AW426" s="12" t="s">
        <v>37</v>
      </c>
      <c r="AX426" s="12" t="s">
        <v>74</v>
      </c>
      <c r="AY426" s="227" t="s">
        <v>196</v>
      </c>
    </row>
    <row r="427" spans="2:51" s="12" customFormat="1">
      <c r="B427" s="216"/>
      <c r="C427" s="217"/>
      <c r="D427" s="218" t="s">
        <v>205</v>
      </c>
      <c r="E427" s="219" t="s">
        <v>24</v>
      </c>
      <c r="F427" s="220" t="s">
        <v>640</v>
      </c>
      <c r="G427" s="217"/>
      <c r="H427" s="221">
        <v>2.7</v>
      </c>
      <c r="I427" s="222"/>
      <c r="J427" s="217"/>
      <c r="K427" s="217"/>
      <c r="L427" s="223"/>
      <c r="M427" s="224"/>
      <c r="N427" s="225"/>
      <c r="O427" s="225"/>
      <c r="P427" s="225"/>
      <c r="Q427" s="225"/>
      <c r="R427" s="225"/>
      <c r="S427" s="225"/>
      <c r="T427" s="226"/>
      <c r="AT427" s="227" t="s">
        <v>205</v>
      </c>
      <c r="AU427" s="227" t="s">
        <v>211</v>
      </c>
      <c r="AV427" s="12" t="s">
        <v>83</v>
      </c>
      <c r="AW427" s="12" t="s">
        <v>37</v>
      </c>
      <c r="AX427" s="12" t="s">
        <v>74</v>
      </c>
      <c r="AY427" s="227" t="s">
        <v>196</v>
      </c>
    </row>
    <row r="428" spans="2:51" s="12" customFormat="1">
      <c r="B428" s="216"/>
      <c r="C428" s="217"/>
      <c r="D428" s="218" t="s">
        <v>205</v>
      </c>
      <c r="E428" s="219" t="s">
        <v>24</v>
      </c>
      <c r="F428" s="220" t="s">
        <v>641</v>
      </c>
      <c r="G428" s="217"/>
      <c r="H428" s="221">
        <v>0.78</v>
      </c>
      <c r="I428" s="222"/>
      <c r="J428" s="217"/>
      <c r="K428" s="217"/>
      <c r="L428" s="223"/>
      <c r="M428" s="224"/>
      <c r="N428" s="225"/>
      <c r="O428" s="225"/>
      <c r="P428" s="225"/>
      <c r="Q428" s="225"/>
      <c r="R428" s="225"/>
      <c r="S428" s="225"/>
      <c r="T428" s="226"/>
      <c r="AT428" s="227" t="s">
        <v>205</v>
      </c>
      <c r="AU428" s="227" t="s">
        <v>211</v>
      </c>
      <c r="AV428" s="12" t="s">
        <v>83</v>
      </c>
      <c r="AW428" s="12" t="s">
        <v>37</v>
      </c>
      <c r="AX428" s="12" t="s">
        <v>74</v>
      </c>
      <c r="AY428" s="227" t="s">
        <v>196</v>
      </c>
    </row>
    <row r="429" spans="2:51" s="12" customFormat="1">
      <c r="B429" s="216"/>
      <c r="C429" s="217"/>
      <c r="D429" s="218" t="s">
        <v>205</v>
      </c>
      <c r="E429" s="219" t="s">
        <v>24</v>
      </c>
      <c r="F429" s="220" t="s">
        <v>642</v>
      </c>
      <c r="G429" s="217"/>
      <c r="H429" s="221">
        <v>2.73</v>
      </c>
      <c r="I429" s="222"/>
      <c r="J429" s="217"/>
      <c r="K429" s="217"/>
      <c r="L429" s="223"/>
      <c r="M429" s="224"/>
      <c r="N429" s="225"/>
      <c r="O429" s="225"/>
      <c r="P429" s="225"/>
      <c r="Q429" s="225"/>
      <c r="R429" s="225"/>
      <c r="S429" s="225"/>
      <c r="T429" s="226"/>
      <c r="AT429" s="227" t="s">
        <v>205</v>
      </c>
      <c r="AU429" s="227" t="s">
        <v>211</v>
      </c>
      <c r="AV429" s="12" t="s">
        <v>83</v>
      </c>
      <c r="AW429" s="12" t="s">
        <v>37</v>
      </c>
      <c r="AX429" s="12" t="s">
        <v>74</v>
      </c>
      <c r="AY429" s="227" t="s">
        <v>196</v>
      </c>
    </row>
    <row r="430" spans="2:51" s="12" customFormat="1">
      <c r="B430" s="216"/>
      <c r="C430" s="217"/>
      <c r="D430" s="218" t="s">
        <v>205</v>
      </c>
      <c r="E430" s="219" t="s">
        <v>24</v>
      </c>
      <c r="F430" s="220" t="s">
        <v>643</v>
      </c>
      <c r="G430" s="217"/>
      <c r="H430" s="221">
        <v>-4.5369999999999999</v>
      </c>
      <c r="I430" s="222"/>
      <c r="J430" s="217"/>
      <c r="K430" s="217"/>
      <c r="L430" s="223"/>
      <c r="M430" s="224"/>
      <c r="N430" s="225"/>
      <c r="O430" s="225"/>
      <c r="P430" s="225"/>
      <c r="Q430" s="225"/>
      <c r="R430" s="225"/>
      <c r="S430" s="225"/>
      <c r="T430" s="226"/>
      <c r="AT430" s="227" t="s">
        <v>205</v>
      </c>
      <c r="AU430" s="227" t="s">
        <v>211</v>
      </c>
      <c r="AV430" s="12" t="s">
        <v>83</v>
      </c>
      <c r="AW430" s="12" t="s">
        <v>37</v>
      </c>
      <c r="AX430" s="12" t="s">
        <v>74</v>
      </c>
      <c r="AY430" s="227" t="s">
        <v>196</v>
      </c>
    </row>
    <row r="431" spans="2:51" s="13" customFormat="1">
      <c r="B431" s="228"/>
      <c r="C431" s="229"/>
      <c r="D431" s="218" t="s">
        <v>205</v>
      </c>
      <c r="E431" s="230" t="s">
        <v>24</v>
      </c>
      <c r="F431" s="231" t="s">
        <v>263</v>
      </c>
      <c r="G431" s="229"/>
      <c r="H431" s="232">
        <v>99.71</v>
      </c>
      <c r="I431" s="233"/>
      <c r="J431" s="229"/>
      <c r="K431" s="229"/>
      <c r="L431" s="234"/>
      <c r="M431" s="235"/>
      <c r="N431" s="236"/>
      <c r="O431" s="236"/>
      <c r="P431" s="236"/>
      <c r="Q431" s="236"/>
      <c r="R431" s="236"/>
      <c r="S431" s="236"/>
      <c r="T431" s="237"/>
      <c r="AT431" s="238" t="s">
        <v>205</v>
      </c>
      <c r="AU431" s="238" t="s">
        <v>211</v>
      </c>
      <c r="AV431" s="13" t="s">
        <v>211</v>
      </c>
      <c r="AW431" s="13" t="s">
        <v>37</v>
      </c>
      <c r="AX431" s="13" t="s">
        <v>74</v>
      </c>
      <c r="AY431" s="238" t="s">
        <v>196</v>
      </c>
    </row>
    <row r="432" spans="2:51" s="14" customFormat="1">
      <c r="B432" s="239"/>
      <c r="C432" s="240"/>
      <c r="D432" s="218" t="s">
        <v>205</v>
      </c>
      <c r="E432" s="241" t="s">
        <v>24</v>
      </c>
      <c r="F432" s="242" t="s">
        <v>238</v>
      </c>
      <c r="G432" s="240"/>
      <c r="H432" s="243">
        <v>104.247</v>
      </c>
      <c r="I432" s="244"/>
      <c r="J432" s="240"/>
      <c r="K432" s="240"/>
      <c r="L432" s="245"/>
      <c r="M432" s="246"/>
      <c r="N432" s="247"/>
      <c r="O432" s="247"/>
      <c r="P432" s="247"/>
      <c r="Q432" s="247"/>
      <c r="R432" s="247"/>
      <c r="S432" s="247"/>
      <c r="T432" s="248"/>
      <c r="AT432" s="249" t="s">
        <v>205</v>
      </c>
      <c r="AU432" s="249" t="s">
        <v>211</v>
      </c>
      <c r="AV432" s="14" t="s">
        <v>203</v>
      </c>
      <c r="AW432" s="14" t="s">
        <v>37</v>
      </c>
      <c r="AX432" s="14" t="s">
        <v>81</v>
      </c>
      <c r="AY432" s="249" t="s">
        <v>196</v>
      </c>
    </row>
    <row r="433" spans="2:65" s="11" customFormat="1" ht="22.25" customHeight="1">
      <c r="B433" s="188"/>
      <c r="C433" s="189"/>
      <c r="D433" s="190" t="s">
        <v>73</v>
      </c>
      <c r="E433" s="202" t="s">
        <v>656</v>
      </c>
      <c r="F433" s="202" t="s">
        <v>657</v>
      </c>
      <c r="G433" s="189"/>
      <c r="H433" s="189"/>
      <c r="I433" s="192"/>
      <c r="J433" s="203">
        <f>BK433</f>
        <v>0</v>
      </c>
      <c r="K433" s="189"/>
      <c r="L433" s="194"/>
      <c r="M433" s="195"/>
      <c r="N433" s="196"/>
      <c r="O433" s="196"/>
      <c r="P433" s="197">
        <f>SUM(P434:P446)</f>
        <v>0</v>
      </c>
      <c r="Q433" s="196"/>
      <c r="R433" s="197">
        <f>SUM(R434:R446)</f>
        <v>1.3429999999999999E-2</v>
      </c>
      <c r="S433" s="196"/>
      <c r="T433" s="198">
        <f>SUM(T434:T446)</f>
        <v>0</v>
      </c>
      <c r="AR433" s="199" t="s">
        <v>81</v>
      </c>
      <c r="AT433" s="200" t="s">
        <v>73</v>
      </c>
      <c r="AU433" s="200" t="s">
        <v>83</v>
      </c>
      <c r="AY433" s="199" t="s">
        <v>196</v>
      </c>
      <c r="BK433" s="201">
        <f>SUM(BK434:BK446)</f>
        <v>0</v>
      </c>
    </row>
    <row r="434" spans="2:65" s="1" customFormat="1" ht="34.5" customHeight="1">
      <c r="B434" s="42"/>
      <c r="C434" s="204" t="s">
        <v>658</v>
      </c>
      <c r="D434" s="204" t="s">
        <v>198</v>
      </c>
      <c r="E434" s="205" t="s">
        <v>605</v>
      </c>
      <c r="F434" s="206" t="s">
        <v>606</v>
      </c>
      <c r="G434" s="207" t="s">
        <v>267</v>
      </c>
      <c r="H434" s="208">
        <v>0.79</v>
      </c>
      <c r="I434" s="209"/>
      <c r="J434" s="210">
        <f>ROUND(I434*H434,2)</f>
        <v>0</v>
      </c>
      <c r="K434" s="206" t="s">
        <v>24</v>
      </c>
      <c r="L434" s="62"/>
      <c r="M434" s="211" t="s">
        <v>24</v>
      </c>
      <c r="N434" s="212" t="s">
        <v>45</v>
      </c>
      <c r="O434" s="43"/>
      <c r="P434" s="213">
        <f>O434*H434</f>
        <v>0</v>
      </c>
      <c r="Q434" s="213">
        <v>1.2999999999999999E-2</v>
      </c>
      <c r="R434" s="213">
        <f>Q434*H434</f>
        <v>1.027E-2</v>
      </c>
      <c r="S434" s="213">
        <v>0</v>
      </c>
      <c r="T434" s="214">
        <f>S434*H434</f>
        <v>0</v>
      </c>
      <c r="AR434" s="25" t="s">
        <v>203</v>
      </c>
      <c r="AT434" s="25" t="s">
        <v>198</v>
      </c>
      <c r="AU434" s="25" t="s">
        <v>211</v>
      </c>
      <c r="AY434" s="25" t="s">
        <v>196</v>
      </c>
      <c r="BE434" s="215">
        <f>IF(N434="základní",J434,0)</f>
        <v>0</v>
      </c>
      <c r="BF434" s="215">
        <f>IF(N434="snížená",J434,0)</f>
        <v>0</v>
      </c>
      <c r="BG434" s="215">
        <f>IF(N434="zákl. přenesená",J434,0)</f>
        <v>0</v>
      </c>
      <c r="BH434" s="215">
        <f>IF(N434="sníž. přenesená",J434,0)</f>
        <v>0</v>
      </c>
      <c r="BI434" s="215">
        <f>IF(N434="nulová",J434,0)</f>
        <v>0</v>
      </c>
      <c r="BJ434" s="25" t="s">
        <v>81</v>
      </c>
      <c r="BK434" s="215">
        <f>ROUND(I434*H434,2)</f>
        <v>0</v>
      </c>
      <c r="BL434" s="25" t="s">
        <v>203</v>
      </c>
      <c r="BM434" s="25" t="s">
        <v>659</v>
      </c>
    </row>
    <row r="435" spans="2:65" s="15" customFormat="1">
      <c r="B435" s="260"/>
      <c r="C435" s="261"/>
      <c r="D435" s="218" t="s">
        <v>205</v>
      </c>
      <c r="E435" s="262" t="s">
        <v>24</v>
      </c>
      <c r="F435" s="263" t="s">
        <v>608</v>
      </c>
      <c r="G435" s="261"/>
      <c r="H435" s="262" t="s">
        <v>24</v>
      </c>
      <c r="I435" s="264"/>
      <c r="J435" s="261"/>
      <c r="K435" s="261"/>
      <c r="L435" s="265"/>
      <c r="M435" s="266"/>
      <c r="N435" s="267"/>
      <c r="O435" s="267"/>
      <c r="P435" s="267"/>
      <c r="Q435" s="267"/>
      <c r="R435" s="267"/>
      <c r="S435" s="267"/>
      <c r="T435" s="268"/>
      <c r="AT435" s="269" t="s">
        <v>205</v>
      </c>
      <c r="AU435" s="269" t="s">
        <v>211</v>
      </c>
      <c r="AV435" s="15" t="s">
        <v>81</v>
      </c>
      <c r="AW435" s="15" t="s">
        <v>37</v>
      </c>
      <c r="AX435" s="15" t="s">
        <v>74</v>
      </c>
      <c r="AY435" s="269" t="s">
        <v>196</v>
      </c>
    </row>
    <row r="436" spans="2:65" s="15" customFormat="1">
      <c r="B436" s="260"/>
      <c r="C436" s="261"/>
      <c r="D436" s="218" t="s">
        <v>205</v>
      </c>
      <c r="E436" s="262" t="s">
        <v>24</v>
      </c>
      <c r="F436" s="263" t="s">
        <v>609</v>
      </c>
      <c r="G436" s="261"/>
      <c r="H436" s="262" t="s">
        <v>24</v>
      </c>
      <c r="I436" s="264"/>
      <c r="J436" s="261"/>
      <c r="K436" s="261"/>
      <c r="L436" s="265"/>
      <c r="M436" s="266"/>
      <c r="N436" s="267"/>
      <c r="O436" s="267"/>
      <c r="P436" s="267"/>
      <c r="Q436" s="267"/>
      <c r="R436" s="267"/>
      <c r="S436" s="267"/>
      <c r="T436" s="268"/>
      <c r="AT436" s="269" t="s">
        <v>205</v>
      </c>
      <c r="AU436" s="269" t="s">
        <v>211</v>
      </c>
      <c r="AV436" s="15" t="s">
        <v>81</v>
      </c>
      <c r="AW436" s="15" t="s">
        <v>37</v>
      </c>
      <c r="AX436" s="15" t="s">
        <v>74</v>
      </c>
      <c r="AY436" s="269" t="s">
        <v>196</v>
      </c>
    </row>
    <row r="437" spans="2:65" s="12" customFormat="1">
      <c r="B437" s="216"/>
      <c r="C437" s="217"/>
      <c r="D437" s="218" t="s">
        <v>205</v>
      </c>
      <c r="E437" s="219" t="s">
        <v>24</v>
      </c>
      <c r="F437" s="220" t="s">
        <v>24</v>
      </c>
      <c r="G437" s="217"/>
      <c r="H437" s="221">
        <v>0</v>
      </c>
      <c r="I437" s="222"/>
      <c r="J437" s="217"/>
      <c r="K437" s="217"/>
      <c r="L437" s="223"/>
      <c r="M437" s="224"/>
      <c r="N437" s="225"/>
      <c r="O437" s="225"/>
      <c r="P437" s="225"/>
      <c r="Q437" s="225"/>
      <c r="R437" s="225"/>
      <c r="S437" s="225"/>
      <c r="T437" s="226"/>
      <c r="AT437" s="227" t="s">
        <v>205</v>
      </c>
      <c r="AU437" s="227" t="s">
        <v>211</v>
      </c>
      <c r="AV437" s="12" t="s">
        <v>83</v>
      </c>
      <c r="AW437" s="12" t="s">
        <v>37</v>
      </c>
      <c r="AX437" s="12" t="s">
        <v>74</v>
      </c>
      <c r="AY437" s="227" t="s">
        <v>196</v>
      </c>
    </row>
    <row r="438" spans="2:65" s="15" customFormat="1">
      <c r="B438" s="260"/>
      <c r="C438" s="261"/>
      <c r="D438" s="218" t="s">
        <v>205</v>
      </c>
      <c r="E438" s="262" t="s">
        <v>24</v>
      </c>
      <c r="F438" s="263" t="s">
        <v>652</v>
      </c>
      <c r="G438" s="261"/>
      <c r="H438" s="262" t="s">
        <v>24</v>
      </c>
      <c r="I438" s="264"/>
      <c r="J438" s="261"/>
      <c r="K438" s="261"/>
      <c r="L438" s="265"/>
      <c r="M438" s="266"/>
      <c r="N438" s="267"/>
      <c r="O438" s="267"/>
      <c r="P438" s="267"/>
      <c r="Q438" s="267"/>
      <c r="R438" s="267"/>
      <c r="S438" s="267"/>
      <c r="T438" s="268"/>
      <c r="AT438" s="269" t="s">
        <v>205</v>
      </c>
      <c r="AU438" s="269" t="s">
        <v>211</v>
      </c>
      <c r="AV438" s="15" t="s">
        <v>81</v>
      </c>
      <c r="AW438" s="15" t="s">
        <v>37</v>
      </c>
      <c r="AX438" s="15" t="s">
        <v>74</v>
      </c>
      <c r="AY438" s="269" t="s">
        <v>196</v>
      </c>
    </row>
    <row r="439" spans="2:65" s="12" customFormat="1">
      <c r="B439" s="216"/>
      <c r="C439" s="217"/>
      <c r="D439" s="218" t="s">
        <v>205</v>
      </c>
      <c r="E439" s="219" t="s">
        <v>24</v>
      </c>
      <c r="F439" s="220" t="s">
        <v>660</v>
      </c>
      <c r="G439" s="217"/>
      <c r="H439" s="221">
        <v>0.99</v>
      </c>
      <c r="I439" s="222"/>
      <c r="J439" s="217"/>
      <c r="K439" s="217"/>
      <c r="L439" s="223"/>
      <c r="M439" s="224"/>
      <c r="N439" s="225"/>
      <c r="O439" s="225"/>
      <c r="P439" s="225"/>
      <c r="Q439" s="225"/>
      <c r="R439" s="225"/>
      <c r="S439" s="225"/>
      <c r="T439" s="226"/>
      <c r="AT439" s="227" t="s">
        <v>205</v>
      </c>
      <c r="AU439" s="227" t="s">
        <v>211</v>
      </c>
      <c r="AV439" s="12" t="s">
        <v>83</v>
      </c>
      <c r="AW439" s="12" t="s">
        <v>37</v>
      </c>
      <c r="AX439" s="12" t="s">
        <v>74</v>
      </c>
      <c r="AY439" s="227" t="s">
        <v>196</v>
      </c>
    </row>
    <row r="440" spans="2:65" s="12" customFormat="1">
      <c r="B440" s="216"/>
      <c r="C440" s="217"/>
      <c r="D440" s="218" t="s">
        <v>205</v>
      </c>
      <c r="E440" s="219" t="s">
        <v>24</v>
      </c>
      <c r="F440" s="220" t="s">
        <v>661</v>
      </c>
      <c r="G440" s="217"/>
      <c r="H440" s="221">
        <v>-0.2</v>
      </c>
      <c r="I440" s="222"/>
      <c r="J440" s="217"/>
      <c r="K440" s="217"/>
      <c r="L440" s="223"/>
      <c r="M440" s="224"/>
      <c r="N440" s="225"/>
      <c r="O440" s="225"/>
      <c r="P440" s="225"/>
      <c r="Q440" s="225"/>
      <c r="R440" s="225"/>
      <c r="S440" s="225"/>
      <c r="T440" s="226"/>
      <c r="AT440" s="227" t="s">
        <v>205</v>
      </c>
      <c r="AU440" s="227" t="s">
        <v>211</v>
      </c>
      <c r="AV440" s="12" t="s">
        <v>83</v>
      </c>
      <c r="AW440" s="12" t="s">
        <v>37</v>
      </c>
      <c r="AX440" s="12" t="s">
        <v>74</v>
      </c>
      <c r="AY440" s="227" t="s">
        <v>196</v>
      </c>
    </row>
    <row r="441" spans="2:65" s="14" customFormat="1">
      <c r="B441" s="239"/>
      <c r="C441" s="240"/>
      <c r="D441" s="218" t="s">
        <v>205</v>
      </c>
      <c r="E441" s="241" t="s">
        <v>24</v>
      </c>
      <c r="F441" s="242" t="s">
        <v>662</v>
      </c>
      <c r="G441" s="240"/>
      <c r="H441" s="243">
        <v>0.79</v>
      </c>
      <c r="I441" s="244"/>
      <c r="J441" s="240"/>
      <c r="K441" s="240"/>
      <c r="L441" s="245"/>
      <c r="M441" s="246"/>
      <c r="N441" s="247"/>
      <c r="O441" s="247"/>
      <c r="P441" s="247"/>
      <c r="Q441" s="247"/>
      <c r="R441" s="247"/>
      <c r="S441" s="247"/>
      <c r="T441" s="248"/>
      <c r="AT441" s="249" t="s">
        <v>205</v>
      </c>
      <c r="AU441" s="249" t="s">
        <v>211</v>
      </c>
      <c r="AV441" s="14" t="s">
        <v>203</v>
      </c>
      <c r="AW441" s="14" t="s">
        <v>37</v>
      </c>
      <c r="AX441" s="14" t="s">
        <v>81</v>
      </c>
      <c r="AY441" s="249" t="s">
        <v>196</v>
      </c>
    </row>
    <row r="442" spans="2:65" s="1" customFormat="1" ht="23" customHeight="1">
      <c r="B442" s="42"/>
      <c r="C442" s="204" t="s">
        <v>663</v>
      </c>
      <c r="D442" s="204" t="s">
        <v>198</v>
      </c>
      <c r="E442" s="205" t="s">
        <v>613</v>
      </c>
      <c r="F442" s="206" t="s">
        <v>614</v>
      </c>
      <c r="G442" s="207" t="s">
        <v>267</v>
      </c>
      <c r="H442" s="208">
        <v>0.79</v>
      </c>
      <c r="I442" s="209"/>
      <c r="J442" s="210">
        <f>ROUND(I442*H442,2)</f>
        <v>0</v>
      </c>
      <c r="K442" s="206" t="s">
        <v>24</v>
      </c>
      <c r="L442" s="62"/>
      <c r="M442" s="211" t="s">
        <v>24</v>
      </c>
      <c r="N442" s="212" t="s">
        <v>45</v>
      </c>
      <c r="O442" s="43"/>
      <c r="P442" s="213">
        <f>O442*H442</f>
        <v>0</v>
      </c>
      <c r="Q442" s="213">
        <v>4.0000000000000001E-3</v>
      </c>
      <c r="R442" s="213">
        <f>Q442*H442</f>
        <v>3.16E-3</v>
      </c>
      <c r="S442" s="213">
        <v>0</v>
      </c>
      <c r="T442" s="214">
        <f>S442*H442</f>
        <v>0</v>
      </c>
      <c r="AR442" s="25" t="s">
        <v>203</v>
      </c>
      <c r="AT442" s="25" t="s">
        <v>198</v>
      </c>
      <c r="AU442" s="25" t="s">
        <v>211</v>
      </c>
      <c r="AY442" s="25" t="s">
        <v>196</v>
      </c>
      <c r="BE442" s="215">
        <f>IF(N442="základní",J442,0)</f>
        <v>0</v>
      </c>
      <c r="BF442" s="215">
        <f>IF(N442="snížená",J442,0)</f>
        <v>0</v>
      </c>
      <c r="BG442" s="215">
        <f>IF(N442="zákl. přenesená",J442,0)</f>
        <v>0</v>
      </c>
      <c r="BH442" s="215">
        <f>IF(N442="sníž. přenesená",J442,0)</f>
        <v>0</v>
      </c>
      <c r="BI442" s="215">
        <f>IF(N442="nulová",J442,0)</f>
        <v>0</v>
      </c>
      <c r="BJ442" s="25" t="s">
        <v>81</v>
      </c>
      <c r="BK442" s="215">
        <f>ROUND(I442*H442,2)</f>
        <v>0</v>
      </c>
      <c r="BL442" s="25" t="s">
        <v>203</v>
      </c>
      <c r="BM442" s="25" t="s">
        <v>664</v>
      </c>
    </row>
    <row r="443" spans="2:65" s="15" customFormat="1">
      <c r="B443" s="260"/>
      <c r="C443" s="261"/>
      <c r="D443" s="218" t="s">
        <v>205</v>
      </c>
      <c r="E443" s="262" t="s">
        <v>24</v>
      </c>
      <c r="F443" s="263" t="s">
        <v>608</v>
      </c>
      <c r="G443" s="261"/>
      <c r="H443" s="262" t="s">
        <v>24</v>
      </c>
      <c r="I443" s="264"/>
      <c r="J443" s="261"/>
      <c r="K443" s="261"/>
      <c r="L443" s="265"/>
      <c r="M443" s="266"/>
      <c r="N443" s="267"/>
      <c r="O443" s="267"/>
      <c r="P443" s="267"/>
      <c r="Q443" s="267"/>
      <c r="R443" s="267"/>
      <c r="S443" s="267"/>
      <c r="T443" s="268"/>
      <c r="AT443" s="269" t="s">
        <v>205</v>
      </c>
      <c r="AU443" s="269" t="s">
        <v>211</v>
      </c>
      <c r="AV443" s="15" t="s">
        <v>81</v>
      </c>
      <c r="AW443" s="15" t="s">
        <v>37</v>
      </c>
      <c r="AX443" s="15" t="s">
        <v>74</v>
      </c>
      <c r="AY443" s="269" t="s">
        <v>196</v>
      </c>
    </row>
    <row r="444" spans="2:65" s="15" customFormat="1">
      <c r="B444" s="260"/>
      <c r="C444" s="261"/>
      <c r="D444" s="218" t="s">
        <v>205</v>
      </c>
      <c r="E444" s="262" t="s">
        <v>24</v>
      </c>
      <c r="F444" s="263" t="s">
        <v>609</v>
      </c>
      <c r="G444" s="261"/>
      <c r="H444" s="262" t="s">
        <v>24</v>
      </c>
      <c r="I444" s="264"/>
      <c r="J444" s="261"/>
      <c r="K444" s="261"/>
      <c r="L444" s="265"/>
      <c r="M444" s="266"/>
      <c r="N444" s="267"/>
      <c r="O444" s="267"/>
      <c r="P444" s="267"/>
      <c r="Q444" s="267"/>
      <c r="R444" s="267"/>
      <c r="S444" s="267"/>
      <c r="T444" s="268"/>
      <c r="AT444" s="269" t="s">
        <v>205</v>
      </c>
      <c r="AU444" s="269" t="s">
        <v>211</v>
      </c>
      <c r="AV444" s="15" t="s">
        <v>81</v>
      </c>
      <c r="AW444" s="15" t="s">
        <v>37</v>
      </c>
      <c r="AX444" s="15" t="s">
        <v>74</v>
      </c>
      <c r="AY444" s="269" t="s">
        <v>196</v>
      </c>
    </row>
    <row r="445" spans="2:65" s="12" customFormat="1">
      <c r="B445" s="216"/>
      <c r="C445" s="217"/>
      <c r="D445" s="218" t="s">
        <v>205</v>
      </c>
      <c r="E445" s="219" t="s">
        <v>24</v>
      </c>
      <c r="F445" s="220" t="s">
        <v>24</v>
      </c>
      <c r="G445" s="217"/>
      <c r="H445" s="221">
        <v>0</v>
      </c>
      <c r="I445" s="222"/>
      <c r="J445" s="217"/>
      <c r="K445" s="217"/>
      <c r="L445" s="223"/>
      <c r="M445" s="224"/>
      <c r="N445" s="225"/>
      <c r="O445" s="225"/>
      <c r="P445" s="225"/>
      <c r="Q445" s="225"/>
      <c r="R445" s="225"/>
      <c r="S445" s="225"/>
      <c r="T445" s="226"/>
      <c r="AT445" s="227" t="s">
        <v>205</v>
      </c>
      <c r="AU445" s="227" t="s">
        <v>211</v>
      </c>
      <c r="AV445" s="12" t="s">
        <v>83</v>
      </c>
      <c r="AW445" s="12" t="s">
        <v>37</v>
      </c>
      <c r="AX445" s="12" t="s">
        <v>74</v>
      </c>
      <c r="AY445" s="227" t="s">
        <v>196</v>
      </c>
    </row>
    <row r="446" spans="2:65" s="12" customFormat="1">
      <c r="B446" s="216"/>
      <c r="C446" s="217"/>
      <c r="D446" s="218" t="s">
        <v>205</v>
      </c>
      <c r="E446" s="219" t="s">
        <v>24</v>
      </c>
      <c r="F446" s="220" t="s">
        <v>665</v>
      </c>
      <c r="G446" s="217"/>
      <c r="H446" s="221">
        <v>0.79</v>
      </c>
      <c r="I446" s="222"/>
      <c r="J446" s="217"/>
      <c r="K446" s="217"/>
      <c r="L446" s="223"/>
      <c r="M446" s="224"/>
      <c r="N446" s="225"/>
      <c r="O446" s="225"/>
      <c r="P446" s="225"/>
      <c r="Q446" s="225"/>
      <c r="R446" s="225"/>
      <c r="S446" s="225"/>
      <c r="T446" s="226"/>
      <c r="AT446" s="227" t="s">
        <v>205</v>
      </c>
      <c r="AU446" s="227" t="s">
        <v>211</v>
      </c>
      <c r="AV446" s="12" t="s">
        <v>83</v>
      </c>
      <c r="AW446" s="12" t="s">
        <v>37</v>
      </c>
      <c r="AX446" s="12" t="s">
        <v>81</v>
      </c>
      <c r="AY446" s="227" t="s">
        <v>196</v>
      </c>
    </row>
    <row r="447" spans="2:65" s="11" customFormat="1" ht="22.25" customHeight="1">
      <c r="B447" s="188"/>
      <c r="C447" s="189"/>
      <c r="D447" s="190" t="s">
        <v>73</v>
      </c>
      <c r="E447" s="202" t="s">
        <v>666</v>
      </c>
      <c r="F447" s="202" t="s">
        <v>667</v>
      </c>
      <c r="G447" s="189"/>
      <c r="H447" s="189"/>
      <c r="I447" s="192"/>
      <c r="J447" s="203">
        <f>BK447</f>
        <v>0</v>
      </c>
      <c r="K447" s="189"/>
      <c r="L447" s="194"/>
      <c r="M447" s="195"/>
      <c r="N447" s="196"/>
      <c r="O447" s="196"/>
      <c r="P447" s="197">
        <f>SUM(P448:P547)</f>
        <v>0</v>
      </c>
      <c r="Q447" s="196"/>
      <c r="R447" s="197">
        <f>SUM(R448:R547)</f>
        <v>9.6015651449999986</v>
      </c>
      <c r="S447" s="196"/>
      <c r="T447" s="198">
        <f>SUM(T448:T547)</f>
        <v>0</v>
      </c>
      <c r="AR447" s="199" t="s">
        <v>81</v>
      </c>
      <c r="AT447" s="200" t="s">
        <v>73</v>
      </c>
      <c r="AU447" s="200" t="s">
        <v>83</v>
      </c>
      <c r="AY447" s="199" t="s">
        <v>196</v>
      </c>
      <c r="BK447" s="201">
        <f>SUM(BK448:BK547)</f>
        <v>0</v>
      </c>
    </row>
    <row r="448" spans="2:65" s="1" customFormat="1" ht="34.5" customHeight="1">
      <c r="B448" s="42"/>
      <c r="C448" s="204" t="s">
        <v>668</v>
      </c>
      <c r="D448" s="204" t="s">
        <v>198</v>
      </c>
      <c r="E448" s="205" t="s">
        <v>669</v>
      </c>
      <c r="F448" s="206" t="s">
        <v>670</v>
      </c>
      <c r="G448" s="207" t="s">
        <v>267</v>
      </c>
      <c r="H448" s="208">
        <v>142.30000000000001</v>
      </c>
      <c r="I448" s="209"/>
      <c r="J448" s="210">
        <f>ROUND(I448*H448,2)</f>
        <v>0</v>
      </c>
      <c r="K448" s="206" t="s">
        <v>202</v>
      </c>
      <c r="L448" s="62"/>
      <c r="M448" s="211" t="s">
        <v>24</v>
      </c>
      <c r="N448" s="212" t="s">
        <v>45</v>
      </c>
      <c r="O448" s="43"/>
      <c r="P448" s="213">
        <f>O448*H448</f>
        <v>0</v>
      </c>
      <c r="Q448" s="213">
        <v>1.6899999999999998E-2</v>
      </c>
      <c r="R448" s="213">
        <f>Q448*H448</f>
        <v>2.4048699999999998</v>
      </c>
      <c r="S448" s="213">
        <v>0</v>
      </c>
      <c r="T448" s="214">
        <f>S448*H448</f>
        <v>0</v>
      </c>
      <c r="AR448" s="25" t="s">
        <v>203</v>
      </c>
      <c r="AT448" s="25" t="s">
        <v>198</v>
      </c>
      <c r="AU448" s="25" t="s">
        <v>211</v>
      </c>
      <c r="AY448" s="25" t="s">
        <v>196</v>
      </c>
      <c r="BE448" s="215">
        <f>IF(N448="základní",J448,0)</f>
        <v>0</v>
      </c>
      <c r="BF448" s="215">
        <f>IF(N448="snížená",J448,0)</f>
        <v>0</v>
      </c>
      <c r="BG448" s="215">
        <f>IF(N448="zákl. přenesená",J448,0)</f>
        <v>0</v>
      </c>
      <c r="BH448" s="215">
        <f>IF(N448="sníž. přenesená",J448,0)</f>
        <v>0</v>
      </c>
      <c r="BI448" s="215">
        <f>IF(N448="nulová",J448,0)</f>
        <v>0</v>
      </c>
      <c r="BJ448" s="25" t="s">
        <v>81</v>
      </c>
      <c r="BK448" s="215">
        <f>ROUND(I448*H448,2)</f>
        <v>0</v>
      </c>
      <c r="BL448" s="25" t="s">
        <v>203</v>
      </c>
      <c r="BM448" s="25" t="s">
        <v>671</v>
      </c>
    </row>
    <row r="449" spans="2:65" s="12" customFormat="1">
      <c r="B449" s="216"/>
      <c r="C449" s="217"/>
      <c r="D449" s="218" t="s">
        <v>205</v>
      </c>
      <c r="E449" s="219" t="s">
        <v>24</v>
      </c>
      <c r="F449" s="220" t="s">
        <v>672</v>
      </c>
      <c r="G449" s="217"/>
      <c r="H449" s="221">
        <v>111.5</v>
      </c>
      <c r="I449" s="222"/>
      <c r="J449" s="217"/>
      <c r="K449" s="217"/>
      <c r="L449" s="223"/>
      <c r="M449" s="224"/>
      <c r="N449" s="225"/>
      <c r="O449" s="225"/>
      <c r="P449" s="225"/>
      <c r="Q449" s="225"/>
      <c r="R449" s="225"/>
      <c r="S449" s="225"/>
      <c r="T449" s="226"/>
      <c r="AT449" s="227" t="s">
        <v>205</v>
      </c>
      <c r="AU449" s="227" t="s">
        <v>211</v>
      </c>
      <c r="AV449" s="12" t="s">
        <v>83</v>
      </c>
      <c r="AW449" s="12" t="s">
        <v>37</v>
      </c>
      <c r="AX449" s="12" t="s">
        <v>74</v>
      </c>
      <c r="AY449" s="227" t="s">
        <v>196</v>
      </c>
    </row>
    <row r="450" spans="2:65" s="12" customFormat="1">
      <c r="B450" s="216"/>
      <c r="C450" s="217"/>
      <c r="D450" s="218" t="s">
        <v>205</v>
      </c>
      <c r="E450" s="219" t="s">
        <v>24</v>
      </c>
      <c r="F450" s="220" t="s">
        <v>673</v>
      </c>
      <c r="G450" s="217"/>
      <c r="H450" s="221">
        <v>30.8</v>
      </c>
      <c r="I450" s="222"/>
      <c r="J450" s="217"/>
      <c r="K450" s="217"/>
      <c r="L450" s="223"/>
      <c r="M450" s="224"/>
      <c r="N450" s="225"/>
      <c r="O450" s="225"/>
      <c r="P450" s="225"/>
      <c r="Q450" s="225"/>
      <c r="R450" s="225"/>
      <c r="S450" s="225"/>
      <c r="T450" s="226"/>
      <c r="AT450" s="227" t="s">
        <v>205</v>
      </c>
      <c r="AU450" s="227" t="s">
        <v>211</v>
      </c>
      <c r="AV450" s="12" t="s">
        <v>83</v>
      </c>
      <c r="AW450" s="12" t="s">
        <v>37</v>
      </c>
      <c r="AX450" s="12" t="s">
        <v>74</v>
      </c>
      <c r="AY450" s="227" t="s">
        <v>196</v>
      </c>
    </row>
    <row r="451" spans="2:65" s="13" customFormat="1">
      <c r="B451" s="228"/>
      <c r="C451" s="229"/>
      <c r="D451" s="218" t="s">
        <v>205</v>
      </c>
      <c r="E451" s="230" t="s">
        <v>24</v>
      </c>
      <c r="F451" s="231" t="s">
        <v>674</v>
      </c>
      <c r="G451" s="229"/>
      <c r="H451" s="232">
        <v>142.30000000000001</v>
      </c>
      <c r="I451" s="233"/>
      <c r="J451" s="229"/>
      <c r="K451" s="229"/>
      <c r="L451" s="234"/>
      <c r="M451" s="235"/>
      <c r="N451" s="236"/>
      <c r="O451" s="236"/>
      <c r="P451" s="236"/>
      <c r="Q451" s="236"/>
      <c r="R451" s="236"/>
      <c r="S451" s="236"/>
      <c r="T451" s="237"/>
      <c r="AT451" s="238" t="s">
        <v>205</v>
      </c>
      <c r="AU451" s="238" t="s">
        <v>211</v>
      </c>
      <c r="AV451" s="13" t="s">
        <v>211</v>
      </c>
      <c r="AW451" s="13" t="s">
        <v>37</v>
      </c>
      <c r="AX451" s="13" t="s">
        <v>74</v>
      </c>
      <c r="AY451" s="238" t="s">
        <v>196</v>
      </c>
    </row>
    <row r="452" spans="2:65" s="14" customFormat="1">
      <c r="B452" s="239"/>
      <c r="C452" s="240"/>
      <c r="D452" s="218" t="s">
        <v>205</v>
      </c>
      <c r="E452" s="241" t="s">
        <v>24</v>
      </c>
      <c r="F452" s="242" t="s">
        <v>675</v>
      </c>
      <c r="G452" s="240"/>
      <c r="H452" s="243">
        <v>142.30000000000001</v>
      </c>
      <c r="I452" s="244"/>
      <c r="J452" s="240"/>
      <c r="K452" s="240"/>
      <c r="L452" s="245"/>
      <c r="M452" s="246"/>
      <c r="N452" s="247"/>
      <c r="O452" s="247"/>
      <c r="P452" s="247"/>
      <c r="Q452" s="247"/>
      <c r="R452" s="247"/>
      <c r="S452" s="247"/>
      <c r="T452" s="248"/>
      <c r="AT452" s="249" t="s">
        <v>205</v>
      </c>
      <c r="AU452" s="249" t="s">
        <v>211</v>
      </c>
      <c r="AV452" s="14" t="s">
        <v>203</v>
      </c>
      <c r="AW452" s="14" t="s">
        <v>37</v>
      </c>
      <c r="AX452" s="14" t="s">
        <v>81</v>
      </c>
      <c r="AY452" s="249" t="s">
        <v>196</v>
      </c>
    </row>
    <row r="453" spans="2:65" s="1" customFormat="1" ht="57.5" customHeight="1">
      <c r="B453" s="42"/>
      <c r="C453" s="204" t="s">
        <v>676</v>
      </c>
      <c r="D453" s="204" t="s">
        <v>198</v>
      </c>
      <c r="E453" s="205" t="s">
        <v>677</v>
      </c>
      <c r="F453" s="206" t="s">
        <v>678</v>
      </c>
      <c r="G453" s="207" t="s">
        <v>267</v>
      </c>
      <c r="H453" s="208">
        <v>8.14</v>
      </c>
      <c r="I453" s="209"/>
      <c r="J453" s="210">
        <f>ROUND(I453*H453,2)</f>
        <v>0</v>
      </c>
      <c r="K453" s="206" t="s">
        <v>202</v>
      </c>
      <c r="L453" s="62"/>
      <c r="M453" s="211" t="s">
        <v>24</v>
      </c>
      <c r="N453" s="212" t="s">
        <v>45</v>
      </c>
      <c r="O453" s="43"/>
      <c r="P453" s="213">
        <f>O453*H453</f>
        <v>0</v>
      </c>
      <c r="Q453" s="213">
        <v>1.8380000000000001E-2</v>
      </c>
      <c r="R453" s="213">
        <f>Q453*H453</f>
        <v>0.1496132</v>
      </c>
      <c r="S453" s="213">
        <v>0</v>
      </c>
      <c r="T453" s="214">
        <f>S453*H453</f>
        <v>0</v>
      </c>
      <c r="AR453" s="25" t="s">
        <v>203</v>
      </c>
      <c r="AT453" s="25" t="s">
        <v>198</v>
      </c>
      <c r="AU453" s="25" t="s">
        <v>211</v>
      </c>
      <c r="AY453" s="25" t="s">
        <v>196</v>
      </c>
      <c r="BE453" s="215">
        <f>IF(N453="základní",J453,0)</f>
        <v>0</v>
      </c>
      <c r="BF453" s="215">
        <f>IF(N453="snížená",J453,0)</f>
        <v>0</v>
      </c>
      <c r="BG453" s="215">
        <f>IF(N453="zákl. přenesená",J453,0)</f>
        <v>0</v>
      </c>
      <c r="BH453" s="215">
        <f>IF(N453="sníž. přenesená",J453,0)</f>
        <v>0</v>
      </c>
      <c r="BI453" s="215">
        <f>IF(N453="nulová",J453,0)</f>
        <v>0</v>
      </c>
      <c r="BJ453" s="25" t="s">
        <v>81</v>
      </c>
      <c r="BK453" s="215">
        <f>ROUND(I453*H453,2)</f>
        <v>0</v>
      </c>
      <c r="BL453" s="25" t="s">
        <v>203</v>
      </c>
      <c r="BM453" s="25" t="s">
        <v>679</v>
      </c>
    </row>
    <row r="454" spans="2:65" s="12" customFormat="1">
      <c r="B454" s="216"/>
      <c r="C454" s="217"/>
      <c r="D454" s="218" t="s">
        <v>205</v>
      </c>
      <c r="E454" s="219" t="s">
        <v>24</v>
      </c>
      <c r="F454" s="220" t="s">
        <v>680</v>
      </c>
      <c r="G454" s="217"/>
      <c r="H454" s="221">
        <v>1.21</v>
      </c>
      <c r="I454" s="222"/>
      <c r="J454" s="217"/>
      <c r="K454" s="217"/>
      <c r="L454" s="223"/>
      <c r="M454" s="224"/>
      <c r="N454" s="225"/>
      <c r="O454" s="225"/>
      <c r="P454" s="225"/>
      <c r="Q454" s="225"/>
      <c r="R454" s="225"/>
      <c r="S454" s="225"/>
      <c r="T454" s="226"/>
      <c r="AT454" s="227" t="s">
        <v>205</v>
      </c>
      <c r="AU454" s="227" t="s">
        <v>211</v>
      </c>
      <c r="AV454" s="12" t="s">
        <v>83</v>
      </c>
      <c r="AW454" s="12" t="s">
        <v>37</v>
      </c>
      <c r="AX454" s="12" t="s">
        <v>74</v>
      </c>
      <c r="AY454" s="227" t="s">
        <v>196</v>
      </c>
    </row>
    <row r="455" spans="2:65" s="12" customFormat="1">
      <c r="B455" s="216"/>
      <c r="C455" s="217"/>
      <c r="D455" s="218" t="s">
        <v>205</v>
      </c>
      <c r="E455" s="219" t="s">
        <v>24</v>
      </c>
      <c r="F455" s="220" t="s">
        <v>681</v>
      </c>
      <c r="G455" s="217"/>
      <c r="H455" s="221">
        <v>5.83</v>
      </c>
      <c r="I455" s="222"/>
      <c r="J455" s="217"/>
      <c r="K455" s="217"/>
      <c r="L455" s="223"/>
      <c r="M455" s="224"/>
      <c r="N455" s="225"/>
      <c r="O455" s="225"/>
      <c r="P455" s="225"/>
      <c r="Q455" s="225"/>
      <c r="R455" s="225"/>
      <c r="S455" s="225"/>
      <c r="T455" s="226"/>
      <c r="AT455" s="227" t="s">
        <v>205</v>
      </c>
      <c r="AU455" s="227" t="s">
        <v>211</v>
      </c>
      <c r="AV455" s="12" t="s">
        <v>83</v>
      </c>
      <c r="AW455" s="12" t="s">
        <v>37</v>
      </c>
      <c r="AX455" s="12" t="s">
        <v>74</v>
      </c>
      <c r="AY455" s="227" t="s">
        <v>196</v>
      </c>
    </row>
    <row r="456" spans="2:65" s="12" customFormat="1">
      <c r="B456" s="216"/>
      <c r="C456" s="217"/>
      <c r="D456" s="218" t="s">
        <v>205</v>
      </c>
      <c r="E456" s="219" t="s">
        <v>24</v>
      </c>
      <c r="F456" s="220" t="s">
        <v>682</v>
      </c>
      <c r="G456" s="217"/>
      <c r="H456" s="221">
        <v>1.1000000000000001</v>
      </c>
      <c r="I456" s="222"/>
      <c r="J456" s="217"/>
      <c r="K456" s="217"/>
      <c r="L456" s="223"/>
      <c r="M456" s="224"/>
      <c r="N456" s="225"/>
      <c r="O456" s="225"/>
      <c r="P456" s="225"/>
      <c r="Q456" s="225"/>
      <c r="R456" s="225"/>
      <c r="S456" s="225"/>
      <c r="T456" s="226"/>
      <c r="AT456" s="227" t="s">
        <v>205</v>
      </c>
      <c r="AU456" s="227" t="s">
        <v>211</v>
      </c>
      <c r="AV456" s="12" t="s">
        <v>83</v>
      </c>
      <c r="AW456" s="12" t="s">
        <v>37</v>
      </c>
      <c r="AX456" s="12" t="s">
        <v>74</v>
      </c>
      <c r="AY456" s="227" t="s">
        <v>196</v>
      </c>
    </row>
    <row r="457" spans="2:65" s="14" customFormat="1">
      <c r="B457" s="239"/>
      <c r="C457" s="240"/>
      <c r="D457" s="218" t="s">
        <v>205</v>
      </c>
      <c r="E457" s="241" t="s">
        <v>24</v>
      </c>
      <c r="F457" s="242" t="s">
        <v>683</v>
      </c>
      <c r="G457" s="240"/>
      <c r="H457" s="243">
        <v>8.14</v>
      </c>
      <c r="I457" s="244"/>
      <c r="J457" s="240"/>
      <c r="K457" s="240"/>
      <c r="L457" s="245"/>
      <c r="M457" s="246"/>
      <c r="N457" s="247"/>
      <c r="O457" s="247"/>
      <c r="P457" s="247"/>
      <c r="Q457" s="247"/>
      <c r="R457" s="247"/>
      <c r="S457" s="247"/>
      <c r="T457" s="248"/>
      <c r="AT457" s="249" t="s">
        <v>205</v>
      </c>
      <c r="AU457" s="249" t="s">
        <v>211</v>
      </c>
      <c r="AV457" s="14" t="s">
        <v>203</v>
      </c>
      <c r="AW457" s="14" t="s">
        <v>37</v>
      </c>
      <c r="AX457" s="14" t="s">
        <v>81</v>
      </c>
      <c r="AY457" s="249" t="s">
        <v>196</v>
      </c>
    </row>
    <row r="458" spans="2:65" s="1" customFormat="1" ht="34.5" customHeight="1">
      <c r="B458" s="42"/>
      <c r="C458" s="204" t="s">
        <v>684</v>
      </c>
      <c r="D458" s="204" t="s">
        <v>198</v>
      </c>
      <c r="E458" s="205" t="s">
        <v>685</v>
      </c>
      <c r="F458" s="206" t="s">
        <v>686</v>
      </c>
      <c r="G458" s="207" t="s">
        <v>267</v>
      </c>
      <c r="H458" s="208">
        <v>8.14</v>
      </c>
      <c r="I458" s="209"/>
      <c r="J458" s="210">
        <f>ROUND(I458*H458,2)</f>
        <v>0</v>
      </c>
      <c r="K458" s="206" t="s">
        <v>202</v>
      </c>
      <c r="L458" s="62"/>
      <c r="M458" s="211" t="s">
        <v>24</v>
      </c>
      <c r="N458" s="212" t="s">
        <v>45</v>
      </c>
      <c r="O458" s="43"/>
      <c r="P458" s="213">
        <f>O458*H458</f>
        <v>0</v>
      </c>
      <c r="Q458" s="213">
        <v>2.5999999999999998E-4</v>
      </c>
      <c r="R458" s="213">
        <f>Q458*H458</f>
        <v>2.1164000000000001E-3</v>
      </c>
      <c r="S458" s="213">
        <v>0</v>
      </c>
      <c r="T458" s="214">
        <f>S458*H458</f>
        <v>0</v>
      </c>
      <c r="AR458" s="25" t="s">
        <v>203</v>
      </c>
      <c r="AT458" s="25" t="s">
        <v>198</v>
      </c>
      <c r="AU458" s="25" t="s">
        <v>211</v>
      </c>
      <c r="AY458" s="25" t="s">
        <v>196</v>
      </c>
      <c r="BE458" s="215">
        <f>IF(N458="základní",J458,0)</f>
        <v>0</v>
      </c>
      <c r="BF458" s="215">
        <f>IF(N458="snížená",J458,0)</f>
        <v>0</v>
      </c>
      <c r="BG458" s="215">
        <f>IF(N458="zákl. přenesená",J458,0)</f>
        <v>0</v>
      </c>
      <c r="BH458" s="215">
        <f>IF(N458="sníž. přenesená",J458,0)</f>
        <v>0</v>
      </c>
      <c r="BI458" s="215">
        <f>IF(N458="nulová",J458,0)</f>
        <v>0</v>
      </c>
      <c r="BJ458" s="25" t="s">
        <v>81</v>
      </c>
      <c r="BK458" s="215">
        <f>ROUND(I458*H458,2)</f>
        <v>0</v>
      </c>
      <c r="BL458" s="25" t="s">
        <v>203</v>
      </c>
      <c r="BM458" s="25" t="s">
        <v>687</v>
      </c>
    </row>
    <row r="459" spans="2:65" s="12" customFormat="1">
      <c r="B459" s="216"/>
      <c r="C459" s="217"/>
      <c r="D459" s="218" t="s">
        <v>205</v>
      </c>
      <c r="E459" s="219" t="s">
        <v>24</v>
      </c>
      <c r="F459" s="220" t="s">
        <v>680</v>
      </c>
      <c r="G459" s="217"/>
      <c r="H459" s="221">
        <v>1.21</v>
      </c>
      <c r="I459" s="222"/>
      <c r="J459" s="217"/>
      <c r="K459" s="217"/>
      <c r="L459" s="223"/>
      <c r="M459" s="224"/>
      <c r="N459" s="225"/>
      <c r="O459" s="225"/>
      <c r="P459" s="225"/>
      <c r="Q459" s="225"/>
      <c r="R459" s="225"/>
      <c r="S459" s="225"/>
      <c r="T459" s="226"/>
      <c r="AT459" s="227" t="s">
        <v>205</v>
      </c>
      <c r="AU459" s="227" t="s">
        <v>211</v>
      </c>
      <c r="AV459" s="12" t="s">
        <v>83</v>
      </c>
      <c r="AW459" s="12" t="s">
        <v>37</v>
      </c>
      <c r="AX459" s="12" t="s">
        <v>74</v>
      </c>
      <c r="AY459" s="227" t="s">
        <v>196</v>
      </c>
    </row>
    <row r="460" spans="2:65" s="12" customFormat="1">
      <c r="B460" s="216"/>
      <c r="C460" s="217"/>
      <c r="D460" s="218" t="s">
        <v>205</v>
      </c>
      <c r="E460" s="219" t="s">
        <v>24</v>
      </c>
      <c r="F460" s="220" t="s">
        <v>681</v>
      </c>
      <c r="G460" s="217"/>
      <c r="H460" s="221">
        <v>5.83</v>
      </c>
      <c r="I460" s="222"/>
      <c r="J460" s="217"/>
      <c r="K460" s="217"/>
      <c r="L460" s="223"/>
      <c r="M460" s="224"/>
      <c r="N460" s="225"/>
      <c r="O460" s="225"/>
      <c r="P460" s="225"/>
      <c r="Q460" s="225"/>
      <c r="R460" s="225"/>
      <c r="S460" s="225"/>
      <c r="T460" s="226"/>
      <c r="AT460" s="227" t="s">
        <v>205</v>
      </c>
      <c r="AU460" s="227" t="s">
        <v>211</v>
      </c>
      <c r="AV460" s="12" t="s">
        <v>83</v>
      </c>
      <c r="AW460" s="12" t="s">
        <v>37</v>
      </c>
      <c r="AX460" s="12" t="s">
        <v>74</v>
      </c>
      <c r="AY460" s="227" t="s">
        <v>196</v>
      </c>
    </row>
    <row r="461" spans="2:65" s="12" customFormat="1">
      <c r="B461" s="216"/>
      <c r="C461" s="217"/>
      <c r="D461" s="218" t="s">
        <v>205</v>
      </c>
      <c r="E461" s="219" t="s">
        <v>24</v>
      </c>
      <c r="F461" s="220" t="s">
        <v>682</v>
      </c>
      <c r="G461" s="217"/>
      <c r="H461" s="221">
        <v>1.1000000000000001</v>
      </c>
      <c r="I461" s="222"/>
      <c r="J461" s="217"/>
      <c r="K461" s="217"/>
      <c r="L461" s="223"/>
      <c r="M461" s="224"/>
      <c r="N461" s="225"/>
      <c r="O461" s="225"/>
      <c r="P461" s="225"/>
      <c r="Q461" s="225"/>
      <c r="R461" s="225"/>
      <c r="S461" s="225"/>
      <c r="T461" s="226"/>
      <c r="AT461" s="227" t="s">
        <v>205</v>
      </c>
      <c r="AU461" s="227" t="s">
        <v>211</v>
      </c>
      <c r="AV461" s="12" t="s">
        <v>83</v>
      </c>
      <c r="AW461" s="12" t="s">
        <v>37</v>
      </c>
      <c r="AX461" s="12" t="s">
        <v>74</v>
      </c>
      <c r="AY461" s="227" t="s">
        <v>196</v>
      </c>
    </row>
    <row r="462" spans="2:65" s="14" customFormat="1">
      <c r="B462" s="239"/>
      <c r="C462" s="240"/>
      <c r="D462" s="218" t="s">
        <v>205</v>
      </c>
      <c r="E462" s="241" t="s">
        <v>24</v>
      </c>
      <c r="F462" s="242" t="s">
        <v>683</v>
      </c>
      <c r="G462" s="240"/>
      <c r="H462" s="243">
        <v>8.14</v>
      </c>
      <c r="I462" s="244"/>
      <c r="J462" s="240"/>
      <c r="K462" s="240"/>
      <c r="L462" s="245"/>
      <c r="M462" s="246"/>
      <c r="N462" s="247"/>
      <c r="O462" s="247"/>
      <c r="P462" s="247"/>
      <c r="Q462" s="247"/>
      <c r="R462" s="247"/>
      <c r="S462" s="247"/>
      <c r="T462" s="248"/>
      <c r="AT462" s="249" t="s">
        <v>205</v>
      </c>
      <c r="AU462" s="249" t="s">
        <v>211</v>
      </c>
      <c r="AV462" s="14" t="s">
        <v>203</v>
      </c>
      <c r="AW462" s="14" t="s">
        <v>37</v>
      </c>
      <c r="AX462" s="14" t="s">
        <v>81</v>
      </c>
      <c r="AY462" s="249" t="s">
        <v>196</v>
      </c>
    </row>
    <row r="463" spans="2:65" s="1" customFormat="1" ht="46" customHeight="1">
      <c r="B463" s="42"/>
      <c r="C463" s="204" t="s">
        <v>688</v>
      </c>
      <c r="D463" s="204" t="s">
        <v>198</v>
      </c>
      <c r="E463" s="205" t="s">
        <v>689</v>
      </c>
      <c r="F463" s="206" t="s">
        <v>690</v>
      </c>
      <c r="G463" s="207" t="s">
        <v>267</v>
      </c>
      <c r="H463" s="208">
        <v>16.28</v>
      </c>
      <c r="I463" s="209"/>
      <c r="J463" s="210">
        <f>ROUND(I463*H463,2)</f>
        <v>0</v>
      </c>
      <c r="K463" s="206" t="s">
        <v>202</v>
      </c>
      <c r="L463" s="62"/>
      <c r="M463" s="211" t="s">
        <v>24</v>
      </c>
      <c r="N463" s="212" t="s">
        <v>45</v>
      </c>
      <c r="O463" s="43"/>
      <c r="P463" s="213">
        <f>O463*H463</f>
        <v>0</v>
      </c>
      <c r="Q463" s="213">
        <v>7.9000000000000008E-3</v>
      </c>
      <c r="R463" s="213">
        <f>Q463*H463</f>
        <v>0.12861200000000003</v>
      </c>
      <c r="S463" s="213">
        <v>0</v>
      </c>
      <c r="T463" s="214">
        <f>S463*H463</f>
        <v>0</v>
      </c>
      <c r="AR463" s="25" t="s">
        <v>203</v>
      </c>
      <c r="AT463" s="25" t="s">
        <v>198</v>
      </c>
      <c r="AU463" s="25" t="s">
        <v>211</v>
      </c>
      <c r="AY463" s="25" t="s">
        <v>196</v>
      </c>
      <c r="BE463" s="215">
        <f>IF(N463="základní",J463,0)</f>
        <v>0</v>
      </c>
      <c r="BF463" s="215">
        <f>IF(N463="snížená",J463,0)</f>
        <v>0</v>
      </c>
      <c r="BG463" s="215">
        <f>IF(N463="zákl. přenesená",J463,0)</f>
        <v>0</v>
      </c>
      <c r="BH463" s="215">
        <f>IF(N463="sníž. přenesená",J463,0)</f>
        <v>0</v>
      </c>
      <c r="BI463" s="215">
        <f>IF(N463="nulová",J463,0)</f>
        <v>0</v>
      </c>
      <c r="BJ463" s="25" t="s">
        <v>81</v>
      </c>
      <c r="BK463" s="215">
        <f>ROUND(I463*H463,2)</f>
        <v>0</v>
      </c>
      <c r="BL463" s="25" t="s">
        <v>203</v>
      </c>
      <c r="BM463" s="25" t="s">
        <v>691</v>
      </c>
    </row>
    <row r="464" spans="2:65" s="12" customFormat="1">
      <c r="B464" s="216"/>
      <c r="C464" s="217"/>
      <c r="D464" s="218" t="s">
        <v>205</v>
      </c>
      <c r="E464" s="219" t="s">
        <v>24</v>
      </c>
      <c r="F464" s="220" t="s">
        <v>692</v>
      </c>
      <c r="G464" s="217"/>
      <c r="H464" s="221">
        <v>16.28</v>
      </c>
      <c r="I464" s="222"/>
      <c r="J464" s="217"/>
      <c r="K464" s="217"/>
      <c r="L464" s="223"/>
      <c r="M464" s="224"/>
      <c r="N464" s="225"/>
      <c r="O464" s="225"/>
      <c r="P464" s="225"/>
      <c r="Q464" s="225"/>
      <c r="R464" s="225"/>
      <c r="S464" s="225"/>
      <c r="T464" s="226"/>
      <c r="AT464" s="227" t="s">
        <v>205</v>
      </c>
      <c r="AU464" s="227" t="s">
        <v>211</v>
      </c>
      <c r="AV464" s="12" t="s">
        <v>83</v>
      </c>
      <c r="AW464" s="12" t="s">
        <v>37</v>
      </c>
      <c r="AX464" s="12" t="s">
        <v>81</v>
      </c>
      <c r="AY464" s="227" t="s">
        <v>196</v>
      </c>
    </row>
    <row r="465" spans="2:65" s="1" customFormat="1" ht="34.5" customHeight="1">
      <c r="B465" s="42"/>
      <c r="C465" s="204" t="s">
        <v>693</v>
      </c>
      <c r="D465" s="204" t="s">
        <v>198</v>
      </c>
      <c r="E465" s="205" t="s">
        <v>694</v>
      </c>
      <c r="F465" s="206" t="s">
        <v>695</v>
      </c>
      <c r="G465" s="207" t="s">
        <v>267</v>
      </c>
      <c r="H465" s="208">
        <v>42</v>
      </c>
      <c r="I465" s="209"/>
      <c r="J465" s="210">
        <f>ROUND(I465*H465,2)</f>
        <v>0</v>
      </c>
      <c r="K465" s="206" t="s">
        <v>202</v>
      </c>
      <c r="L465" s="62"/>
      <c r="M465" s="211" t="s">
        <v>24</v>
      </c>
      <c r="N465" s="212" t="s">
        <v>45</v>
      </c>
      <c r="O465" s="43"/>
      <c r="P465" s="213">
        <f>O465*H465</f>
        <v>0</v>
      </c>
      <c r="Q465" s="213">
        <v>1.54E-2</v>
      </c>
      <c r="R465" s="213">
        <f>Q465*H465</f>
        <v>0.64680000000000004</v>
      </c>
      <c r="S465" s="213">
        <v>0</v>
      </c>
      <c r="T465" s="214">
        <f>S465*H465</f>
        <v>0</v>
      </c>
      <c r="AR465" s="25" t="s">
        <v>203</v>
      </c>
      <c r="AT465" s="25" t="s">
        <v>198</v>
      </c>
      <c r="AU465" s="25" t="s">
        <v>211</v>
      </c>
      <c r="AY465" s="25" t="s">
        <v>196</v>
      </c>
      <c r="BE465" s="215">
        <f>IF(N465="základní",J465,0)</f>
        <v>0</v>
      </c>
      <c r="BF465" s="215">
        <f>IF(N465="snížená",J465,0)</f>
        <v>0</v>
      </c>
      <c r="BG465" s="215">
        <f>IF(N465="zákl. přenesená",J465,0)</f>
        <v>0</v>
      </c>
      <c r="BH465" s="215">
        <f>IF(N465="sníž. přenesená",J465,0)</f>
        <v>0</v>
      </c>
      <c r="BI465" s="215">
        <f>IF(N465="nulová",J465,0)</f>
        <v>0</v>
      </c>
      <c r="BJ465" s="25" t="s">
        <v>81</v>
      </c>
      <c r="BK465" s="215">
        <f>ROUND(I465*H465,2)</f>
        <v>0</v>
      </c>
      <c r="BL465" s="25" t="s">
        <v>203</v>
      </c>
      <c r="BM465" s="25" t="s">
        <v>696</v>
      </c>
    </row>
    <row r="466" spans="2:65" s="12" customFormat="1">
      <c r="B466" s="216"/>
      <c r="C466" s="217"/>
      <c r="D466" s="218" t="s">
        <v>205</v>
      </c>
      <c r="E466" s="219" t="s">
        <v>24</v>
      </c>
      <c r="F466" s="220" t="s">
        <v>697</v>
      </c>
      <c r="G466" s="217"/>
      <c r="H466" s="221">
        <v>42</v>
      </c>
      <c r="I466" s="222"/>
      <c r="J466" s="217"/>
      <c r="K466" s="217"/>
      <c r="L466" s="223"/>
      <c r="M466" s="224"/>
      <c r="N466" s="225"/>
      <c r="O466" s="225"/>
      <c r="P466" s="225"/>
      <c r="Q466" s="225"/>
      <c r="R466" s="225"/>
      <c r="S466" s="225"/>
      <c r="T466" s="226"/>
      <c r="AT466" s="227" t="s">
        <v>205</v>
      </c>
      <c r="AU466" s="227" t="s">
        <v>211</v>
      </c>
      <c r="AV466" s="12" t="s">
        <v>83</v>
      </c>
      <c r="AW466" s="12" t="s">
        <v>37</v>
      </c>
      <c r="AX466" s="12" t="s">
        <v>74</v>
      </c>
      <c r="AY466" s="227" t="s">
        <v>196</v>
      </c>
    </row>
    <row r="467" spans="2:65" s="13" customFormat="1">
      <c r="B467" s="228"/>
      <c r="C467" s="229"/>
      <c r="D467" s="218" t="s">
        <v>205</v>
      </c>
      <c r="E467" s="230" t="s">
        <v>24</v>
      </c>
      <c r="F467" s="231" t="s">
        <v>698</v>
      </c>
      <c r="G467" s="229"/>
      <c r="H467" s="232">
        <v>42</v>
      </c>
      <c r="I467" s="233"/>
      <c r="J467" s="229"/>
      <c r="K467" s="229"/>
      <c r="L467" s="234"/>
      <c r="M467" s="235"/>
      <c r="N467" s="236"/>
      <c r="O467" s="236"/>
      <c r="P467" s="236"/>
      <c r="Q467" s="236"/>
      <c r="R467" s="236"/>
      <c r="S467" s="236"/>
      <c r="T467" s="237"/>
      <c r="AT467" s="238" t="s">
        <v>205</v>
      </c>
      <c r="AU467" s="238" t="s">
        <v>211</v>
      </c>
      <c r="AV467" s="13" t="s">
        <v>211</v>
      </c>
      <c r="AW467" s="13" t="s">
        <v>37</v>
      </c>
      <c r="AX467" s="13" t="s">
        <v>74</v>
      </c>
      <c r="AY467" s="238" t="s">
        <v>196</v>
      </c>
    </row>
    <row r="468" spans="2:65" s="14" customFormat="1">
      <c r="B468" s="239"/>
      <c r="C468" s="240"/>
      <c r="D468" s="218" t="s">
        <v>205</v>
      </c>
      <c r="E468" s="241" t="s">
        <v>24</v>
      </c>
      <c r="F468" s="242" t="s">
        <v>238</v>
      </c>
      <c r="G468" s="240"/>
      <c r="H468" s="243">
        <v>42</v>
      </c>
      <c r="I468" s="244"/>
      <c r="J468" s="240"/>
      <c r="K468" s="240"/>
      <c r="L468" s="245"/>
      <c r="M468" s="246"/>
      <c r="N468" s="247"/>
      <c r="O468" s="247"/>
      <c r="P468" s="247"/>
      <c r="Q468" s="247"/>
      <c r="R468" s="247"/>
      <c r="S468" s="247"/>
      <c r="T468" s="248"/>
      <c r="AT468" s="249" t="s">
        <v>205</v>
      </c>
      <c r="AU468" s="249" t="s">
        <v>211</v>
      </c>
      <c r="AV468" s="14" t="s">
        <v>203</v>
      </c>
      <c r="AW468" s="14" t="s">
        <v>37</v>
      </c>
      <c r="AX468" s="14" t="s">
        <v>81</v>
      </c>
      <c r="AY468" s="249" t="s">
        <v>196</v>
      </c>
    </row>
    <row r="469" spans="2:65" s="1" customFormat="1" ht="46" customHeight="1">
      <c r="B469" s="42"/>
      <c r="C469" s="204" t="s">
        <v>699</v>
      </c>
      <c r="D469" s="204" t="s">
        <v>198</v>
      </c>
      <c r="E469" s="205" t="s">
        <v>700</v>
      </c>
      <c r="F469" s="206" t="s">
        <v>701</v>
      </c>
      <c r="G469" s="207" t="s">
        <v>267</v>
      </c>
      <c r="H469" s="208">
        <v>42</v>
      </c>
      <c r="I469" s="209"/>
      <c r="J469" s="210">
        <f>ROUND(I469*H469,2)</f>
        <v>0</v>
      </c>
      <c r="K469" s="206" t="s">
        <v>202</v>
      </c>
      <c r="L469" s="62"/>
      <c r="M469" s="211" t="s">
        <v>24</v>
      </c>
      <c r="N469" s="212" t="s">
        <v>45</v>
      </c>
      <c r="O469" s="43"/>
      <c r="P469" s="213">
        <f>O469*H469</f>
        <v>0</v>
      </c>
      <c r="Q469" s="213">
        <v>7.9000000000000008E-3</v>
      </c>
      <c r="R469" s="213">
        <f>Q469*H469</f>
        <v>0.33180000000000004</v>
      </c>
      <c r="S469" s="213">
        <v>0</v>
      </c>
      <c r="T469" s="214">
        <f>S469*H469</f>
        <v>0</v>
      </c>
      <c r="AR469" s="25" t="s">
        <v>203</v>
      </c>
      <c r="AT469" s="25" t="s">
        <v>198</v>
      </c>
      <c r="AU469" s="25" t="s">
        <v>211</v>
      </c>
      <c r="AY469" s="25" t="s">
        <v>196</v>
      </c>
      <c r="BE469" s="215">
        <f>IF(N469="základní",J469,0)</f>
        <v>0</v>
      </c>
      <c r="BF469" s="215">
        <f>IF(N469="snížená",J469,0)</f>
        <v>0</v>
      </c>
      <c r="BG469" s="215">
        <f>IF(N469="zákl. přenesená",J469,0)</f>
        <v>0</v>
      </c>
      <c r="BH469" s="215">
        <f>IF(N469="sníž. přenesená",J469,0)</f>
        <v>0</v>
      </c>
      <c r="BI469" s="215">
        <f>IF(N469="nulová",J469,0)</f>
        <v>0</v>
      </c>
      <c r="BJ469" s="25" t="s">
        <v>81</v>
      </c>
      <c r="BK469" s="215">
        <f>ROUND(I469*H469,2)</f>
        <v>0</v>
      </c>
      <c r="BL469" s="25" t="s">
        <v>203</v>
      </c>
      <c r="BM469" s="25" t="s">
        <v>702</v>
      </c>
    </row>
    <row r="470" spans="2:65" s="12" customFormat="1">
      <c r="B470" s="216"/>
      <c r="C470" s="217"/>
      <c r="D470" s="218" t="s">
        <v>205</v>
      </c>
      <c r="E470" s="219" t="s">
        <v>24</v>
      </c>
      <c r="F470" s="220" t="s">
        <v>697</v>
      </c>
      <c r="G470" s="217"/>
      <c r="H470" s="221">
        <v>42</v>
      </c>
      <c r="I470" s="222"/>
      <c r="J470" s="217"/>
      <c r="K470" s="217"/>
      <c r="L470" s="223"/>
      <c r="M470" s="224"/>
      <c r="N470" s="225"/>
      <c r="O470" s="225"/>
      <c r="P470" s="225"/>
      <c r="Q470" s="225"/>
      <c r="R470" s="225"/>
      <c r="S470" s="225"/>
      <c r="T470" s="226"/>
      <c r="AT470" s="227" t="s">
        <v>205</v>
      </c>
      <c r="AU470" s="227" t="s">
        <v>211</v>
      </c>
      <c r="AV470" s="12" t="s">
        <v>83</v>
      </c>
      <c r="AW470" s="12" t="s">
        <v>37</v>
      </c>
      <c r="AX470" s="12" t="s">
        <v>74</v>
      </c>
      <c r="AY470" s="227" t="s">
        <v>196</v>
      </c>
    </row>
    <row r="471" spans="2:65" s="13" customFormat="1">
      <c r="B471" s="228"/>
      <c r="C471" s="229"/>
      <c r="D471" s="218" t="s">
        <v>205</v>
      </c>
      <c r="E471" s="230" t="s">
        <v>24</v>
      </c>
      <c r="F471" s="231" t="s">
        <v>698</v>
      </c>
      <c r="G471" s="229"/>
      <c r="H471" s="232">
        <v>42</v>
      </c>
      <c r="I471" s="233"/>
      <c r="J471" s="229"/>
      <c r="K471" s="229"/>
      <c r="L471" s="234"/>
      <c r="M471" s="235"/>
      <c r="N471" s="236"/>
      <c r="O471" s="236"/>
      <c r="P471" s="236"/>
      <c r="Q471" s="236"/>
      <c r="R471" s="236"/>
      <c r="S471" s="236"/>
      <c r="T471" s="237"/>
      <c r="AT471" s="238" t="s">
        <v>205</v>
      </c>
      <c r="AU471" s="238" t="s">
        <v>211</v>
      </c>
      <c r="AV471" s="13" t="s">
        <v>211</v>
      </c>
      <c r="AW471" s="13" t="s">
        <v>37</v>
      </c>
      <c r="AX471" s="13" t="s">
        <v>74</v>
      </c>
      <c r="AY471" s="238" t="s">
        <v>196</v>
      </c>
    </row>
    <row r="472" spans="2:65" s="14" customFormat="1">
      <c r="B472" s="239"/>
      <c r="C472" s="240"/>
      <c r="D472" s="218" t="s">
        <v>205</v>
      </c>
      <c r="E472" s="241" t="s">
        <v>24</v>
      </c>
      <c r="F472" s="242" t="s">
        <v>238</v>
      </c>
      <c r="G472" s="240"/>
      <c r="H472" s="243">
        <v>42</v>
      </c>
      <c r="I472" s="244"/>
      <c r="J472" s="240"/>
      <c r="K472" s="240"/>
      <c r="L472" s="245"/>
      <c r="M472" s="246"/>
      <c r="N472" s="247"/>
      <c r="O472" s="247"/>
      <c r="P472" s="247"/>
      <c r="Q472" s="247"/>
      <c r="R472" s="247"/>
      <c r="S472" s="247"/>
      <c r="T472" s="248"/>
      <c r="AT472" s="249" t="s">
        <v>205</v>
      </c>
      <c r="AU472" s="249" t="s">
        <v>211</v>
      </c>
      <c r="AV472" s="14" t="s">
        <v>203</v>
      </c>
      <c r="AW472" s="14" t="s">
        <v>37</v>
      </c>
      <c r="AX472" s="14" t="s">
        <v>81</v>
      </c>
      <c r="AY472" s="249" t="s">
        <v>196</v>
      </c>
    </row>
    <row r="473" spans="2:65" s="1" customFormat="1" ht="46" customHeight="1">
      <c r="B473" s="42"/>
      <c r="C473" s="204" t="s">
        <v>703</v>
      </c>
      <c r="D473" s="204" t="s">
        <v>198</v>
      </c>
      <c r="E473" s="205" t="s">
        <v>704</v>
      </c>
      <c r="F473" s="206" t="s">
        <v>705</v>
      </c>
      <c r="G473" s="207" t="s">
        <v>267</v>
      </c>
      <c r="H473" s="208">
        <v>1.3</v>
      </c>
      <c r="I473" s="209"/>
      <c r="J473" s="210">
        <f>ROUND(I473*H473,2)</f>
        <v>0</v>
      </c>
      <c r="K473" s="206" t="s">
        <v>202</v>
      </c>
      <c r="L473" s="62"/>
      <c r="M473" s="211" t="s">
        <v>24</v>
      </c>
      <c r="N473" s="212" t="s">
        <v>45</v>
      </c>
      <c r="O473" s="43"/>
      <c r="P473" s="213">
        <f>O473*H473</f>
        <v>0</v>
      </c>
      <c r="Q473" s="213">
        <v>1.7330000000000002E-2</v>
      </c>
      <c r="R473" s="213">
        <f>Q473*H473</f>
        <v>2.2529000000000004E-2</v>
      </c>
      <c r="S473" s="213">
        <v>0</v>
      </c>
      <c r="T473" s="214">
        <f>S473*H473</f>
        <v>0</v>
      </c>
      <c r="AR473" s="25" t="s">
        <v>203</v>
      </c>
      <c r="AT473" s="25" t="s">
        <v>198</v>
      </c>
      <c r="AU473" s="25" t="s">
        <v>211</v>
      </c>
      <c r="AY473" s="25" t="s">
        <v>196</v>
      </c>
      <c r="BE473" s="215">
        <f>IF(N473="základní",J473,0)</f>
        <v>0</v>
      </c>
      <c r="BF473" s="215">
        <f>IF(N473="snížená",J473,0)</f>
        <v>0</v>
      </c>
      <c r="BG473" s="215">
        <f>IF(N473="zákl. přenesená",J473,0)</f>
        <v>0</v>
      </c>
      <c r="BH473" s="215">
        <f>IF(N473="sníž. přenesená",J473,0)</f>
        <v>0</v>
      </c>
      <c r="BI473" s="215">
        <f>IF(N473="nulová",J473,0)</f>
        <v>0</v>
      </c>
      <c r="BJ473" s="25" t="s">
        <v>81</v>
      </c>
      <c r="BK473" s="215">
        <f>ROUND(I473*H473,2)</f>
        <v>0</v>
      </c>
      <c r="BL473" s="25" t="s">
        <v>203</v>
      </c>
      <c r="BM473" s="25" t="s">
        <v>706</v>
      </c>
    </row>
    <row r="474" spans="2:65" s="12" customFormat="1">
      <c r="B474" s="216"/>
      <c r="C474" s="217"/>
      <c r="D474" s="218" t="s">
        <v>205</v>
      </c>
      <c r="E474" s="219" t="s">
        <v>24</v>
      </c>
      <c r="F474" s="220" t="s">
        <v>707</v>
      </c>
      <c r="G474" s="217"/>
      <c r="H474" s="221">
        <v>1.3</v>
      </c>
      <c r="I474" s="222"/>
      <c r="J474" s="217"/>
      <c r="K474" s="217"/>
      <c r="L474" s="223"/>
      <c r="M474" s="224"/>
      <c r="N474" s="225"/>
      <c r="O474" s="225"/>
      <c r="P474" s="225"/>
      <c r="Q474" s="225"/>
      <c r="R474" s="225"/>
      <c r="S474" s="225"/>
      <c r="T474" s="226"/>
      <c r="AT474" s="227" t="s">
        <v>205</v>
      </c>
      <c r="AU474" s="227" t="s">
        <v>211</v>
      </c>
      <c r="AV474" s="12" t="s">
        <v>83</v>
      </c>
      <c r="AW474" s="12" t="s">
        <v>37</v>
      </c>
      <c r="AX474" s="12" t="s">
        <v>81</v>
      </c>
      <c r="AY474" s="227" t="s">
        <v>196</v>
      </c>
    </row>
    <row r="475" spans="2:65" s="1" customFormat="1" ht="34.5" customHeight="1">
      <c r="B475" s="42"/>
      <c r="C475" s="204" t="s">
        <v>708</v>
      </c>
      <c r="D475" s="204" t="s">
        <v>198</v>
      </c>
      <c r="E475" s="205" t="s">
        <v>709</v>
      </c>
      <c r="F475" s="206" t="s">
        <v>710</v>
      </c>
      <c r="G475" s="207" t="s">
        <v>267</v>
      </c>
      <c r="H475" s="208">
        <v>2.6</v>
      </c>
      <c r="I475" s="209"/>
      <c r="J475" s="210">
        <f>ROUND(I475*H475,2)</f>
        <v>0</v>
      </c>
      <c r="K475" s="206" t="s">
        <v>202</v>
      </c>
      <c r="L475" s="62"/>
      <c r="M475" s="211" t="s">
        <v>24</v>
      </c>
      <c r="N475" s="212" t="s">
        <v>45</v>
      </c>
      <c r="O475" s="43"/>
      <c r="P475" s="213">
        <f>O475*H475</f>
        <v>0</v>
      </c>
      <c r="Q475" s="213">
        <v>7.3499999999999998E-3</v>
      </c>
      <c r="R475" s="213">
        <f>Q475*H475</f>
        <v>1.9109999999999999E-2</v>
      </c>
      <c r="S475" s="213">
        <v>0</v>
      </c>
      <c r="T475" s="214">
        <f>S475*H475</f>
        <v>0</v>
      </c>
      <c r="AR475" s="25" t="s">
        <v>203</v>
      </c>
      <c r="AT475" s="25" t="s">
        <v>198</v>
      </c>
      <c r="AU475" s="25" t="s">
        <v>211</v>
      </c>
      <c r="AY475" s="25" t="s">
        <v>196</v>
      </c>
      <c r="BE475" s="215">
        <f>IF(N475="základní",J475,0)</f>
        <v>0</v>
      </c>
      <c r="BF475" s="215">
        <f>IF(N475="snížená",J475,0)</f>
        <v>0</v>
      </c>
      <c r="BG475" s="215">
        <f>IF(N475="zákl. přenesená",J475,0)</f>
        <v>0</v>
      </c>
      <c r="BH475" s="215">
        <f>IF(N475="sníž. přenesená",J475,0)</f>
        <v>0</v>
      </c>
      <c r="BI475" s="215">
        <f>IF(N475="nulová",J475,0)</f>
        <v>0</v>
      </c>
      <c r="BJ475" s="25" t="s">
        <v>81</v>
      </c>
      <c r="BK475" s="215">
        <f>ROUND(I475*H475,2)</f>
        <v>0</v>
      </c>
      <c r="BL475" s="25" t="s">
        <v>203</v>
      </c>
      <c r="BM475" s="25" t="s">
        <v>711</v>
      </c>
    </row>
    <row r="476" spans="2:65" s="12" customFormat="1">
      <c r="B476" s="216"/>
      <c r="C476" s="217"/>
      <c r="D476" s="218" t="s">
        <v>205</v>
      </c>
      <c r="E476" s="219" t="s">
        <v>24</v>
      </c>
      <c r="F476" s="220" t="s">
        <v>712</v>
      </c>
      <c r="G476" s="217"/>
      <c r="H476" s="221">
        <v>2.6</v>
      </c>
      <c r="I476" s="222"/>
      <c r="J476" s="217"/>
      <c r="K476" s="217"/>
      <c r="L476" s="223"/>
      <c r="M476" s="224"/>
      <c r="N476" s="225"/>
      <c r="O476" s="225"/>
      <c r="P476" s="225"/>
      <c r="Q476" s="225"/>
      <c r="R476" s="225"/>
      <c r="S476" s="225"/>
      <c r="T476" s="226"/>
      <c r="AT476" s="227" t="s">
        <v>205</v>
      </c>
      <c r="AU476" s="227" t="s">
        <v>211</v>
      </c>
      <c r="AV476" s="12" t="s">
        <v>83</v>
      </c>
      <c r="AW476" s="12" t="s">
        <v>37</v>
      </c>
      <c r="AX476" s="12" t="s">
        <v>81</v>
      </c>
      <c r="AY476" s="227" t="s">
        <v>196</v>
      </c>
    </row>
    <row r="477" spans="2:65" s="1" customFormat="1" ht="34.5" customHeight="1">
      <c r="B477" s="42"/>
      <c r="C477" s="204" t="s">
        <v>713</v>
      </c>
      <c r="D477" s="204" t="s">
        <v>198</v>
      </c>
      <c r="E477" s="205" t="s">
        <v>714</v>
      </c>
      <c r="F477" s="206" t="s">
        <v>715</v>
      </c>
      <c r="G477" s="207" t="s">
        <v>267</v>
      </c>
      <c r="H477" s="208">
        <v>1.3</v>
      </c>
      <c r="I477" s="209"/>
      <c r="J477" s="210">
        <f>ROUND(I477*H477,2)</f>
        <v>0</v>
      </c>
      <c r="K477" s="206" t="s">
        <v>202</v>
      </c>
      <c r="L477" s="62"/>
      <c r="M477" s="211" t="s">
        <v>24</v>
      </c>
      <c r="N477" s="212" t="s">
        <v>45</v>
      </c>
      <c r="O477" s="43"/>
      <c r="P477" s="213">
        <f>O477*H477</f>
        <v>0</v>
      </c>
      <c r="Q477" s="213">
        <v>4.3839999999999999E-3</v>
      </c>
      <c r="R477" s="213">
        <f>Q477*H477</f>
        <v>5.6991999999999998E-3</v>
      </c>
      <c r="S477" s="213">
        <v>0</v>
      </c>
      <c r="T477" s="214">
        <f>S477*H477</f>
        <v>0</v>
      </c>
      <c r="AR477" s="25" t="s">
        <v>203</v>
      </c>
      <c r="AT477" s="25" t="s">
        <v>198</v>
      </c>
      <c r="AU477" s="25" t="s">
        <v>211</v>
      </c>
      <c r="AY477" s="25" t="s">
        <v>196</v>
      </c>
      <c r="BE477" s="215">
        <f>IF(N477="základní",J477,0)</f>
        <v>0</v>
      </c>
      <c r="BF477" s="215">
        <f>IF(N477="snížená",J477,0)</f>
        <v>0</v>
      </c>
      <c r="BG477" s="215">
        <f>IF(N477="zákl. přenesená",J477,0)</f>
        <v>0</v>
      </c>
      <c r="BH477" s="215">
        <f>IF(N477="sníž. přenesená",J477,0)</f>
        <v>0</v>
      </c>
      <c r="BI477" s="215">
        <f>IF(N477="nulová",J477,0)</f>
        <v>0</v>
      </c>
      <c r="BJ477" s="25" t="s">
        <v>81</v>
      </c>
      <c r="BK477" s="215">
        <f>ROUND(I477*H477,2)</f>
        <v>0</v>
      </c>
      <c r="BL477" s="25" t="s">
        <v>203</v>
      </c>
      <c r="BM477" s="25" t="s">
        <v>716</v>
      </c>
    </row>
    <row r="478" spans="2:65" s="12" customFormat="1">
      <c r="B478" s="216"/>
      <c r="C478" s="217"/>
      <c r="D478" s="218" t="s">
        <v>205</v>
      </c>
      <c r="E478" s="219" t="s">
        <v>24</v>
      </c>
      <c r="F478" s="220" t="s">
        <v>707</v>
      </c>
      <c r="G478" s="217"/>
      <c r="H478" s="221">
        <v>1.3</v>
      </c>
      <c r="I478" s="222"/>
      <c r="J478" s="217"/>
      <c r="K478" s="217"/>
      <c r="L478" s="223"/>
      <c r="M478" s="224"/>
      <c r="N478" s="225"/>
      <c r="O478" s="225"/>
      <c r="P478" s="225"/>
      <c r="Q478" s="225"/>
      <c r="R478" s="225"/>
      <c r="S478" s="225"/>
      <c r="T478" s="226"/>
      <c r="AT478" s="227" t="s">
        <v>205</v>
      </c>
      <c r="AU478" s="227" t="s">
        <v>211</v>
      </c>
      <c r="AV478" s="12" t="s">
        <v>83</v>
      </c>
      <c r="AW478" s="12" t="s">
        <v>37</v>
      </c>
      <c r="AX478" s="12" t="s">
        <v>81</v>
      </c>
      <c r="AY478" s="227" t="s">
        <v>196</v>
      </c>
    </row>
    <row r="479" spans="2:65" s="1" customFormat="1" ht="34.5" customHeight="1">
      <c r="B479" s="42"/>
      <c r="C479" s="204" t="s">
        <v>717</v>
      </c>
      <c r="D479" s="204" t="s">
        <v>198</v>
      </c>
      <c r="E479" s="205" t="s">
        <v>718</v>
      </c>
      <c r="F479" s="206" t="s">
        <v>719</v>
      </c>
      <c r="G479" s="207" t="s">
        <v>267</v>
      </c>
      <c r="H479" s="208">
        <v>43.3</v>
      </c>
      <c r="I479" s="209"/>
      <c r="J479" s="210">
        <f>ROUND(I479*H479,2)</f>
        <v>0</v>
      </c>
      <c r="K479" s="206" t="s">
        <v>202</v>
      </c>
      <c r="L479" s="62"/>
      <c r="M479" s="211" t="s">
        <v>24</v>
      </c>
      <c r="N479" s="212" t="s">
        <v>45</v>
      </c>
      <c r="O479" s="43"/>
      <c r="P479" s="213">
        <f>O479*H479</f>
        <v>0</v>
      </c>
      <c r="Q479" s="213">
        <v>2.63E-4</v>
      </c>
      <c r="R479" s="213">
        <f>Q479*H479</f>
        <v>1.1387899999999999E-2</v>
      </c>
      <c r="S479" s="213">
        <v>0</v>
      </c>
      <c r="T479" s="214">
        <f>S479*H479</f>
        <v>0</v>
      </c>
      <c r="AR479" s="25" t="s">
        <v>203</v>
      </c>
      <c r="AT479" s="25" t="s">
        <v>198</v>
      </c>
      <c r="AU479" s="25" t="s">
        <v>211</v>
      </c>
      <c r="AY479" s="25" t="s">
        <v>196</v>
      </c>
      <c r="BE479" s="215">
        <f>IF(N479="základní",J479,0)</f>
        <v>0</v>
      </c>
      <c r="BF479" s="215">
        <f>IF(N479="snížená",J479,0)</f>
        <v>0</v>
      </c>
      <c r="BG479" s="215">
        <f>IF(N479="zákl. přenesená",J479,0)</f>
        <v>0</v>
      </c>
      <c r="BH479" s="215">
        <f>IF(N479="sníž. přenesená",J479,0)</f>
        <v>0</v>
      </c>
      <c r="BI479" s="215">
        <f>IF(N479="nulová",J479,0)</f>
        <v>0</v>
      </c>
      <c r="BJ479" s="25" t="s">
        <v>81</v>
      </c>
      <c r="BK479" s="215">
        <f>ROUND(I479*H479,2)</f>
        <v>0</v>
      </c>
      <c r="BL479" s="25" t="s">
        <v>203</v>
      </c>
      <c r="BM479" s="25" t="s">
        <v>720</v>
      </c>
    </row>
    <row r="480" spans="2:65" s="12" customFormat="1">
      <c r="B480" s="216"/>
      <c r="C480" s="217"/>
      <c r="D480" s="218" t="s">
        <v>205</v>
      </c>
      <c r="E480" s="219" t="s">
        <v>24</v>
      </c>
      <c r="F480" s="220" t="s">
        <v>707</v>
      </c>
      <c r="G480" s="217"/>
      <c r="H480" s="221">
        <v>1.3</v>
      </c>
      <c r="I480" s="222"/>
      <c r="J480" s="217"/>
      <c r="K480" s="217"/>
      <c r="L480" s="223"/>
      <c r="M480" s="224"/>
      <c r="N480" s="225"/>
      <c r="O480" s="225"/>
      <c r="P480" s="225"/>
      <c r="Q480" s="225"/>
      <c r="R480" s="225"/>
      <c r="S480" s="225"/>
      <c r="T480" s="226"/>
      <c r="AT480" s="227" t="s">
        <v>205</v>
      </c>
      <c r="AU480" s="227" t="s">
        <v>211</v>
      </c>
      <c r="AV480" s="12" t="s">
        <v>83</v>
      </c>
      <c r="AW480" s="12" t="s">
        <v>37</v>
      </c>
      <c r="AX480" s="12" t="s">
        <v>74</v>
      </c>
      <c r="AY480" s="227" t="s">
        <v>196</v>
      </c>
    </row>
    <row r="481" spans="2:65" s="13" customFormat="1">
      <c r="B481" s="228"/>
      <c r="C481" s="229"/>
      <c r="D481" s="218" t="s">
        <v>205</v>
      </c>
      <c r="E481" s="230" t="s">
        <v>24</v>
      </c>
      <c r="F481" s="231" t="s">
        <v>721</v>
      </c>
      <c r="G481" s="229"/>
      <c r="H481" s="232">
        <v>1.3</v>
      </c>
      <c r="I481" s="233"/>
      <c r="J481" s="229"/>
      <c r="K481" s="229"/>
      <c r="L481" s="234"/>
      <c r="M481" s="235"/>
      <c r="N481" s="236"/>
      <c r="O481" s="236"/>
      <c r="P481" s="236"/>
      <c r="Q481" s="236"/>
      <c r="R481" s="236"/>
      <c r="S481" s="236"/>
      <c r="T481" s="237"/>
      <c r="AT481" s="238" t="s">
        <v>205</v>
      </c>
      <c r="AU481" s="238" t="s">
        <v>211</v>
      </c>
      <c r="AV481" s="13" t="s">
        <v>211</v>
      </c>
      <c r="AW481" s="13" t="s">
        <v>37</v>
      </c>
      <c r="AX481" s="13" t="s">
        <v>74</v>
      </c>
      <c r="AY481" s="238" t="s">
        <v>196</v>
      </c>
    </row>
    <row r="482" spans="2:65" s="12" customFormat="1">
      <c r="B482" s="216"/>
      <c r="C482" s="217"/>
      <c r="D482" s="218" t="s">
        <v>205</v>
      </c>
      <c r="E482" s="219" t="s">
        <v>24</v>
      </c>
      <c r="F482" s="220" t="s">
        <v>697</v>
      </c>
      <c r="G482" s="217"/>
      <c r="H482" s="221">
        <v>42</v>
      </c>
      <c r="I482" s="222"/>
      <c r="J482" s="217"/>
      <c r="K482" s="217"/>
      <c r="L482" s="223"/>
      <c r="M482" s="224"/>
      <c r="N482" s="225"/>
      <c r="O482" s="225"/>
      <c r="P482" s="225"/>
      <c r="Q482" s="225"/>
      <c r="R482" s="225"/>
      <c r="S482" s="225"/>
      <c r="T482" s="226"/>
      <c r="AT482" s="227" t="s">
        <v>205</v>
      </c>
      <c r="AU482" s="227" t="s">
        <v>211</v>
      </c>
      <c r="AV482" s="12" t="s">
        <v>83</v>
      </c>
      <c r="AW482" s="12" t="s">
        <v>37</v>
      </c>
      <c r="AX482" s="12" t="s">
        <v>74</v>
      </c>
      <c r="AY482" s="227" t="s">
        <v>196</v>
      </c>
    </row>
    <row r="483" spans="2:65" s="13" customFormat="1">
      <c r="B483" s="228"/>
      <c r="C483" s="229"/>
      <c r="D483" s="218" t="s">
        <v>205</v>
      </c>
      <c r="E483" s="230" t="s">
        <v>24</v>
      </c>
      <c r="F483" s="231" t="s">
        <v>698</v>
      </c>
      <c r="G483" s="229"/>
      <c r="H483" s="232">
        <v>42</v>
      </c>
      <c r="I483" s="233"/>
      <c r="J483" s="229"/>
      <c r="K483" s="229"/>
      <c r="L483" s="234"/>
      <c r="M483" s="235"/>
      <c r="N483" s="236"/>
      <c r="O483" s="236"/>
      <c r="P483" s="236"/>
      <c r="Q483" s="236"/>
      <c r="R483" s="236"/>
      <c r="S483" s="236"/>
      <c r="T483" s="237"/>
      <c r="AT483" s="238" t="s">
        <v>205</v>
      </c>
      <c r="AU483" s="238" t="s">
        <v>211</v>
      </c>
      <c r="AV483" s="13" t="s">
        <v>211</v>
      </c>
      <c r="AW483" s="13" t="s">
        <v>37</v>
      </c>
      <c r="AX483" s="13" t="s">
        <v>74</v>
      </c>
      <c r="AY483" s="238" t="s">
        <v>196</v>
      </c>
    </row>
    <row r="484" spans="2:65" s="14" customFormat="1">
      <c r="B484" s="239"/>
      <c r="C484" s="240"/>
      <c r="D484" s="218" t="s">
        <v>205</v>
      </c>
      <c r="E484" s="241" t="s">
        <v>24</v>
      </c>
      <c r="F484" s="242" t="s">
        <v>238</v>
      </c>
      <c r="G484" s="240"/>
      <c r="H484" s="243">
        <v>43.3</v>
      </c>
      <c r="I484" s="244"/>
      <c r="J484" s="240"/>
      <c r="K484" s="240"/>
      <c r="L484" s="245"/>
      <c r="M484" s="246"/>
      <c r="N484" s="247"/>
      <c r="O484" s="247"/>
      <c r="P484" s="247"/>
      <c r="Q484" s="247"/>
      <c r="R484" s="247"/>
      <c r="S484" s="247"/>
      <c r="T484" s="248"/>
      <c r="AT484" s="249" t="s">
        <v>205</v>
      </c>
      <c r="AU484" s="249" t="s">
        <v>211</v>
      </c>
      <c r="AV484" s="14" t="s">
        <v>203</v>
      </c>
      <c r="AW484" s="14" t="s">
        <v>37</v>
      </c>
      <c r="AX484" s="14" t="s">
        <v>81</v>
      </c>
      <c r="AY484" s="249" t="s">
        <v>196</v>
      </c>
    </row>
    <row r="485" spans="2:65" s="1" customFormat="1" ht="34.5" customHeight="1">
      <c r="B485" s="42"/>
      <c r="C485" s="204" t="s">
        <v>722</v>
      </c>
      <c r="D485" s="204" t="s">
        <v>198</v>
      </c>
      <c r="E485" s="205" t="s">
        <v>723</v>
      </c>
      <c r="F485" s="206" t="s">
        <v>724</v>
      </c>
      <c r="G485" s="207" t="s">
        <v>267</v>
      </c>
      <c r="H485" s="208">
        <v>288.68700000000001</v>
      </c>
      <c r="I485" s="209"/>
      <c r="J485" s="210">
        <f>ROUND(I485*H485,2)</f>
        <v>0</v>
      </c>
      <c r="K485" s="206" t="s">
        <v>202</v>
      </c>
      <c r="L485" s="62"/>
      <c r="M485" s="211" t="s">
        <v>24</v>
      </c>
      <c r="N485" s="212" t="s">
        <v>45</v>
      </c>
      <c r="O485" s="43"/>
      <c r="P485" s="213">
        <f>O485*H485</f>
        <v>0</v>
      </c>
      <c r="Q485" s="213">
        <v>1.5599999999999999E-2</v>
      </c>
      <c r="R485" s="213">
        <f>Q485*H485</f>
        <v>4.5035172000000001</v>
      </c>
      <c r="S485" s="213">
        <v>0</v>
      </c>
      <c r="T485" s="214">
        <f>S485*H485</f>
        <v>0</v>
      </c>
      <c r="AR485" s="25" t="s">
        <v>203</v>
      </c>
      <c r="AT485" s="25" t="s">
        <v>198</v>
      </c>
      <c r="AU485" s="25" t="s">
        <v>211</v>
      </c>
      <c r="AY485" s="25" t="s">
        <v>196</v>
      </c>
      <c r="BE485" s="215">
        <f>IF(N485="základní",J485,0)</f>
        <v>0</v>
      </c>
      <c r="BF485" s="215">
        <f>IF(N485="snížená",J485,0)</f>
        <v>0</v>
      </c>
      <c r="BG485" s="215">
        <f>IF(N485="zákl. přenesená",J485,0)</f>
        <v>0</v>
      </c>
      <c r="BH485" s="215">
        <f>IF(N485="sníž. přenesená",J485,0)</f>
        <v>0</v>
      </c>
      <c r="BI485" s="215">
        <f>IF(N485="nulová",J485,0)</f>
        <v>0</v>
      </c>
      <c r="BJ485" s="25" t="s">
        <v>81</v>
      </c>
      <c r="BK485" s="215">
        <f>ROUND(I485*H485,2)</f>
        <v>0</v>
      </c>
      <c r="BL485" s="25" t="s">
        <v>203</v>
      </c>
      <c r="BM485" s="25" t="s">
        <v>725</v>
      </c>
    </row>
    <row r="486" spans="2:65" s="12" customFormat="1">
      <c r="B486" s="216"/>
      <c r="C486" s="217"/>
      <c r="D486" s="218" t="s">
        <v>205</v>
      </c>
      <c r="E486" s="219" t="s">
        <v>24</v>
      </c>
      <c r="F486" s="220" t="s">
        <v>726</v>
      </c>
      <c r="G486" s="217"/>
      <c r="H486" s="221">
        <v>154.54</v>
      </c>
      <c r="I486" s="222"/>
      <c r="J486" s="217"/>
      <c r="K486" s="217"/>
      <c r="L486" s="223"/>
      <c r="M486" s="224"/>
      <c r="N486" s="225"/>
      <c r="O486" s="225"/>
      <c r="P486" s="225"/>
      <c r="Q486" s="225"/>
      <c r="R486" s="225"/>
      <c r="S486" s="225"/>
      <c r="T486" s="226"/>
      <c r="AT486" s="227" t="s">
        <v>205</v>
      </c>
      <c r="AU486" s="227" t="s">
        <v>211</v>
      </c>
      <c r="AV486" s="12" t="s">
        <v>83</v>
      </c>
      <c r="AW486" s="12" t="s">
        <v>37</v>
      </c>
      <c r="AX486" s="12" t="s">
        <v>74</v>
      </c>
      <c r="AY486" s="227" t="s">
        <v>196</v>
      </c>
    </row>
    <row r="487" spans="2:65" s="12" customFormat="1">
      <c r="B487" s="216"/>
      <c r="C487" s="217"/>
      <c r="D487" s="218" t="s">
        <v>205</v>
      </c>
      <c r="E487" s="219" t="s">
        <v>24</v>
      </c>
      <c r="F487" s="220" t="s">
        <v>727</v>
      </c>
      <c r="G487" s="217"/>
      <c r="H487" s="221">
        <v>-23.167999999999999</v>
      </c>
      <c r="I487" s="222"/>
      <c r="J487" s="217"/>
      <c r="K487" s="217"/>
      <c r="L487" s="223"/>
      <c r="M487" s="224"/>
      <c r="N487" s="225"/>
      <c r="O487" s="225"/>
      <c r="P487" s="225"/>
      <c r="Q487" s="225"/>
      <c r="R487" s="225"/>
      <c r="S487" s="225"/>
      <c r="T487" s="226"/>
      <c r="AT487" s="227" t="s">
        <v>205</v>
      </c>
      <c r="AU487" s="227" t="s">
        <v>211</v>
      </c>
      <c r="AV487" s="12" t="s">
        <v>83</v>
      </c>
      <c r="AW487" s="12" t="s">
        <v>37</v>
      </c>
      <c r="AX487" s="12" t="s">
        <v>74</v>
      </c>
      <c r="AY487" s="227" t="s">
        <v>196</v>
      </c>
    </row>
    <row r="488" spans="2:65" s="12" customFormat="1">
      <c r="B488" s="216"/>
      <c r="C488" s="217"/>
      <c r="D488" s="218" t="s">
        <v>205</v>
      </c>
      <c r="E488" s="219" t="s">
        <v>24</v>
      </c>
      <c r="F488" s="220" t="s">
        <v>728</v>
      </c>
      <c r="G488" s="217"/>
      <c r="H488" s="221">
        <v>3.84</v>
      </c>
      <c r="I488" s="222"/>
      <c r="J488" s="217"/>
      <c r="K488" s="217"/>
      <c r="L488" s="223"/>
      <c r="M488" s="224"/>
      <c r="N488" s="225"/>
      <c r="O488" s="225"/>
      <c r="P488" s="225"/>
      <c r="Q488" s="225"/>
      <c r="R488" s="225"/>
      <c r="S488" s="225"/>
      <c r="T488" s="226"/>
      <c r="AT488" s="227" t="s">
        <v>205</v>
      </c>
      <c r="AU488" s="227" t="s">
        <v>211</v>
      </c>
      <c r="AV488" s="12" t="s">
        <v>83</v>
      </c>
      <c r="AW488" s="12" t="s">
        <v>37</v>
      </c>
      <c r="AX488" s="12" t="s">
        <v>74</v>
      </c>
      <c r="AY488" s="227" t="s">
        <v>196</v>
      </c>
    </row>
    <row r="489" spans="2:65" s="12" customFormat="1">
      <c r="B489" s="216"/>
      <c r="C489" s="217"/>
      <c r="D489" s="218" t="s">
        <v>205</v>
      </c>
      <c r="E489" s="219" t="s">
        <v>24</v>
      </c>
      <c r="F489" s="220" t="s">
        <v>729</v>
      </c>
      <c r="G489" s="217"/>
      <c r="H489" s="221">
        <v>110.864</v>
      </c>
      <c r="I489" s="222"/>
      <c r="J489" s="217"/>
      <c r="K489" s="217"/>
      <c r="L489" s="223"/>
      <c r="M489" s="224"/>
      <c r="N489" s="225"/>
      <c r="O489" s="225"/>
      <c r="P489" s="225"/>
      <c r="Q489" s="225"/>
      <c r="R489" s="225"/>
      <c r="S489" s="225"/>
      <c r="T489" s="226"/>
      <c r="AT489" s="227" t="s">
        <v>205</v>
      </c>
      <c r="AU489" s="227" t="s">
        <v>211</v>
      </c>
      <c r="AV489" s="12" t="s">
        <v>83</v>
      </c>
      <c r="AW489" s="12" t="s">
        <v>37</v>
      </c>
      <c r="AX489" s="12" t="s">
        <v>74</v>
      </c>
      <c r="AY489" s="227" t="s">
        <v>196</v>
      </c>
    </row>
    <row r="490" spans="2:65" s="12" customFormat="1">
      <c r="B490" s="216"/>
      <c r="C490" s="217"/>
      <c r="D490" s="218" t="s">
        <v>205</v>
      </c>
      <c r="E490" s="219" t="s">
        <v>24</v>
      </c>
      <c r="F490" s="220" t="s">
        <v>730</v>
      </c>
      <c r="G490" s="217"/>
      <c r="H490" s="221">
        <v>67.34</v>
      </c>
      <c r="I490" s="222"/>
      <c r="J490" s="217"/>
      <c r="K490" s="217"/>
      <c r="L490" s="223"/>
      <c r="M490" s="224"/>
      <c r="N490" s="225"/>
      <c r="O490" s="225"/>
      <c r="P490" s="225"/>
      <c r="Q490" s="225"/>
      <c r="R490" s="225"/>
      <c r="S490" s="225"/>
      <c r="T490" s="226"/>
      <c r="AT490" s="227" t="s">
        <v>205</v>
      </c>
      <c r="AU490" s="227" t="s">
        <v>211</v>
      </c>
      <c r="AV490" s="12" t="s">
        <v>83</v>
      </c>
      <c r="AW490" s="12" t="s">
        <v>37</v>
      </c>
      <c r="AX490" s="12" t="s">
        <v>74</v>
      </c>
      <c r="AY490" s="227" t="s">
        <v>196</v>
      </c>
    </row>
    <row r="491" spans="2:65" s="12" customFormat="1">
      <c r="B491" s="216"/>
      <c r="C491" s="217"/>
      <c r="D491" s="218" t="s">
        <v>205</v>
      </c>
      <c r="E491" s="219" t="s">
        <v>24</v>
      </c>
      <c r="F491" s="220" t="s">
        <v>731</v>
      </c>
      <c r="G491" s="217"/>
      <c r="H491" s="221">
        <v>-21.594999999999999</v>
      </c>
      <c r="I491" s="222"/>
      <c r="J491" s="217"/>
      <c r="K491" s="217"/>
      <c r="L491" s="223"/>
      <c r="M491" s="224"/>
      <c r="N491" s="225"/>
      <c r="O491" s="225"/>
      <c r="P491" s="225"/>
      <c r="Q491" s="225"/>
      <c r="R491" s="225"/>
      <c r="S491" s="225"/>
      <c r="T491" s="226"/>
      <c r="AT491" s="227" t="s">
        <v>205</v>
      </c>
      <c r="AU491" s="227" t="s">
        <v>211</v>
      </c>
      <c r="AV491" s="12" t="s">
        <v>83</v>
      </c>
      <c r="AW491" s="12" t="s">
        <v>37</v>
      </c>
      <c r="AX491" s="12" t="s">
        <v>74</v>
      </c>
      <c r="AY491" s="227" t="s">
        <v>196</v>
      </c>
    </row>
    <row r="492" spans="2:65" s="12" customFormat="1">
      <c r="B492" s="216"/>
      <c r="C492" s="217"/>
      <c r="D492" s="218" t="s">
        <v>205</v>
      </c>
      <c r="E492" s="219" t="s">
        <v>24</v>
      </c>
      <c r="F492" s="220" t="s">
        <v>732</v>
      </c>
      <c r="G492" s="217"/>
      <c r="H492" s="221">
        <v>-6.9420000000000002</v>
      </c>
      <c r="I492" s="222"/>
      <c r="J492" s="217"/>
      <c r="K492" s="217"/>
      <c r="L492" s="223"/>
      <c r="M492" s="224"/>
      <c r="N492" s="225"/>
      <c r="O492" s="225"/>
      <c r="P492" s="225"/>
      <c r="Q492" s="225"/>
      <c r="R492" s="225"/>
      <c r="S492" s="225"/>
      <c r="T492" s="226"/>
      <c r="AT492" s="227" t="s">
        <v>205</v>
      </c>
      <c r="AU492" s="227" t="s">
        <v>211</v>
      </c>
      <c r="AV492" s="12" t="s">
        <v>83</v>
      </c>
      <c r="AW492" s="12" t="s">
        <v>37</v>
      </c>
      <c r="AX492" s="12" t="s">
        <v>74</v>
      </c>
      <c r="AY492" s="227" t="s">
        <v>196</v>
      </c>
    </row>
    <row r="493" spans="2:65" s="12" customFormat="1">
      <c r="B493" s="216"/>
      <c r="C493" s="217"/>
      <c r="D493" s="218" t="s">
        <v>205</v>
      </c>
      <c r="E493" s="219" t="s">
        <v>24</v>
      </c>
      <c r="F493" s="220" t="s">
        <v>733</v>
      </c>
      <c r="G493" s="217"/>
      <c r="H493" s="221">
        <v>2.04</v>
      </c>
      <c r="I493" s="222"/>
      <c r="J493" s="217"/>
      <c r="K493" s="217"/>
      <c r="L493" s="223"/>
      <c r="M493" s="224"/>
      <c r="N493" s="225"/>
      <c r="O493" s="225"/>
      <c r="P493" s="225"/>
      <c r="Q493" s="225"/>
      <c r="R493" s="225"/>
      <c r="S493" s="225"/>
      <c r="T493" s="226"/>
      <c r="AT493" s="227" t="s">
        <v>205</v>
      </c>
      <c r="AU493" s="227" t="s">
        <v>211</v>
      </c>
      <c r="AV493" s="12" t="s">
        <v>83</v>
      </c>
      <c r="AW493" s="12" t="s">
        <v>37</v>
      </c>
      <c r="AX493" s="12" t="s">
        <v>74</v>
      </c>
      <c r="AY493" s="227" t="s">
        <v>196</v>
      </c>
    </row>
    <row r="494" spans="2:65" s="12" customFormat="1">
      <c r="B494" s="216"/>
      <c r="C494" s="217"/>
      <c r="D494" s="218" t="s">
        <v>205</v>
      </c>
      <c r="E494" s="219" t="s">
        <v>24</v>
      </c>
      <c r="F494" s="220" t="s">
        <v>734</v>
      </c>
      <c r="G494" s="217"/>
      <c r="H494" s="221">
        <v>0.9</v>
      </c>
      <c r="I494" s="222"/>
      <c r="J494" s="217"/>
      <c r="K494" s="217"/>
      <c r="L494" s="223"/>
      <c r="M494" s="224"/>
      <c r="N494" s="225"/>
      <c r="O494" s="225"/>
      <c r="P494" s="225"/>
      <c r="Q494" s="225"/>
      <c r="R494" s="225"/>
      <c r="S494" s="225"/>
      <c r="T494" s="226"/>
      <c r="AT494" s="227" t="s">
        <v>205</v>
      </c>
      <c r="AU494" s="227" t="s">
        <v>211</v>
      </c>
      <c r="AV494" s="12" t="s">
        <v>83</v>
      </c>
      <c r="AW494" s="12" t="s">
        <v>37</v>
      </c>
      <c r="AX494" s="12" t="s">
        <v>74</v>
      </c>
      <c r="AY494" s="227" t="s">
        <v>196</v>
      </c>
    </row>
    <row r="495" spans="2:65" s="12" customFormat="1">
      <c r="B495" s="216"/>
      <c r="C495" s="217"/>
      <c r="D495" s="218" t="s">
        <v>205</v>
      </c>
      <c r="E495" s="219" t="s">
        <v>24</v>
      </c>
      <c r="F495" s="220" t="s">
        <v>735</v>
      </c>
      <c r="G495" s="217"/>
      <c r="H495" s="221">
        <v>0.86799999999999999</v>
      </c>
      <c r="I495" s="222"/>
      <c r="J495" s="217"/>
      <c r="K495" s="217"/>
      <c r="L495" s="223"/>
      <c r="M495" s="224"/>
      <c r="N495" s="225"/>
      <c r="O495" s="225"/>
      <c r="P495" s="225"/>
      <c r="Q495" s="225"/>
      <c r="R495" s="225"/>
      <c r="S495" s="225"/>
      <c r="T495" s="226"/>
      <c r="AT495" s="227" t="s">
        <v>205</v>
      </c>
      <c r="AU495" s="227" t="s">
        <v>211</v>
      </c>
      <c r="AV495" s="12" t="s">
        <v>83</v>
      </c>
      <c r="AW495" s="12" t="s">
        <v>37</v>
      </c>
      <c r="AX495" s="12" t="s">
        <v>74</v>
      </c>
      <c r="AY495" s="227" t="s">
        <v>196</v>
      </c>
    </row>
    <row r="496" spans="2:65" s="13" customFormat="1">
      <c r="B496" s="228"/>
      <c r="C496" s="229"/>
      <c r="D496" s="218" t="s">
        <v>205</v>
      </c>
      <c r="E496" s="230" t="s">
        <v>24</v>
      </c>
      <c r="F496" s="231" t="s">
        <v>271</v>
      </c>
      <c r="G496" s="229"/>
      <c r="H496" s="232">
        <v>288.68700000000001</v>
      </c>
      <c r="I496" s="233"/>
      <c r="J496" s="229"/>
      <c r="K496" s="229"/>
      <c r="L496" s="234"/>
      <c r="M496" s="235"/>
      <c r="N496" s="236"/>
      <c r="O496" s="236"/>
      <c r="P496" s="236"/>
      <c r="Q496" s="236"/>
      <c r="R496" s="236"/>
      <c r="S496" s="236"/>
      <c r="T496" s="237"/>
      <c r="AT496" s="238" t="s">
        <v>205</v>
      </c>
      <c r="AU496" s="238" t="s">
        <v>211</v>
      </c>
      <c r="AV496" s="13" t="s">
        <v>211</v>
      </c>
      <c r="AW496" s="13" t="s">
        <v>37</v>
      </c>
      <c r="AX496" s="13" t="s">
        <v>74</v>
      </c>
      <c r="AY496" s="238" t="s">
        <v>196</v>
      </c>
    </row>
    <row r="497" spans="2:65" s="14" customFormat="1">
      <c r="B497" s="239"/>
      <c r="C497" s="240"/>
      <c r="D497" s="218" t="s">
        <v>205</v>
      </c>
      <c r="E497" s="241" t="s">
        <v>24</v>
      </c>
      <c r="F497" s="242" t="s">
        <v>238</v>
      </c>
      <c r="G497" s="240"/>
      <c r="H497" s="243">
        <v>288.68700000000001</v>
      </c>
      <c r="I497" s="244"/>
      <c r="J497" s="240"/>
      <c r="K497" s="240"/>
      <c r="L497" s="245"/>
      <c r="M497" s="246"/>
      <c r="N497" s="247"/>
      <c r="O497" s="247"/>
      <c r="P497" s="247"/>
      <c r="Q497" s="247"/>
      <c r="R497" s="247"/>
      <c r="S497" s="247"/>
      <c r="T497" s="248"/>
      <c r="AT497" s="249" t="s">
        <v>205</v>
      </c>
      <c r="AU497" s="249" t="s">
        <v>211</v>
      </c>
      <c r="AV497" s="14" t="s">
        <v>203</v>
      </c>
      <c r="AW497" s="14" t="s">
        <v>37</v>
      </c>
      <c r="AX497" s="14" t="s">
        <v>81</v>
      </c>
      <c r="AY497" s="249" t="s">
        <v>196</v>
      </c>
    </row>
    <row r="498" spans="2:65" s="1" customFormat="1" ht="14.5" customHeight="1">
      <c r="B498" s="42"/>
      <c r="C498" s="204" t="s">
        <v>736</v>
      </c>
      <c r="D498" s="204" t="s">
        <v>198</v>
      </c>
      <c r="E498" s="205" t="s">
        <v>737</v>
      </c>
      <c r="F498" s="206" t="s">
        <v>738</v>
      </c>
      <c r="G498" s="207" t="s">
        <v>267</v>
      </c>
      <c r="H498" s="208">
        <v>4.1580000000000004</v>
      </c>
      <c r="I498" s="209"/>
      <c r="J498" s="210">
        <f>ROUND(I498*H498,2)</f>
        <v>0</v>
      </c>
      <c r="K498" s="206" t="s">
        <v>202</v>
      </c>
      <c r="L498" s="62"/>
      <c r="M498" s="211" t="s">
        <v>24</v>
      </c>
      <c r="N498" s="212" t="s">
        <v>45</v>
      </c>
      <c r="O498" s="43"/>
      <c r="P498" s="213">
        <f>O498*H498</f>
        <v>0</v>
      </c>
      <c r="Q498" s="213">
        <v>3.0450000000000001E-2</v>
      </c>
      <c r="R498" s="213">
        <f>Q498*H498</f>
        <v>0.1266111</v>
      </c>
      <c r="S498" s="213">
        <v>0</v>
      </c>
      <c r="T498" s="214">
        <f>S498*H498</f>
        <v>0</v>
      </c>
      <c r="AR498" s="25" t="s">
        <v>203</v>
      </c>
      <c r="AT498" s="25" t="s">
        <v>198</v>
      </c>
      <c r="AU498" s="25" t="s">
        <v>211</v>
      </c>
      <c r="AY498" s="25" t="s">
        <v>196</v>
      </c>
      <c r="BE498" s="215">
        <f>IF(N498="základní",J498,0)</f>
        <v>0</v>
      </c>
      <c r="BF498" s="215">
        <f>IF(N498="snížená",J498,0)</f>
        <v>0</v>
      </c>
      <c r="BG498" s="215">
        <f>IF(N498="zákl. přenesená",J498,0)</f>
        <v>0</v>
      </c>
      <c r="BH498" s="215">
        <f>IF(N498="sníž. přenesená",J498,0)</f>
        <v>0</v>
      </c>
      <c r="BI498" s="215">
        <f>IF(N498="nulová",J498,0)</f>
        <v>0</v>
      </c>
      <c r="BJ498" s="25" t="s">
        <v>81</v>
      </c>
      <c r="BK498" s="215">
        <f>ROUND(I498*H498,2)</f>
        <v>0</v>
      </c>
      <c r="BL498" s="25" t="s">
        <v>203</v>
      </c>
      <c r="BM498" s="25" t="s">
        <v>739</v>
      </c>
    </row>
    <row r="499" spans="2:65" s="12" customFormat="1">
      <c r="B499" s="216"/>
      <c r="C499" s="217"/>
      <c r="D499" s="218" t="s">
        <v>205</v>
      </c>
      <c r="E499" s="219" t="s">
        <v>24</v>
      </c>
      <c r="F499" s="220" t="s">
        <v>740</v>
      </c>
      <c r="G499" s="217"/>
      <c r="H499" s="221">
        <v>1.758</v>
      </c>
      <c r="I499" s="222"/>
      <c r="J499" s="217"/>
      <c r="K499" s="217"/>
      <c r="L499" s="223"/>
      <c r="M499" s="224"/>
      <c r="N499" s="225"/>
      <c r="O499" s="225"/>
      <c r="P499" s="225"/>
      <c r="Q499" s="225"/>
      <c r="R499" s="225"/>
      <c r="S499" s="225"/>
      <c r="T499" s="226"/>
      <c r="AT499" s="227" t="s">
        <v>205</v>
      </c>
      <c r="AU499" s="227" t="s">
        <v>211</v>
      </c>
      <c r="AV499" s="12" t="s">
        <v>83</v>
      </c>
      <c r="AW499" s="12" t="s">
        <v>37</v>
      </c>
      <c r="AX499" s="12" t="s">
        <v>74</v>
      </c>
      <c r="AY499" s="227" t="s">
        <v>196</v>
      </c>
    </row>
    <row r="500" spans="2:65" s="12" customFormat="1">
      <c r="B500" s="216"/>
      <c r="C500" s="217"/>
      <c r="D500" s="218" t="s">
        <v>205</v>
      </c>
      <c r="E500" s="219" t="s">
        <v>24</v>
      </c>
      <c r="F500" s="220" t="s">
        <v>741</v>
      </c>
      <c r="G500" s="217"/>
      <c r="H500" s="221">
        <v>1.5</v>
      </c>
      <c r="I500" s="222"/>
      <c r="J500" s="217"/>
      <c r="K500" s="217"/>
      <c r="L500" s="223"/>
      <c r="M500" s="224"/>
      <c r="N500" s="225"/>
      <c r="O500" s="225"/>
      <c r="P500" s="225"/>
      <c r="Q500" s="225"/>
      <c r="R500" s="225"/>
      <c r="S500" s="225"/>
      <c r="T500" s="226"/>
      <c r="AT500" s="227" t="s">
        <v>205</v>
      </c>
      <c r="AU500" s="227" t="s">
        <v>211</v>
      </c>
      <c r="AV500" s="12" t="s">
        <v>83</v>
      </c>
      <c r="AW500" s="12" t="s">
        <v>37</v>
      </c>
      <c r="AX500" s="12" t="s">
        <v>74</v>
      </c>
      <c r="AY500" s="227" t="s">
        <v>196</v>
      </c>
    </row>
    <row r="501" spans="2:65" s="12" customFormat="1">
      <c r="B501" s="216"/>
      <c r="C501" s="217"/>
      <c r="D501" s="218" t="s">
        <v>205</v>
      </c>
      <c r="E501" s="219" t="s">
        <v>24</v>
      </c>
      <c r="F501" s="220" t="s">
        <v>742</v>
      </c>
      <c r="G501" s="217"/>
      <c r="H501" s="221">
        <v>0.9</v>
      </c>
      <c r="I501" s="222"/>
      <c r="J501" s="217"/>
      <c r="K501" s="217"/>
      <c r="L501" s="223"/>
      <c r="M501" s="224"/>
      <c r="N501" s="225"/>
      <c r="O501" s="225"/>
      <c r="P501" s="225"/>
      <c r="Q501" s="225"/>
      <c r="R501" s="225"/>
      <c r="S501" s="225"/>
      <c r="T501" s="226"/>
      <c r="AT501" s="227" t="s">
        <v>205</v>
      </c>
      <c r="AU501" s="227" t="s">
        <v>211</v>
      </c>
      <c r="AV501" s="12" t="s">
        <v>83</v>
      </c>
      <c r="AW501" s="12" t="s">
        <v>37</v>
      </c>
      <c r="AX501" s="12" t="s">
        <v>74</v>
      </c>
      <c r="AY501" s="227" t="s">
        <v>196</v>
      </c>
    </row>
    <row r="502" spans="2:65" s="13" customFormat="1">
      <c r="B502" s="228"/>
      <c r="C502" s="229"/>
      <c r="D502" s="218" t="s">
        <v>205</v>
      </c>
      <c r="E502" s="230" t="s">
        <v>24</v>
      </c>
      <c r="F502" s="231" t="s">
        <v>271</v>
      </c>
      <c r="G502" s="229"/>
      <c r="H502" s="232">
        <v>4.1580000000000004</v>
      </c>
      <c r="I502" s="233"/>
      <c r="J502" s="229"/>
      <c r="K502" s="229"/>
      <c r="L502" s="234"/>
      <c r="M502" s="235"/>
      <c r="N502" s="236"/>
      <c r="O502" s="236"/>
      <c r="P502" s="236"/>
      <c r="Q502" s="236"/>
      <c r="R502" s="236"/>
      <c r="S502" s="236"/>
      <c r="T502" s="237"/>
      <c r="AT502" s="238" t="s">
        <v>205</v>
      </c>
      <c r="AU502" s="238" t="s">
        <v>211</v>
      </c>
      <c r="AV502" s="13" t="s">
        <v>211</v>
      </c>
      <c r="AW502" s="13" t="s">
        <v>37</v>
      </c>
      <c r="AX502" s="13" t="s">
        <v>74</v>
      </c>
      <c r="AY502" s="238" t="s">
        <v>196</v>
      </c>
    </row>
    <row r="503" spans="2:65" s="14" customFormat="1">
      <c r="B503" s="239"/>
      <c r="C503" s="240"/>
      <c r="D503" s="218" t="s">
        <v>205</v>
      </c>
      <c r="E503" s="241" t="s">
        <v>24</v>
      </c>
      <c r="F503" s="242" t="s">
        <v>743</v>
      </c>
      <c r="G503" s="240"/>
      <c r="H503" s="243">
        <v>4.1580000000000004</v>
      </c>
      <c r="I503" s="244"/>
      <c r="J503" s="240"/>
      <c r="K503" s="240"/>
      <c r="L503" s="245"/>
      <c r="M503" s="246"/>
      <c r="N503" s="247"/>
      <c r="O503" s="247"/>
      <c r="P503" s="247"/>
      <c r="Q503" s="247"/>
      <c r="R503" s="247"/>
      <c r="S503" s="247"/>
      <c r="T503" s="248"/>
      <c r="AT503" s="249" t="s">
        <v>205</v>
      </c>
      <c r="AU503" s="249" t="s">
        <v>211</v>
      </c>
      <c r="AV503" s="14" t="s">
        <v>203</v>
      </c>
      <c r="AW503" s="14" t="s">
        <v>37</v>
      </c>
      <c r="AX503" s="14" t="s">
        <v>81</v>
      </c>
      <c r="AY503" s="249" t="s">
        <v>196</v>
      </c>
    </row>
    <row r="504" spans="2:65" s="1" customFormat="1" ht="34.5" customHeight="1">
      <c r="B504" s="42"/>
      <c r="C504" s="204" t="s">
        <v>744</v>
      </c>
      <c r="D504" s="204" t="s">
        <v>198</v>
      </c>
      <c r="E504" s="205" t="s">
        <v>745</v>
      </c>
      <c r="F504" s="206" t="s">
        <v>746</v>
      </c>
      <c r="G504" s="207" t="s">
        <v>267</v>
      </c>
      <c r="H504" s="208">
        <v>144.535</v>
      </c>
      <c r="I504" s="209"/>
      <c r="J504" s="210">
        <f>ROUND(I504*H504,2)</f>
        <v>0</v>
      </c>
      <c r="K504" s="206" t="s">
        <v>202</v>
      </c>
      <c r="L504" s="62"/>
      <c r="M504" s="211" t="s">
        <v>24</v>
      </c>
      <c r="N504" s="212" t="s">
        <v>45</v>
      </c>
      <c r="O504" s="43"/>
      <c r="P504" s="213">
        <f>O504*H504</f>
        <v>0</v>
      </c>
      <c r="Q504" s="213">
        <v>4.3839999999999999E-3</v>
      </c>
      <c r="R504" s="213">
        <f>Q504*H504</f>
        <v>0.63364144</v>
      </c>
      <c r="S504" s="213">
        <v>0</v>
      </c>
      <c r="T504" s="214">
        <f>S504*H504</f>
        <v>0</v>
      </c>
      <c r="AR504" s="25" t="s">
        <v>203</v>
      </c>
      <c r="AT504" s="25" t="s">
        <v>198</v>
      </c>
      <c r="AU504" s="25" t="s">
        <v>211</v>
      </c>
      <c r="AY504" s="25" t="s">
        <v>196</v>
      </c>
      <c r="BE504" s="215">
        <f>IF(N504="základní",J504,0)</f>
        <v>0</v>
      </c>
      <c r="BF504" s="215">
        <f>IF(N504="snížená",J504,0)</f>
        <v>0</v>
      </c>
      <c r="BG504" s="215">
        <f>IF(N504="zákl. přenesená",J504,0)</f>
        <v>0</v>
      </c>
      <c r="BH504" s="215">
        <f>IF(N504="sníž. přenesená",J504,0)</f>
        <v>0</v>
      </c>
      <c r="BI504" s="215">
        <f>IF(N504="nulová",J504,0)</f>
        <v>0</v>
      </c>
      <c r="BJ504" s="25" t="s">
        <v>81</v>
      </c>
      <c r="BK504" s="215">
        <f>ROUND(I504*H504,2)</f>
        <v>0</v>
      </c>
      <c r="BL504" s="25" t="s">
        <v>203</v>
      </c>
      <c r="BM504" s="25" t="s">
        <v>747</v>
      </c>
    </row>
    <row r="505" spans="2:65" s="12" customFormat="1">
      <c r="B505" s="216"/>
      <c r="C505" s="217"/>
      <c r="D505" s="218" t="s">
        <v>205</v>
      </c>
      <c r="E505" s="219" t="s">
        <v>24</v>
      </c>
      <c r="F505" s="220" t="s">
        <v>748</v>
      </c>
      <c r="G505" s="217"/>
      <c r="H505" s="221">
        <v>25.997</v>
      </c>
      <c r="I505" s="222"/>
      <c r="J505" s="217"/>
      <c r="K505" s="217"/>
      <c r="L505" s="223"/>
      <c r="M505" s="224"/>
      <c r="N505" s="225"/>
      <c r="O505" s="225"/>
      <c r="P505" s="225"/>
      <c r="Q505" s="225"/>
      <c r="R505" s="225"/>
      <c r="S505" s="225"/>
      <c r="T505" s="226"/>
      <c r="AT505" s="227" t="s">
        <v>205</v>
      </c>
      <c r="AU505" s="227" t="s">
        <v>211</v>
      </c>
      <c r="AV505" s="12" t="s">
        <v>83</v>
      </c>
      <c r="AW505" s="12" t="s">
        <v>37</v>
      </c>
      <c r="AX505" s="12" t="s">
        <v>74</v>
      </c>
      <c r="AY505" s="227" t="s">
        <v>196</v>
      </c>
    </row>
    <row r="506" spans="2:65" s="12" customFormat="1">
      <c r="B506" s="216"/>
      <c r="C506" s="217"/>
      <c r="D506" s="218" t="s">
        <v>205</v>
      </c>
      <c r="E506" s="219" t="s">
        <v>24</v>
      </c>
      <c r="F506" s="220" t="s">
        <v>749</v>
      </c>
      <c r="G506" s="217"/>
      <c r="H506" s="221">
        <v>15.794</v>
      </c>
      <c r="I506" s="222"/>
      <c r="J506" s="217"/>
      <c r="K506" s="217"/>
      <c r="L506" s="223"/>
      <c r="M506" s="224"/>
      <c r="N506" s="225"/>
      <c r="O506" s="225"/>
      <c r="P506" s="225"/>
      <c r="Q506" s="225"/>
      <c r="R506" s="225"/>
      <c r="S506" s="225"/>
      <c r="T506" s="226"/>
      <c r="AT506" s="227" t="s">
        <v>205</v>
      </c>
      <c r="AU506" s="227" t="s">
        <v>211</v>
      </c>
      <c r="AV506" s="12" t="s">
        <v>83</v>
      </c>
      <c r="AW506" s="12" t="s">
        <v>37</v>
      </c>
      <c r="AX506" s="12" t="s">
        <v>74</v>
      </c>
      <c r="AY506" s="227" t="s">
        <v>196</v>
      </c>
    </row>
    <row r="507" spans="2:65" s="12" customFormat="1">
      <c r="B507" s="216"/>
      <c r="C507" s="217"/>
      <c r="D507" s="218" t="s">
        <v>205</v>
      </c>
      <c r="E507" s="219" t="s">
        <v>24</v>
      </c>
      <c r="F507" s="220" t="s">
        <v>750</v>
      </c>
      <c r="G507" s="217"/>
      <c r="H507" s="221">
        <v>-2.3639999999999999</v>
      </c>
      <c r="I507" s="222"/>
      <c r="J507" s="217"/>
      <c r="K507" s="217"/>
      <c r="L507" s="223"/>
      <c r="M507" s="224"/>
      <c r="N507" s="225"/>
      <c r="O507" s="225"/>
      <c r="P507" s="225"/>
      <c r="Q507" s="225"/>
      <c r="R507" s="225"/>
      <c r="S507" s="225"/>
      <c r="T507" s="226"/>
      <c r="AT507" s="227" t="s">
        <v>205</v>
      </c>
      <c r="AU507" s="227" t="s">
        <v>211</v>
      </c>
      <c r="AV507" s="12" t="s">
        <v>83</v>
      </c>
      <c r="AW507" s="12" t="s">
        <v>37</v>
      </c>
      <c r="AX507" s="12" t="s">
        <v>74</v>
      </c>
      <c r="AY507" s="227" t="s">
        <v>196</v>
      </c>
    </row>
    <row r="508" spans="2:65" s="12" customFormat="1">
      <c r="B508" s="216"/>
      <c r="C508" s="217"/>
      <c r="D508" s="218" t="s">
        <v>205</v>
      </c>
      <c r="E508" s="219" t="s">
        <v>24</v>
      </c>
      <c r="F508" s="220" t="s">
        <v>751</v>
      </c>
      <c r="G508" s="217"/>
      <c r="H508" s="221">
        <v>2</v>
      </c>
      <c r="I508" s="222"/>
      <c r="J508" s="217"/>
      <c r="K508" s="217"/>
      <c r="L508" s="223"/>
      <c r="M508" s="224"/>
      <c r="N508" s="225"/>
      <c r="O508" s="225"/>
      <c r="P508" s="225"/>
      <c r="Q508" s="225"/>
      <c r="R508" s="225"/>
      <c r="S508" s="225"/>
      <c r="T508" s="226"/>
      <c r="AT508" s="227" t="s">
        <v>205</v>
      </c>
      <c r="AU508" s="227" t="s">
        <v>211</v>
      </c>
      <c r="AV508" s="12" t="s">
        <v>83</v>
      </c>
      <c r="AW508" s="12" t="s">
        <v>37</v>
      </c>
      <c r="AX508" s="12" t="s">
        <v>74</v>
      </c>
      <c r="AY508" s="227" t="s">
        <v>196</v>
      </c>
    </row>
    <row r="509" spans="2:65" s="12" customFormat="1">
      <c r="B509" s="216"/>
      <c r="C509" s="217"/>
      <c r="D509" s="218" t="s">
        <v>205</v>
      </c>
      <c r="E509" s="219" t="s">
        <v>24</v>
      </c>
      <c r="F509" s="220" t="s">
        <v>752</v>
      </c>
      <c r="G509" s="217"/>
      <c r="H509" s="221">
        <v>2.9329999999999998</v>
      </c>
      <c r="I509" s="222"/>
      <c r="J509" s="217"/>
      <c r="K509" s="217"/>
      <c r="L509" s="223"/>
      <c r="M509" s="224"/>
      <c r="N509" s="225"/>
      <c r="O509" s="225"/>
      <c r="P509" s="225"/>
      <c r="Q509" s="225"/>
      <c r="R509" s="225"/>
      <c r="S509" s="225"/>
      <c r="T509" s="226"/>
      <c r="AT509" s="227" t="s">
        <v>205</v>
      </c>
      <c r="AU509" s="227" t="s">
        <v>211</v>
      </c>
      <c r="AV509" s="12" t="s">
        <v>83</v>
      </c>
      <c r="AW509" s="12" t="s">
        <v>37</v>
      </c>
      <c r="AX509" s="12" t="s">
        <v>74</v>
      </c>
      <c r="AY509" s="227" t="s">
        <v>196</v>
      </c>
    </row>
    <row r="510" spans="2:65" s="13" customFormat="1">
      <c r="B510" s="228"/>
      <c r="C510" s="229"/>
      <c r="D510" s="218" t="s">
        <v>205</v>
      </c>
      <c r="E510" s="230" t="s">
        <v>24</v>
      </c>
      <c r="F510" s="231" t="s">
        <v>753</v>
      </c>
      <c r="G510" s="229"/>
      <c r="H510" s="232">
        <v>44.36</v>
      </c>
      <c r="I510" s="233"/>
      <c r="J510" s="229"/>
      <c r="K510" s="229"/>
      <c r="L510" s="234"/>
      <c r="M510" s="235"/>
      <c r="N510" s="236"/>
      <c r="O510" s="236"/>
      <c r="P510" s="236"/>
      <c r="Q510" s="236"/>
      <c r="R510" s="236"/>
      <c r="S510" s="236"/>
      <c r="T510" s="237"/>
      <c r="AT510" s="238" t="s">
        <v>205</v>
      </c>
      <c r="AU510" s="238" t="s">
        <v>211</v>
      </c>
      <c r="AV510" s="13" t="s">
        <v>211</v>
      </c>
      <c r="AW510" s="13" t="s">
        <v>37</v>
      </c>
      <c r="AX510" s="13" t="s">
        <v>74</v>
      </c>
      <c r="AY510" s="238" t="s">
        <v>196</v>
      </c>
    </row>
    <row r="511" spans="2:65" s="12" customFormat="1">
      <c r="B511" s="216"/>
      <c r="C511" s="217"/>
      <c r="D511" s="218" t="s">
        <v>205</v>
      </c>
      <c r="E511" s="219" t="s">
        <v>24</v>
      </c>
      <c r="F511" s="220" t="s">
        <v>754</v>
      </c>
      <c r="G511" s="217"/>
      <c r="H511" s="221">
        <v>23.815999999999999</v>
      </c>
      <c r="I511" s="222"/>
      <c r="J511" s="217"/>
      <c r="K511" s="217"/>
      <c r="L511" s="223"/>
      <c r="M511" s="224"/>
      <c r="N511" s="225"/>
      <c r="O511" s="225"/>
      <c r="P511" s="225"/>
      <c r="Q511" s="225"/>
      <c r="R511" s="225"/>
      <c r="S511" s="225"/>
      <c r="T511" s="226"/>
      <c r="AT511" s="227" t="s">
        <v>205</v>
      </c>
      <c r="AU511" s="227" t="s">
        <v>211</v>
      </c>
      <c r="AV511" s="12" t="s">
        <v>83</v>
      </c>
      <c r="AW511" s="12" t="s">
        <v>37</v>
      </c>
      <c r="AX511" s="12" t="s">
        <v>74</v>
      </c>
      <c r="AY511" s="227" t="s">
        <v>196</v>
      </c>
    </row>
    <row r="512" spans="2:65" s="12" customFormat="1">
      <c r="B512" s="216"/>
      <c r="C512" s="217"/>
      <c r="D512" s="218" t="s">
        <v>205</v>
      </c>
      <c r="E512" s="219" t="s">
        <v>24</v>
      </c>
      <c r="F512" s="220" t="s">
        <v>755</v>
      </c>
      <c r="G512" s="217"/>
      <c r="H512" s="221">
        <v>-3.1520000000000001</v>
      </c>
      <c r="I512" s="222"/>
      <c r="J512" s="217"/>
      <c r="K512" s="217"/>
      <c r="L512" s="223"/>
      <c r="M512" s="224"/>
      <c r="N512" s="225"/>
      <c r="O512" s="225"/>
      <c r="P512" s="225"/>
      <c r="Q512" s="225"/>
      <c r="R512" s="225"/>
      <c r="S512" s="225"/>
      <c r="T512" s="226"/>
      <c r="AT512" s="227" t="s">
        <v>205</v>
      </c>
      <c r="AU512" s="227" t="s">
        <v>211</v>
      </c>
      <c r="AV512" s="12" t="s">
        <v>83</v>
      </c>
      <c r="AW512" s="12" t="s">
        <v>37</v>
      </c>
      <c r="AX512" s="12" t="s">
        <v>74</v>
      </c>
      <c r="AY512" s="227" t="s">
        <v>196</v>
      </c>
    </row>
    <row r="513" spans="2:65" s="12" customFormat="1">
      <c r="B513" s="216"/>
      <c r="C513" s="217"/>
      <c r="D513" s="218" t="s">
        <v>205</v>
      </c>
      <c r="E513" s="219" t="s">
        <v>24</v>
      </c>
      <c r="F513" s="220" t="s">
        <v>756</v>
      </c>
      <c r="G513" s="217"/>
      <c r="H513" s="221">
        <v>80.756</v>
      </c>
      <c r="I513" s="222"/>
      <c r="J513" s="217"/>
      <c r="K513" s="217"/>
      <c r="L513" s="223"/>
      <c r="M513" s="224"/>
      <c r="N513" s="225"/>
      <c r="O513" s="225"/>
      <c r="P513" s="225"/>
      <c r="Q513" s="225"/>
      <c r="R513" s="225"/>
      <c r="S513" s="225"/>
      <c r="T513" s="226"/>
      <c r="AT513" s="227" t="s">
        <v>205</v>
      </c>
      <c r="AU513" s="227" t="s">
        <v>211</v>
      </c>
      <c r="AV513" s="12" t="s">
        <v>83</v>
      </c>
      <c r="AW513" s="12" t="s">
        <v>37</v>
      </c>
      <c r="AX513" s="12" t="s">
        <v>74</v>
      </c>
      <c r="AY513" s="227" t="s">
        <v>196</v>
      </c>
    </row>
    <row r="514" spans="2:65" s="12" customFormat="1">
      <c r="B514" s="216"/>
      <c r="C514" s="217"/>
      <c r="D514" s="218" t="s">
        <v>205</v>
      </c>
      <c r="E514" s="219" t="s">
        <v>24</v>
      </c>
      <c r="F514" s="220" t="s">
        <v>757</v>
      </c>
      <c r="G514" s="217"/>
      <c r="H514" s="221">
        <v>-13.148999999999999</v>
      </c>
      <c r="I514" s="222"/>
      <c r="J514" s="217"/>
      <c r="K514" s="217"/>
      <c r="L514" s="223"/>
      <c r="M514" s="224"/>
      <c r="N514" s="225"/>
      <c r="O514" s="225"/>
      <c r="P514" s="225"/>
      <c r="Q514" s="225"/>
      <c r="R514" s="225"/>
      <c r="S514" s="225"/>
      <c r="T514" s="226"/>
      <c r="AT514" s="227" t="s">
        <v>205</v>
      </c>
      <c r="AU514" s="227" t="s">
        <v>211</v>
      </c>
      <c r="AV514" s="12" t="s">
        <v>83</v>
      </c>
      <c r="AW514" s="12" t="s">
        <v>37</v>
      </c>
      <c r="AX514" s="12" t="s">
        <v>74</v>
      </c>
      <c r="AY514" s="227" t="s">
        <v>196</v>
      </c>
    </row>
    <row r="515" spans="2:65" s="12" customFormat="1">
      <c r="B515" s="216"/>
      <c r="C515" s="217"/>
      <c r="D515" s="218" t="s">
        <v>205</v>
      </c>
      <c r="E515" s="219" t="s">
        <v>24</v>
      </c>
      <c r="F515" s="220" t="s">
        <v>758</v>
      </c>
      <c r="G515" s="217"/>
      <c r="H515" s="221">
        <v>5.9039999999999999</v>
      </c>
      <c r="I515" s="222"/>
      <c r="J515" s="217"/>
      <c r="K515" s="217"/>
      <c r="L515" s="223"/>
      <c r="M515" s="224"/>
      <c r="N515" s="225"/>
      <c r="O515" s="225"/>
      <c r="P515" s="225"/>
      <c r="Q515" s="225"/>
      <c r="R515" s="225"/>
      <c r="S515" s="225"/>
      <c r="T515" s="226"/>
      <c r="AT515" s="227" t="s">
        <v>205</v>
      </c>
      <c r="AU515" s="227" t="s">
        <v>211</v>
      </c>
      <c r="AV515" s="12" t="s">
        <v>83</v>
      </c>
      <c r="AW515" s="12" t="s">
        <v>37</v>
      </c>
      <c r="AX515" s="12" t="s">
        <v>74</v>
      </c>
      <c r="AY515" s="227" t="s">
        <v>196</v>
      </c>
    </row>
    <row r="516" spans="2:65" s="12" customFormat="1">
      <c r="B516" s="216"/>
      <c r="C516" s="217"/>
      <c r="D516" s="218" t="s">
        <v>205</v>
      </c>
      <c r="E516" s="219" t="s">
        <v>24</v>
      </c>
      <c r="F516" s="220" t="s">
        <v>759</v>
      </c>
      <c r="G516" s="217"/>
      <c r="H516" s="221">
        <v>6</v>
      </c>
      <c r="I516" s="222"/>
      <c r="J516" s="217"/>
      <c r="K516" s="217"/>
      <c r="L516" s="223"/>
      <c r="M516" s="224"/>
      <c r="N516" s="225"/>
      <c r="O516" s="225"/>
      <c r="P516" s="225"/>
      <c r="Q516" s="225"/>
      <c r="R516" s="225"/>
      <c r="S516" s="225"/>
      <c r="T516" s="226"/>
      <c r="AT516" s="227" t="s">
        <v>205</v>
      </c>
      <c r="AU516" s="227" t="s">
        <v>211</v>
      </c>
      <c r="AV516" s="12" t="s">
        <v>83</v>
      </c>
      <c r="AW516" s="12" t="s">
        <v>37</v>
      </c>
      <c r="AX516" s="12" t="s">
        <v>74</v>
      </c>
      <c r="AY516" s="227" t="s">
        <v>196</v>
      </c>
    </row>
    <row r="517" spans="2:65" s="13" customFormat="1">
      <c r="B517" s="228"/>
      <c r="C517" s="229"/>
      <c r="D517" s="218" t="s">
        <v>205</v>
      </c>
      <c r="E517" s="230" t="s">
        <v>24</v>
      </c>
      <c r="F517" s="231" t="s">
        <v>760</v>
      </c>
      <c r="G517" s="229"/>
      <c r="H517" s="232">
        <v>100.175</v>
      </c>
      <c r="I517" s="233"/>
      <c r="J517" s="229"/>
      <c r="K517" s="229"/>
      <c r="L517" s="234"/>
      <c r="M517" s="235"/>
      <c r="N517" s="236"/>
      <c r="O517" s="236"/>
      <c r="P517" s="236"/>
      <c r="Q517" s="236"/>
      <c r="R517" s="236"/>
      <c r="S517" s="236"/>
      <c r="T517" s="237"/>
      <c r="AT517" s="238" t="s">
        <v>205</v>
      </c>
      <c r="AU517" s="238" t="s">
        <v>211</v>
      </c>
      <c r="AV517" s="13" t="s">
        <v>211</v>
      </c>
      <c r="AW517" s="13" t="s">
        <v>37</v>
      </c>
      <c r="AX517" s="13" t="s">
        <v>74</v>
      </c>
      <c r="AY517" s="238" t="s">
        <v>196</v>
      </c>
    </row>
    <row r="518" spans="2:65" s="14" customFormat="1">
      <c r="B518" s="239"/>
      <c r="C518" s="240"/>
      <c r="D518" s="218" t="s">
        <v>205</v>
      </c>
      <c r="E518" s="241" t="s">
        <v>24</v>
      </c>
      <c r="F518" s="242" t="s">
        <v>238</v>
      </c>
      <c r="G518" s="240"/>
      <c r="H518" s="243">
        <v>144.535</v>
      </c>
      <c r="I518" s="244"/>
      <c r="J518" s="240"/>
      <c r="K518" s="240"/>
      <c r="L518" s="245"/>
      <c r="M518" s="246"/>
      <c r="N518" s="247"/>
      <c r="O518" s="247"/>
      <c r="P518" s="247"/>
      <c r="Q518" s="247"/>
      <c r="R518" s="247"/>
      <c r="S518" s="247"/>
      <c r="T518" s="248"/>
      <c r="AT518" s="249" t="s">
        <v>205</v>
      </c>
      <c r="AU518" s="249" t="s">
        <v>211</v>
      </c>
      <c r="AV518" s="14" t="s">
        <v>203</v>
      </c>
      <c r="AW518" s="14" t="s">
        <v>37</v>
      </c>
      <c r="AX518" s="14" t="s">
        <v>81</v>
      </c>
      <c r="AY518" s="249" t="s">
        <v>196</v>
      </c>
    </row>
    <row r="519" spans="2:65" s="1" customFormat="1" ht="23" customHeight="1">
      <c r="B519" s="42"/>
      <c r="C519" s="204" t="s">
        <v>761</v>
      </c>
      <c r="D519" s="204" t="s">
        <v>198</v>
      </c>
      <c r="E519" s="205" t="s">
        <v>762</v>
      </c>
      <c r="F519" s="206" t="s">
        <v>763</v>
      </c>
      <c r="G519" s="207" t="s">
        <v>267</v>
      </c>
      <c r="H519" s="208">
        <v>144.535</v>
      </c>
      <c r="I519" s="209"/>
      <c r="J519" s="210">
        <f>ROUND(I519*H519,2)</f>
        <v>0</v>
      </c>
      <c r="K519" s="206" t="s">
        <v>202</v>
      </c>
      <c r="L519" s="62"/>
      <c r="M519" s="211" t="s">
        <v>24</v>
      </c>
      <c r="N519" s="212" t="s">
        <v>45</v>
      </c>
      <c r="O519" s="43"/>
      <c r="P519" s="213">
        <f>O519*H519</f>
        <v>0</v>
      </c>
      <c r="Q519" s="213">
        <v>3.0000000000000001E-3</v>
      </c>
      <c r="R519" s="213">
        <f>Q519*H519</f>
        <v>0.43360500000000002</v>
      </c>
      <c r="S519" s="213">
        <v>0</v>
      </c>
      <c r="T519" s="214">
        <f>S519*H519</f>
        <v>0</v>
      </c>
      <c r="AR519" s="25" t="s">
        <v>203</v>
      </c>
      <c r="AT519" s="25" t="s">
        <v>198</v>
      </c>
      <c r="AU519" s="25" t="s">
        <v>211</v>
      </c>
      <c r="AY519" s="25" t="s">
        <v>196</v>
      </c>
      <c r="BE519" s="215">
        <f>IF(N519="základní",J519,0)</f>
        <v>0</v>
      </c>
      <c r="BF519" s="215">
        <f>IF(N519="snížená",J519,0)</f>
        <v>0</v>
      </c>
      <c r="BG519" s="215">
        <f>IF(N519="zákl. přenesená",J519,0)</f>
        <v>0</v>
      </c>
      <c r="BH519" s="215">
        <f>IF(N519="sníž. přenesená",J519,0)</f>
        <v>0</v>
      </c>
      <c r="BI519" s="215">
        <f>IF(N519="nulová",J519,0)</f>
        <v>0</v>
      </c>
      <c r="BJ519" s="25" t="s">
        <v>81</v>
      </c>
      <c r="BK519" s="215">
        <f>ROUND(I519*H519,2)</f>
        <v>0</v>
      </c>
      <c r="BL519" s="25" t="s">
        <v>203</v>
      </c>
      <c r="BM519" s="25" t="s">
        <v>764</v>
      </c>
    </row>
    <row r="520" spans="2:65" s="12" customFormat="1">
      <c r="B520" s="216"/>
      <c r="C520" s="217"/>
      <c r="D520" s="218" t="s">
        <v>205</v>
      </c>
      <c r="E520" s="219" t="s">
        <v>24</v>
      </c>
      <c r="F520" s="220" t="s">
        <v>748</v>
      </c>
      <c r="G520" s="217"/>
      <c r="H520" s="221">
        <v>25.997</v>
      </c>
      <c r="I520" s="222"/>
      <c r="J520" s="217"/>
      <c r="K520" s="217"/>
      <c r="L520" s="223"/>
      <c r="M520" s="224"/>
      <c r="N520" s="225"/>
      <c r="O520" s="225"/>
      <c r="P520" s="225"/>
      <c r="Q520" s="225"/>
      <c r="R520" s="225"/>
      <c r="S520" s="225"/>
      <c r="T520" s="226"/>
      <c r="AT520" s="227" t="s">
        <v>205</v>
      </c>
      <c r="AU520" s="227" t="s">
        <v>211</v>
      </c>
      <c r="AV520" s="12" t="s">
        <v>83</v>
      </c>
      <c r="AW520" s="12" t="s">
        <v>37</v>
      </c>
      <c r="AX520" s="12" t="s">
        <v>74</v>
      </c>
      <c r="AY520" s="227" t="s">
        <v>196</v>
      </c>
    </row>
    <row r="521" spans="2:65" s="12" customFormat="1">
      <c r="B521" s="216"/>
      <c r="C521" s="217"/>
      <c r="D521" s="218" t="s">
        <v>205</v>
      </c>
      <c r="E521" s="219" t="s">
        <v>24</v>
      </c>
      <c r="F521" s="220" t="s">
        <v>749</v>
      </c>
      <c r="G521" s="217"/>
      <c r="H521" s="221">
        <v>15.794</v>
      </c>
      <c r="I521" s="222"/>
      <c r="J521" s="217"/>
      <c r="K521" s="217"/>
      <c r="L521" s="223"/>
      <c r="M521" s="224"/>
      <c r="N521" s="225"/>
      <c r="O521" s="225"/>
      <c r="P521" s="225"/>
      <c r="Q521" s="225"/>
      <c r="R521" s="225"/>
      <c r="S521" s="225"/>
      <c r="T521" s="226"/>
      <c r="AT521" s="227" t="s">
        <v>205</v>
      </c>
      <c r="AU521" s="227" t="s">
        <v>211</v>
      </c>
      <c r="AV521" s="12" t="s">
        <v>83</v>
      </c>
      <c r="AW521" s="12" t="s">
        <v>37</v>
      </c>
      <c r="AX521" s="12" t="s">
        <v>74</v>
      </c>
      <c r="AY521" s="227" t="s">
        <v>196</v>
      </c>
    </row>
    <row r="522" spans="2:65" s="12" customFormat="1">
      <c r="B522" s="216"/>
      <c r="C522" s="217"/>
      <c r="D522" s="218" t="s">
        <v>205</v>
      </c>
      <c r="E522" s="219" t="s">
        <v>24</v>
      </c>
      <c r="F522" s="220" t="s">
        <v>750</v>
      </c>
      <c r="G522" s="217"/>
      <c r="H522" s="221">
        <v>-2.3639999999999999</v>
      </c>
      <c r="I522" s="222"/>
      <c r="J522" s="217"/>
      <c r="K522" s="217"/>
      <c r="L522" s="223"/>
      <c r="M522" s="224"/>
      <c r="N522" s="225"/>
      <c r="O522" s="225"/>
      <c r="P522" s="225"/>
      <c r="Q522" s="225"/>
      <c r="R522" s="225"/>
      <c r="S522" s="225"/>
      <c r="T522" s="226"/>
      <c r="AT522" s="227" t="s">
        <v>205</v>
      </c>
      <c r="AU522" s="227" t="s">
        <v>211</v>
      </c>
      <c r="AV522" s="12" t="s">
        <v>83</v>
      </c>
      <c r="AW522" s="12" t="s">
        <v>37</v>
      </c>
      <c r="AX522" s="12" t="s">
        <v>74</v>
      </c>
      <c r="AY522" s="227" t="s">
        <v>196</v>
      </c>
    </row>
    <row r="523" spans="2:65" s="12" customFormat="1">
      <c r="B523" s="216"/>
      <c r="C523" s="217"/>
      <c r="D523" s="218" t="s">
        <v>205</v>
      </c>
      <c r="E523" s="219" t="s">
        <v>24</v>
      </c>
      <c r="F523" s="220" t="s">
        <v>751</v>
      </c>
      <c r="G523" s="217"/>
      <c r="H523" s="221">
        <v>2</v>
      </c>
      <c r="I523" s="222"/>
      <c r="J523" s="217"/>
      <c r="K523" s="217"/>
      <c r="L523" s="223"/>
      <c r="M523" s="224"/>
      <c r="N523" s="225"/>
      <c r="O523" s="225"/>
      <c r="P523" s="225"/>
      <c r="Q523" s="225"/>
      <c r="R523" s="225"/>
      <c r="S523" s="225"/>
      <c r="T523" s="226"/>
      <c r="AT523" s="227" t="s">
        <v>205</v>
      </c>
      <c r="AU523" s="227" t="s">
        <v>211</v>
      </c>
      <c r="AV523" s="12" t="s">
        <v>83</v>
      </c>
      <c r="AW523" s="12" t="s">
        <v>37</v>
      </c>
      <c r="AX523" s="12" t="s">
        <v>74</v>
      </c>
      <c r="AY523" s="227" t="s">
        <v>196</v>
      </c>
    </row>
    <row r="524" spans="2:65" s="12" customFormat="1">
      <c r="B524" s="216"/>
      <c r="C524" s="217"/>
      <c r="D524" s="218" t="s">
        <v>205</v>
      </c>
      <c r="E524" s="219" t="s">
        <v>24</v>
      </c>
      <c r="F524" s="220" t="s">
        <v>752</v>
      </c>
      <c r="G524" s="217"/>
      <c r="H524" s="221">
        <v>2.9329999999999998</v>
      </c>
      <c r="I524" s="222"/>
      <c r="J524" s="217"/>
      <c r="K524" s="217"/>
      <c r="L524" s="223"/>
      <c r="M524" s="224"/>
      <c r="N524" s="225"/>
      <c r="O524" s="225"/>
      <c r="P524" s="225"/>
      <c r="Q524" s="225"/>
      <c r="R524" s="225"/>
      <c r="S524" s="225"/>
      <c r="T524" s="226"/>
      <c r="AT524" s="227" t="s">
        <v>205</v>
      </c>
      <c r="AU524" s="227" t="s">
        <v>211</v>
      </c>
      <c r="AV524" s="12" t="s">
        <v>83</v>
      </c>
      <c r="AW524" s="12" t="s">
        <v>37</v>
      </c>
      <c r="AX524" s="12" t="s">
        <v>74</v>
      </c>
      <c r="AY524" s="227" t="s">
        <v>196</v>
      </c>
    </row>
    <row r="525" spans="2:65" s="13" customFormat="1">
      <c r="B525" s="228"/>
      <c r="C525" s="229"/>
      <c r="D525" s="218" t="s">
        <v>205</v>
      </c>
      <c r="E525" s="230" t="s">
        <v>24</v>
      </c>
      <c r="F525" s="231" t="s">
        <v>753</v>
      </c>
      <c r="G525" s="229"/>
      <c r="H525" s="232">
        <v>44.36</v>
      </c>
      <c r="I525" s="233"/>
      <c r="J525" s="229"/>
      <c r="K525" s="229"/>
      <c r="L525" s="234"/>
      <c r="M525" s="235"/>
      <c r="N525" s="236"/>
      <c r="O525" s="236"/>
      <c r="P525" s="236"/>
      <c r="Q525" s="236"/>
      <c r="R525" s="236"/>
      <c r="S525" s="236"/>
      <c r="T525" s="237"/>
      <c r="AT525" s="238" t="s">
        <v>205</v>
      </c>
      <c r="AU525" s="238" t="s">
        <v>211</v>
      </c>
      <c r="AV525" s="13" t="s">
        <v>211</v>
      </c>
      <c r="AW525" s="13" t="s">
        <v>37</v>
      </c>
      <c r="AX525" s="13" t="s">
        <v>74</v>
      </c>
      <c r="AY525" s="238" t="s">
        <v>196</v>
      </c>
    </row>
    <row r="526" spans="2:65" s="12" customFormat="1">
      <c r="B526" s="216"/>
      <c r="C526" s="217"/>
      <c r="D526" s="218" t="s">
        <v>205</v>
      </c>
      <c r="E526" s="219" t="s">
        <v>24</v>
      </c>
      <c r="F526" s="220" t="s">
        <v>754</v>
      </c>
      <c r="G526" s="217"/>
      <c r="H526" s="221">
        <v>23.815999999999999</v>
      </c>
      <c r="I526" s="222"/>
      <c r="J526" s="217"/>
      <c r="K526" s="217"/>
      <c r="L526" s="223"/>
      <c r="M526" s="224"/>
      <c r="N526" s="225"/>
      <c r="O526" s="225"/>
      <c r="P526" s="225"/>
      <c r="Q526" s="225"/>
      <c r="R526" s="225"/>
      <c r="S526" s="225"/>
      <c r="T526" s="226"/>
      <c r="AT526" s="227" t="s">
        <v>205</v>
      </c>
      <c r="AU526" s="227" t="s">
        <v>211</v>
      </c>
      <c r="AV526" s="12" t="s">
        <v>83</v>
      </c>
      <c r="AW526" s="12" t="s">
        <v>37</v>
      </c>
      <c r="AX526" s="12" t="s">
        <v>74</v>
      </c>
      <c r="AY526" s="227" t="s">
        <v>196</v>
      </c>
    </row>
    <row r="527" spans="2:65" s="12" customFormat="1">
      <c r="B527" s="216"/>
      <c r="C527" s="217"/>
      <c r="D527" s="218" t="s">
        <v>205</v>
      </c>
      <c r="E527" s="219" t="s">
        <v>24</v>
      </c>
      <c r="F527" s="220" t="s">
        <v>755</v>
      </c>
      <c r="G527" s="217"/>
      <c r="H527" s="221">
        <v>-3.1520000000000001</v>
      </c>
      <c r="I527" s="222"/>
      <c r="J527" s="217"/>
      <c r="K527" s="217"/>
      <c r="L527" s="223"/>
      <c r="M527" s="224"/>
      <c r="N527" s="225"/>
      <c r="O527" s="225"/>
      <c r="P527" s="225"/>
      <c r="Q527" s="225"/>
      <c r="R527" s="225"/>
      <c r="S527" s="225"/>
      <c r="T527" s="226"/>
      <c r="AT527" s="227" t="s">
        <v>205</v>
      </c>
      <c r="AU527" s="227" t="s">
        <v>211</v>
      </c>
      <c r="AV527" s="12" t="s">
        <v>83</v>
      </c>
      <c r="AW527" s="12" t="s">
        <v>37</v>
      </c>
      <c r="AX527" s="12" t="s">
        <v>74</v>
      </c>
      <c r="AY527" s="227" t="s">
        <v>196</v>
      </c>
    </row>
    <row r="528" spans="2:65" s="12" customFormat="1">
      <c r="B528" s="216"/>
      <c r="C528" s="217"/>
      <c r="D528" s="218" t="s">
        <v>205</v>
      </c>
      <c r="E528" s="219" t="s">
        <v>24</v>
      </c>
      <c r="F528" s="220" t="s">
        <v>756</v>
      </c>
      <c r="G528" s="217"/>
      <c r="H528" s="221">
        <v>80.756</v>
      </c>
      <c r="I528" s="222"/>
      <c r="J528" s="217"/>
      <c r="K528" s="217"/>
      <c r="L528" s="223"/>
      <c r="M528" s="224"/>
      <c r="N528" s="225"/>
      <c r="O528" s="225"/>
      <c r="P528" s="225"/>
      <c r="Q528" s="225"/>
      <c r="R528" s="225"/>
      <c r="S528" s="225"/>
      <c r="T528" s="226"/>
      <c r="AT528" s="227" t="s">
        <v>205</v>
      </c>
      <c r="AU528" s="227" t="s">
        <v>211</v>
      </c>
      <c r="AV528" s="12" t="s">
        <v>83</v>
      </c>
      <c r="AW528" s="12" t="s">
        <v>37</v>
      </c>
      <c r="AX528" s="12" t="s">
        <v>74</v>
      </c>
      <c r="AY528" s="227" t="s">
        <v>196</v>
      </c>
    </row>
    <row r="529" spans="2:65" s="12" customFormat="1">
      <c r="B529" s="216"/>
      <c r="C529" s="217"/>
      <c r="D529" s="218" t="s">
        <v>205</v>
      </c>
      <c r="E529" s="219" t="s">
        <v>24</v>
      </c>
      <c r="F529" s="220" t="s">
        <v>757</v>
      </c>
      <c r="G529" s="217"/>
      <c r="H529" s="221">
        <v>-13.148999999999999</v>
      </c>
      <c r="I529" s="222"/>
      <c r="J529" s="217"/>
      <c r="K529" s="217"/>
      <c r="L529" s="223"/>
      <c r="M529" s="224"/>
      <c r="N529" s="225"/>
      <c r="O529" s="225"/>
      <c r="P529" s="225"/>
      <c r="Q529" s="225"/>
      <c r="R529" s="225"/>
      <c r="S529" s="225"/>
      <c r="T529" s="226"/>
      <c r="AT529" s="227" t="s">
        <v>205</v>
      </c>
      <c r="AU529" s="227" t="s">
        <v>211</v>
      </c>
      <c r="AV529" s="12" t="s">
        <v>83</v>
      </c>
      <c r="AW529" s="12" t="s">
        <v>37</v>
      </c>
      <c r="AX529" s="12" t="s">
        <v>74</v>
      </c>
      <c r="AY529" s="227" t="s">
        <v>196</v>
      </c>
    </row>
    <row r="530" spans="2:65" s="12" customFormat="1">
      <c r="B530" s="216"/>
      <c r="C530" s="217"/>
      <c r="D530" s="218" t="s">
        <v>205</v>
      </c>
      <c r="E530" s="219" t="s">
        <v>24</v>
      </c>
      <c r="F530" s="220" t="s">
        <v>758</v>
      </c>
      <c r="G530" s="217"/>
      <c r="H530" s="221">
        <v>5.9039999999999999</v>
      </c>
      <c r="I530" s="222"/>
      <c r="J530" s="217"/>
      <c r="K530" s="217"/>
      <c r="L530" s="223"/>
      <c r="M530" s="224"/>
      <c r="N530" s="225"/>
      <c r="O530" s="225"/>
      <c r="P530" s="225"/>
      <c r="Q530" s="225"/>
      <c r="R530" s="225"/>
      <c r="S530" s="225"/>
      <c r="T530" s="226"/>
      <c r="AT530" s="227" t="s">
        <v>205</v>
      </c>
      <c r="AU530" s="227" t="s">
        <v>211</v>
      </c>
      <c r="AV530" s="12" t="s">
        <v>83</v>
      </c>
      <c r="AW530" s="12" t="s">
        <v>37</v>
      </c>
      <c r="AX530" s="12" t="s">
        <v>74</v>
      </c>
      <c r="AY530" s="227" t="s">
        <v>196</v>
      </c>
    </row>
    <row r="531" spans="2:65" s="12" customFormat="1">
      <c r="B531" s="216"/>
      <c r="C531" s="217"/>
      <c r="D531" s="218" t="s">
        <v>205</v>
      </c>
      <c r="E531" s="219" t="s">
        <v>24</v>
      </c>
      <c r="F531" s="220" t="s">
        <v>759</v>
      </c>
      <c r="G531" s="217"/>
      <c r="H531" s="221">
        <v>6</v>
      </c>
      <c r="I531" s="222"/>
      <c r="J531" s="217"/>
      <c r="K531" s="217"/>
      <c r="L531" s="223"/>
      <c r="M531" s="224"/>
      <c r="N531" s="225"/>
      <c r="O531" s="225"/>
      <c r="P531" s="225"/>
      <c r="Q531" s="225"/>
      <c r="R531" s="225"/>
      <c r="S531" s="225"/>
      <c r="T531" s="226"/>
      <c r="AT531" s="227" t="s">
        <v>205</v>
      </c>
      <c r="AU531" s="227" t="s">
        <v>211</v>
      </c>
      <c r="AV531" s="12" t="s">
        <v>83</v>
      </c>
      <c r="AW531" s="12" t="s">
        <v>37</v>
      </c>
      <c r="AX531" s="12" t="s">
        <v>74</v>
      </c>
      <c r="AY531" s="227" t="s">
        <v>196</v>
      </c>
    </row>
    <row r="532" spans="2:65" s="13" customFormat="1">
      <c r="B532" s="228"/>
      <c r="C532" s="229"/>
      <c r="D532" s="218" t="s">
        <v>205</v>
      </c>
      <c r="E532" s="230" t="s">
        <v>24</v>
      </c>
      <c r="F532" s="231" t="s">
        <v>760</v>
      </c>
      <c r="G532" s="229"/>
      <c r="H532" s="232">
        <v>100.175</v>
      </c>
      <c r="I532" s="233"/>
      <c r="J532" s="229"/>
      <c r="K532" s="229"/>
      <c r="L532" s="234"/>
      <c r="M532" s="235"/>
      <c r="N532" s="236"/>
      <c r="O532" s="236"/>
      <c r="P532" s="236"/>
      <c r="Q532" s="236"/>
      <c r="R532" s="236"/>
      <c r="S532" s="236"/>
      <c r="T532" s="237"/>
      <c r="AT532" s="238" t="s">
        <v>205</v>
      </c>
      <c r="AU532" s="238" t="s">
        <v>211</v>
      </c>
      <c r="AV532" s="13" t="s">
        <v>211</v>
      </c>
      <c r="AW532" s="13" t="s">
        <v>37</v>
      </c>
      <c r="AX532" s="13" t="s">
        <v>74</v>
      </c>
      <c r="AY532" s="238" t="s">
        <v>196</v>
      </c>
    </row>
    <row r="533" spans="2:65" s="14" customFormat="1">
      <c r="B533" s="239"/>
      <c r="C533" s="240"/>
      <c r="D533" s="218" t="s">
        <v>205</v>
      </c>
      <c r="E533" s="241" t="s">
        <v>24</v>
      </c>
      <c r="F533" s="242" t="s">
        <v>238</v>
      </c>
      <c r="G533" s="240"/>
      <c r="H533" s="243">
        <v>144.535</v>
      </c>
      <c r="I533" s="244"/>
      <c r="J533" s="240"/>
      <c r="K533" s="240"/>
      <c r="L533" s="245"/>
      <c r="M533" s="246"/>
      <c r="N533" s="247"/>
      <c r="O533" s="247"/>
      <c r="P533" s="247"/>
      <c r="Q533" s="247"/>
      <c r="R533" s="247"/>
      <c r="S533" s="247"/>
      <c r="T533" s="248"/>
      <c r="AT533" s="249" t="s">
        <v>205</v>
      </c>
      <c r="AU533" s="249" t="s">
        <v>211</v>
      </c>
      <c r="AV533" s="14" t="s">
        <v>203</v>
      </c>
      <c r="AW533" s="14" t="s">
        <v>37</v>
      </c>
      <c r="AX533" s="14" t="s">
        <v>81</v>
      </c>
      <c r="AY533" s="249" t="s">
        <v>196</v>
      </c>
    </row>
    <row r="534" spans="2:65" s="1" customFormat="1" ht="34.5" customHeight="1">
      <c r="B534" s="42"/>
      <c r="C534" s="204" t="s">
        <v>765</v>
      </c>
      <c r="D534" s="204" t="s">
        <v>198</v>
      </c>
      <c r="E534" s="205" t="s">
        <v>766</v>
      </c>
      <c r="F534" s="206" t="s">
        <v>767</v>
      </c>
      <c r="G534" s="207" t="s">
        <v>267</v>
      </c>
      <c r="H534" s="208">
        <v>144.535</v>
      </c>
      <c r="I534" s="209"/>
      <c r="J534" s="210">
        <f>ROUND(I534*H534,2)</f>
        <v>0</v>
      </c>
      <c r="K534" s="206" t="s">
        <v>202</v>
      </c>
      <c r="L534" s="62"/>
      <c r="M534" s="211" t="s">
        <v>24</v>
      </c>
      <c r="N534" s="212" t="s">
        <v>45</v>
      </c>
      <c r="O534" s="43"/>
      <c r="P534" s="213">
        <f>O534*H534</f>
        <v>0</v>
      </c>
      <c r="Q534" s="213">
        <v>2.63E-4</v>
      </c>
      <c r="R534" s="213">
        <f>Q534*H534</f>
        <v>3.8012705000000001E-2</v>
      </c>
      <c r="S534" s="213">
        <v>0</v>
      </c>
      <c r="T534" s="214">
        <f>S534*H534</f>
        <v>0</v>
      </c>
      <c r="AR534" s="25" t="s">
        <v>203</v>
      </c>
      <c r="AT534" s="25" t="s">
        <v>198</v>
      </c>
      <c r="AU534" s="25" t="s">
        <v>211</v>
      </c>
      <c r="AY534" s="25" t="s">
        <v>196</v>
      </c>
      <c r="BE534" s="215">
        <f>IF(N534="základní",J534,0)</f>
        <v>0</v>
      </c>
      <c r="BF534" s="215">
        <f>IF(N534="snížená",J534,0)</f>
        <v>0</v>
      </c>
      <c r="BG534" s="215">
        <f>IF(N534="zákl. přenesená",J534,0)</f>
        <v>0</v>
      </c>
      <c r="BH534" s="215">
        <f>IF(N534="sníž. přenesená",J534,0)</f>
        <v>0</v>
      </c>
      <c r="BI534" s="215">
        <f>IF(N534="nulová",J534,0)</f>
        <v>0</v>
      </c>
      <c r="BJ534" s="25" t="s">
        <v>81</v>
      </c>
      <c r="BK534" s="215">
        <f>ROUND(I534*H534,2)</f>
        <v>0</v>
      </c>
      <c r="BL534" s="25" t="s">
        <v>203</v>
      </c>
      <c r="BM534" s="25" t="s">
        <v>768</v>
      </c>
    </row>
    <row r="535" spans="2:65" s="12" customFormat="1">
      <c r="B535" s="216"/>
      <c r="C535" s="217"/>
      <c r="D535" s="218" t="s">
        <v>205</v>
      </c>
      <c r="E535" s="219" t="s">
        <v>24</v>
      </c>
      <c r="F535" s="220" t="s">
        <v>769</v>
      </c>
      <c r="G535" s="217"/>
      <c r="H535" s="221">
        <v>144.535</v>
      </c>
      <c r="I535" s="222"/>
      <c r="J535" s="217"/>
      <c r="K535" s="217"/>
      <c r="L535" s="223"/>
      <c r="M535" s="224"/>
      <c r="N535" s="225"/>
      <c r="O535" s="225"/>
      <c r="P535" s="225"/>
      <c r="Q535" s="225"/>
      <c r="R535" s="225"/>
      <c r="S535" s="225"/>
      <c r="T535" s="226"/>
      <c r="AT535" s="227" t="s">
        <v>205</v>
      </c>
      <c r="AU535" s="227" t="s">
        <v>211</v>
      </c>
      <c r="AV535" s="12" t="s">
        <v>83</v>
      </c>
      <c r="AW535" s="12" t="s">
        <v>37</v>
      </c>
      <c r="AX535" s="12" t="s">
        <v>81</v>
      </c>
      <c r="AY535" s="227" t="s">
        <v>196</v>
      </c>
    </row>
    <row r="536" spans="2:65" s="1" customFormat="1" ht="23" customHeight="1">
      <c r="B536" s="42"/>
      <c r="C536" s="204" t="s">
        <v>770</v>
      </c>
      <c r="D536" s="204" t="s">
        <v>198</v>
      </c>
      <c r="E536" s="205" t="s">
        <v>771</v>
      </c>
      <c r="F536" s="206" t="s">
        <v>772</v>
      </c>
      <c r="G536" s="207" t="s">
        <v>267</v>
      </c>
      <c r="H536" s="208">
        <v>3.42</v>
      </c>
      <c r="I536" s="209"/>
      <c r="J536" s="210">
        <f>ROUND(I536*H536,2)</f>
        <v>0</v>
      </c>
      <c r="K536" s="206" t="s">
        <v>202</v>
      </c>
      <c r="L536" s="62"/>
      <c r="M536" s="211" t="s">
        <v>24</v>
      </c>
      <c r="N536" s="212" t="s">
        <v>45</v>
      </c>
      <c r="O536" s="43"/>
      <c r="P536" s="213">
        <f>O536*H536</f>
        <v>0</v>
      </c>
      <c r="Q536" s="213">
        <v>4.2000000000000003E-2</v>
      </c>
      <c r="R536" s="213">
        <f>Q536*H536</f>
        <v>0.14364000000000002</v>
      </c>
      <c r="S536" s="213">
        <v>0</v>
      </c>
      <c r="T536" s="214">
        <f>S536*H536</f>
        <v>0</v>
      </c>
      <c r="AR536" s="25" t="s">
        <v>203</v>
      </c>
      <c r="AT536" s="25" t="s">
        <v>198</v>
      </c>
      <c r="AU536" s="25" t="s">
        <v>211</v>
      </c>
      <c r="AY536" s="25" t="s">
        <v>196</v>
      </c>
      <c r="BE536" s="215">
        <f>IF(N536="základní",J536,0)</f>
        <v>0</v>
      </c>
      <c r="BF536" s="215">
        <f>IF(N536="snížená",J536,0)</f>
        <v>0</v>
      </c>
      <c r="BG536" s="215">
        <f>IF(N536="zákl. přenesená",J536,0)</f>
        <v>0</v>
      </c>
      <c r="BH536" s="215">
        <f>IF(N536="sníž. přenesená",J536,0)</f>
        <v>0</v>
      </c>
      <c r="BI536" s="215">
        <f>IF(N536="nulová",J536,0)</f>
        <v>0</v>
      </c>
      <c r="BJ536" s="25" t="s">
        <v>81</v>
      </c>
      <c r="BK536" s="215">
        <f>ROUND(I536*H536,2)</f>
        <v>0</v>
      </c>
      <c r="BL536" s="25" t="s">
        <v>203</v>
      </c>
      <c r="BM536" s="25" t="s">
        <v>773</v>
      </c>
    </row>
    <row r="537" spans="2:65" s="12" customFormat="1">
      <c r="B537" s="216"/>
      <c r="C537" s="217"/>
      <c r="D537" s="218" t="s">
        <v>205</v>
      </c>
      <c r="E537" s="219" t="s">
        <v>24</v>
      </c>
      <c r="F537" s="220" t="s">
        <v>774</v>
      </c>
      <c r="G537" s="217"/>
      <c r="H537" s="221">
        <v>2.66</v>
      </c>
      <c r="I537" s="222"/>
      <c r="J537" s="217"/>
      <c r="K537" s="217"/>
      <c r="L537" s="223"/>
      <c r="M537" s="224"/>
      <c r="N537" s="225"/>
      <c r="O537" s="225"/>
      <c r="P537" s="225"/>
      <c r="Q537" s="225"/>
      <c r="R537" s="225"/>
      <c r="S537" s="225"/>
      <c r="T537" s="226"/>
      <c r="AT537" s="227" t="s">
        <v>205</v>
      </c>
      <c r="AU537" s="227" t="s">
        <v>211</v>
      </c>
      <c r="AV537" s="12" t="s">
        <v>83</v>
      </c>
      <c r="AW537" s="12" t="s">
        <v>37</v>
      </c>
      <c r="AX537" s="12" t="s">
        <v>74</v>
      </c>
      <c r="AY537" s="227" t="s">
        <v>196</v>
      </c>
    </row>
    <row r="538" spans="2:65" s="12" customFormat="1">
      <c r="B538" s="216"/>
      <c r="C538" s="217"/>
      <c r="D538" s="218" t="s">
        <v>205</v>
      </c>
      <c r="E538" s="219" t="s">
        <v>24</v>
      </c>
      <c r="F538" s="220" t="s">
        <v>775</v>
      </c>
      <c r="G538" s="217"/>
      <c r="H538" s="221">
        <v>0.76</v>
      </c>
      <c r="I538" s="222"/>
      <c r="J538" s="217"/>
      <c r="K538" s="217"/>
      <c r="L538" s="223"/>
      <c r="M538" s="224"/>
      <c r="N538" s="225"/>
      <c r="O538" s="225"/>
      <c r="P538" s="225"/>
      <c r="Q538" s="225"/>
      <c r="R538" s="225"/>
      <c r="S538" s="225"/>
      <c r="T538" s="226"/>
      <c r="AT538" s="227" t="s">
        <v>205</v>
      </c>
      <c r="AU538" s="227" t="s">
        <v>211</v>
      </c>
      <c r="AV538" s="12" t="s">
        <v>83</v>
      </c>
      <c r="AW538" s="12" t="s">
        <v>37</v>
      </c>
      <c r="AX538" s="12" t="s">
        <v>74</v>
      </c>
      <c r="AY538" s="227" t="s">
        <v>196</v>
      </c>
    </row>
    <row r="539" spans="2:65" s="14" customFormat="1">
      <c r="B539" s="239"/>
      <c r="C539" s="240"/>
      <c r="D539" s="218" t="s">
        <v>205</v>
      </c>
      <c r="E539" s="241" t="s">
        <v>24</v>
      </c>
      <c r="F539" s="242" t="s">
        <v>238</v>
      </c>
      <c r="G539" s="240"/>
      <c r="H539" s="243">
        <v>3.42</v>
      </c>
      <c r="I539" s="244"/>
      <c r="J539" s="240"/>
      <c r="K539" s="240"/>
      <c r="L539" s="245"/>
      <c r="M539" s="246"/>
      <c r="N539" s="247"/>
      <c r="O539" s="247"/>
      <c r="P539" s="247"/>
      <c r="Q539" s="247"/>
      <c r="R539" s="247"/>
      <c r="S539" s="247"/>
      <c r="T539" s="248"/>
      <c r="AT539" s="249" t="s">
        <v>205</v>
      </c>
      <c r="AU539" s="249" t="s">
        <v>211</v>
      </c>
      <c r="AV539" s="14" t="s">
        <v>203</v>
      </c>
      <c r="AW539" s="14" t="s">
        <v>37</v>
      </c>
      <c r="AX539" s="14" t="s">
        <v>81</v>
      </c>
      <c r="AY539" s="249" t="s">
        <v>196</v>
      </c>
    </row>
    <row r="540" spans="2:65" s="1" customFormat="1" ht="34.5" customHeight="1">
      <c r="B540" s="42"/>
      <c r="C540" s="204" t="s">
        <v>776</v>
      </c>
      <c r="D540" s="204" t="s">
        <v>198</v>
      </c>
      <c r="E540" s="205" t="s">
        <v>777</v>
      </c>
      <c r="F540" s="206" t="s">
        <v>778</v>
      </c>
      <c r="G540" s="207" t="s">
        <v>267</v>
      </c>
      <c r="H540" s="208">
        <v>40.715000000000003</v>
      </c>
      <c r="I540" s="209"/>
      <c r="J540" s="210">
        <f>ROUND(I540*H540,2)</f>
        <v>0</v>
      </c>
      <c r="K540" s="206" t="s">
        <v>202</v>
      </c>
      <c r="L540" s="62"/>
      <c r="M540" s="211" t="s">
        <v>24</v>
      </c>
      <c r="N540" s="212" t="s">
        <v>45</v>
      </c>
      <c r="O540" s="43"/>
      <c r="P540" s="213">
        <f>O540*H540</f>
        <v>0</v>
      </c>
      <c r="Q540" s="213">
        <v>0</v>
      </c>
      <c r="R540" s="213">
        <f>Q540*H540</f>
        <v>0</v>
      </c>
      <c r="S540" s="213">
        <v>0</v>
      </c>
      <c r="T540" s="214">
        <f>S540*H540</f>
        <v>0</v>
      </c>
      <c r="AR540" s="25" t="s">
        <v>203</v>
      </c>
      <c r="AT540" s="25" t="s">
        <v>198</v>
      </c>
      <c r="AU540" s="25" t="s">
        <v>211</v>
      </c>
      <c r="AY540" s="25" t="s">
        <v>196</v>
      </c>
      <c r="BE540" s="215">
        <f>IF(N540="základní",J540,0)</f>
        <v>0</v>
      </c>
      <c r="BF540" s="215">
        <f>IF(N540="snížená",J540,0)</f>
        <v>0</v>
      </c>
      <c r="BG540" s="215">
        <f>IF(N540="zákl. přenesená",J540,0)</f>
        <v>0</v>
      </c>
      <c r="BH540" s="215">
        <f>IF(N540="sníž. přenesená",J540,0)</f>
        <v>0</v>
      </c>
      <c r="BI540" s="215">
        <f>IF(N540="nulová",J540,0)</f>
        <v>0</v>
      </c>
      <c r="BJ540" s="25" t="s">
        <v>81</v>
      </c>
      <c r="BK540" s="215">
        <f>ROUND(I540*H540,2)</f>
        <v>0</v>
      </c>
      <c r="BL540" s="25" t="s">
        <v>203</v>
      </c>
      <c r="BM540" s="25" t="s">
        <v>779</v>
      </c>
    </row>
    <row r="541" spans="2:65" s="12" customFormat="1">
      <c r="B541" s="216"/>
      <c r="C541" s="217"/>
      <c r="D541" s="218" t="s">
        <v>205</v>
      </c>
      <c r="E541" s="219" t="s">
        <v>24</v>
      </c>
      <c r="F541" s="220" t="s">
        <v>780</v>
      </c>
      <c r="G541" s="217"/>
      <c r="H541" s="221">
        <v>9.3949999999999996</v>
      </c>
      <c r="I541" s="222"/>
      <c r="J541" s="217"/>
      <c r="K541" s="217"/>
      <c r="L541" s="223"/>
      <c r="M541" s="224"/>
      <c r="N541" s="225"/>
      <c r="O541" s="225"/>
      <c r="P541" s="225"/>
      <c r="Q541" s="225"/>
      <c r="R541" s="225"/>
      <c r="S541" s="225"/>
      <c r="T541" s="226"/>
      <c r="AT541" s="227" t="s">
        <v>205</v>
      </c>
      <c r="AU541" s="227" t="s">
        <v>211</v>
      </c>
      <c r="AV541" s="12" t="s">
        <v>83</v>
      </c>
      <c r="AW541" s="12" t="s">
        <v>37</v>
      </c>
      <c r="AX541" s="12" t="s">
        <v>74</v>
      </c>
      <c r="AY541" s="227" t="s">
        <v>196</v>
      </c>
    </row>
    <row r="542" spans="2:65" s="12" customFormat="1">
      <c r="B542" s="216"/>
      <c r="C542" s="217"/>
      <c r="D542" s="218" t="s">
        <v>205</v>
      </c>
      <c r="E542" s="219" t="s">
        <v>24</v>
      </c>
      <c r="F542" s="220" t="s">
        <v>781</v>
      </c>
      <c r="G542" s="217"/>
      <c r="H542" s="221">
        <v>10.4</v>
      </c>
      <c r="I542" s="222"/>
      <c r="J542" s="217"/>
      <c r="K542" s="217"/>
      <c r="L542" s="223"/>
      <c r="M542" s="224"/>
      <c r="N542" s="225"/>
      <c r="O542" s="225"/>
      <c r="P542" s="225"/>
      <c r="Q542" s="225"/>
      <c r="R542" s="225"/>
      <c r="S542" s="225"/>
      <c r="T542" s="226"/>
      <c r="AT542" s="227" t="s">
        <v>205</v>
      </c>
      <c r="AU542" s="227" t="s">
        <v>211</v>
      </c>
      <c r="AV542" s="12" t="s">
        <v>83</v>
      </c>
      <c r="AW542" s="12" t="s">
        <v>37</v>
      </c>
      <c r="AX542" s="12" t="s">
        <v>74</v>
      </c>
      <c r="AY542" s="227" t="s">
        <v>196</v>
      </c>
    </row>
    <row r="543" spans="2:65" s="13" customFormat="1">
      <c r="B543" s="228"/>
      <c r="C543" s="229"/>
      <c r="D543" s="218" t="s">
        <v>205</v>
      </c>
      <c r="E543" s="230" t="s">
        <v>24</v>
      </c>
      <c r="F543" s="231" t="s">
        <v>263</v>
      </c>
      <c r="G543" s="229"/>
      <c r="H543" s="232">
        <v>19.795000000000002</v>
      </c>
      <c r="I543" s="233"/>
      <c r="J543" s="229"/>
      <c r="K543" s="229"/>
      <c r="L543" s="234"/>
      <c r="M543" s="235"/>
      <c r="N543" s="236"/>
      <c r="O543" s="236"/>
      <c r="P543" s="236"/>
      <c r="Q543" s="236"/>
      <c r="R543" s="236"/>
      <c r="S543" s="236"/>
      <c r="T543" s="237"/>
      <c r="AT543" s="238" t="s">
        <v>205</v>
      </c>
      <c r="AU543" s="238" t="s">
        <v>211</v>
      </c>
      <c r="AV543" s="13" t="s">
        <v>211</v>
      </c>
      <c r="AW543" s="13" t="s">
        <v>37</v>
      </c>
      <c r="AX543" s="13" t="s">
        <v>74</v>
      </c>
      <c r="AY543" s="238" t="s">
        <v>196</v>
      </c>
    </row>
    <row r="544" spans="2:65" s="12" customFormat="1">
      <c r="B544" s="216"/>
      <c r="C544" s="217"/>
      <c r="D544" s="218" t="s">
        <v>205</v>
      </c>
      <c r="E544" s="219" t="s">
        <v>24</v>
      </c>
      <c r="F544" s="220" t="s">
        <v>782</v>
      </c>
      <c r="G544" s="217"/>
      <c r="H544" s="221">
        <v>15</v>
      </c>
      <c r="I544" s="222"/>
      <c r="J544" s="217"/>
      <c r="K544" s="217"/>
      <c r="L544" s="223"/>
      <c r="M544" s="224"/>
      <c r="N544" s="225"/>
      <c r="O544" s="225"/>
      <c r="P544" s="225"/>
      <c r="Q544" s="225"/>
      <c r="R544" s="225"/>
      <c r="S544" s="225"/>
      <c r="T544" s="226"/>
      <c r="AT544" s="227" t="s">
        <v>205</v>
      </c>
      <c r="AU544" s="227" t="s">
        <v>211</v>
      </c>
      <c r="AV544" s="12" t="s">
        <v>83</v>
      </c>
      <c r="AW544" s="12" t="s">
        <v>37</v>
      </c>
      <c r="AX544" s="12" t="s">
        <v>74</v>
      </c>
      <c r="AY544" s="227" t="s">
        <v>196</v>
      </c>
    </row>
    <row r="545" spans="2:65" s="12" customFormat="1">
      <c r="B545" s="216"/>
      <c r="C545" s="217"/>
      <c r="D545" s="218" t="s">
        <v>205</v>
      </c>
      <c r="E545" s="219" t="s">
        <v>24</v>
      </c>
      <c r="F545" s="220" t="s">
        <v>783</v>
      </c>
      <c r="G545" s="217"/>
      <c r="H545" s="221">
        <v>5.92</v>
      </c>
      <c r="I545" s="222"/>
      <c r="J545" s="217"/>
      <c r="K545" s="217"/>
      <c r="L545" s="223"/>
      <c r="M545" s="224"/>
      <c r="N545" s="225"/>
      <c r="O545" s="225"/>
      <c r="P545" s="225"/>
      <c r="Q545" s="225"/>
      <c r="R545" s="225"/>
      <c r="S545" s="225"/>
      <c r="T545" s="226"/>
      <c r="AT545" s="227" t="s">
        <v>205</v>
      </c>
      <c r="AU545" s="227" t="s">
        <v>211</v>
      </c>
      <c r="AV545" s="12" t="s">
        <v>83</v>
      </c>
      <c r="AW545" s="12" t="s">
        <v>37</v>
      </c>
      <c r="AX545" s="12" t="s">
        <v>74</v>
      </c>
      <c r="AY545" s="227" t="s">
        <v>196</v>
      </c>
    </row>
    <row r="546" spans="2:65" s="13" customFormat="1">
      <c r="B546" s="228"/>
      <c r="C546" s="229"/>
      <c r="D546" s="218" t="s">
        <v>205</v>
      </c>
      <c r="E546" s="230" t="s">
        <v>24</v>
      </c>
      <c r="F546" s="231" t="s">
        <v>271</v>
      </c>
      <c r="G546" s="229"/>
      <c r="H546" s="232">
        <v>20.92</v>
      </c>
      <c r="I546" s="233"/>
      <c r="J546" s="229"/>
      <c r="K546" s="229"/>
      <c r="L546" s="234"/>
      <c r="M546" s="235"/>
      <c r="N546" s="236"/>
      <c r="O546" s="236"/>
      <c r="P546" s="236"/>
      <c r="Q546" s="236"/>
      <c r="R546" s="236"/>
      <c r="S546" s="236"/>
      <c r="T546" s="237"/>
      <c r="AT546" s="238" t="s">
        <v>205</v>
      </c>
      <c r="AU546" s="238" t="s">
        <v>211</v>
      </c>
      <c r="AV546" s="13" t="s">
        <v>211</v>
      </c>
      <c r="AW546" s="13" t="s">
        <v>37</v>
      </c>
      <c r="AX546" s="13" t="s">
        <v>74</v>
      </c>
      <c r="AY546" s="238" t="s">
        <v>196</v>
      </c>
    </row>
    <row r="547" spans="2:65" s="14" customFormat="1">
      <c r="B547" s="239"/>
      <c r="C547" s="240"/>
      <c r="D547" s="218" t="s">
        <v>205</v>
      </c>
      <c r="E547" s="241" t="s">
        <v>24</v>
      </c>
      <c r="F547" s="242" t="s">
        <v>238</v>
      </c>
      <c r="G547" s="240"/>
      <c r="H547" s="243">
        <v>40.715000000000003</v>
      </c>
      <c r="I547" s="244"/>
      <c r="J547" s="240"/>
      <c r="K547" s="240"/>
      <c r="L547" s="245"/>
      <c r="M547" s="246"/>
      <c r="N547" s="247"/>
      <c r="O547" s="247"/>
      <c r="P547" s="247"/>
      <c r="Q547" s="247"/>
      <c r="R547" s="247"/>
      <c r="S547" s="247"/>
      <c r="T547" s="248"/>
      <c r="AT547" s="249" t="s">
        <v>205</v>
      </c>
      <c r="AU547" s="249" t="s">
        <v>211</v>
      </c>
      <c r="AV547" s="14" t="s">
        <v>203</v>
      </c>
      <c r="AW547" s="14" t="s">
        <v>37</v>
      </c>
      <c r="AX547" s="14" t="s">
        <v>81</v>
      </c>
      <c r="AY547" s="249" t="s">
        <v>196</v>
      </c>
    </row>
    <row r="548" spans="2:65" s="11" customFormat="1" ht="22.25" customHeight="1">
      <c r="B548" s="188"/>
      <c r="C548" s="189"/>
      <c r="D548" s="190" t="s">
        <v>73</v>
      </c>
      <c r="E548" s="202" t="s">
        <v>518</v>
      </c>
      <c r="F548" s="202" t="s">
        <v>784</v>
      </c>
      <c r="G548" s="189"/>
      <c r="H548" s="189"/>
      <c r="I548" s="192"/>
      <c r="J548" s="203">
        <f>BK548</f>
        <v>0</v>
      </c>
      <c r="K548" s="189"/>
      <c r="L548" s="194"/>
      <c r="M548" s="195"/>
      <c r="N548" s="196"/>
      <c r="O548" s="196"/>
      <c r="P548" s="197">
        <f>SUM(P549:P566)</f>
        <v>0</v>
      </c>
      <c r="Q548" s="196"/>
      <c r="R548" s="197">
        <f>SUM(R549:R566)</f>
        <v>8.4966409251211008</v>
      </c>
      <c r="S548" s="196"/>
      <c r="T548" s="198">
        <f>SUM(T549:T566)</f>
        <v>0</v>
      </c>
      <c r="AR548" s="199" t="s">
        <v>81</v>
      </c>
      <c r="AT548" s="200" t="s">
        <v>73</v>
      </c>
      <c r="AU548" s="200" t="s">
        <v>83</v>
      </c>
      <c r="AY548" s="199" t="s">
        <v>196</v>
      </c>
      <c r="BK548" s="201">
        <f>SUM(BK549:BK566)</f>
        <v>0</v>
      </c>
    </row>
    <row r="549" spans="2:65" s="1" customFormat="1" ht="23" customHeight="1">
      <c r="B549" s="42"/>
      <c r="C549" s="204" t="s">
        <v>785</v>
      </c>
      <c r="D549" s="204" t="s">
        <v>198</v>
      </c>
      <c r="E549" s="205" t="s">
        <v>786</v>
      </c>
      <c r="F549" s="206" t="s">
        <v>787</v>
      </c>
      <c r="G549" s="207" t="s">
        <v>201</v>
      </c>
      <c r="H549" s="208">
        <v>3.7360000000000002</v>
      </c>
      <c r="I549" s="209"/>
      <c r="J549" s="210">
        <f>ROUND(I549*H549,2)</f>
        <v>0</v>
      </c>
      <c r="K549" s="206" t="s">
        <v>202</v>
      </c>
      <c r="L549" s="62"/>
      <c r="M549" s="211" t="s">
        <v>24</v>
      </c>
      <c r="N549" s="212" t="s">
        <v>45</v>
      </c>
      <c r="O549" s="43"/>
      <c r="P549" s="213">
        <f>O549*H549</f>
        <v>0</v>
      </c>
      <c r="Q549" s="213">
        <v>2.2563399999999998</v>
      </c>
      <c r="R549" s="213">
        <f>Q549*H549</f>
        <v>8.4296862400000006</v>
      </c>
      <c r="S549" s="213">
        <v>0</v>
      </c>
      <c r="T549" s="214">
        <f>S549*H549</f>
        <v>0</v>
      </c>
      <c r="AR549" s="25" t="s">
        <v>203</v>
      </c>
      <c r="AT549" s="25" t="s">
        <v>198</v>
      </c>
      <c r="AU549" s="25" t="s">
        <v>211</v>
      </c>
      <c r="AY549" s="25" t="s">
        <v>196</v>
      </c>
      <c r="BE549" s="215">
        <f>IF(N549="základní",J549,0)</f>
        <v>0</v>
      </c>
      <c r="BF549" s="215">
        <f>IF(N549="snížená",J549,0)</f>
        <v>0</v>
      </c>
      <c r="BG549" s="215">
        <f>IF(N549="zákl. přenesená",J549,0)</f>
        <v>0</v>
      </c>
      <c r="BH549" s="215">
        <f>IF(N549="sníž. přenesená",J549,0)</f>
        <v>0</v>
      </c>
      <c r="BI549" s="215">
        <f>IF(N549="nulová",J549,0)</f>
        <v>0</v>
      </c>
      <c r="BJ549" s="25" t="s">
        <v>81</v>
      </c>
      <c r="BK549" s="215">
        <f>ROUND(I549*H549,2)</f>
        <v>0</v>
      </c>
      <c r="BL549" s="25" t="s">
        <v>203</v>
      </c>
      <c r="BM549" s="25" t="s">
        <v>788</v>
      </c>
    </row>
    <row r="550" spans="2:65" s="15" customFormat="1">
      <c r="B550" s="260"/>
      <c r="C550" s="261"/>
      <c r="D550" s="218" t="s">
        <v>205</v>
      </c>
      <c r="E550" s="262" t="s">
        <v>24</v>
      </c>
      <c r="F550" s="263" t="s">
        <v>789</v>
      </c>
      <c r="G550" s="261"/>
      <c r="H550" s="262" t="s">
        <v>24</v>
      </c>
      <c r="I550" s="264"/>
      <c r="J550" s="261"/>
      <c r="K550" s="261"/>
      <c r="L550" s="265"/>
      <c r="M550" s="266"/>
      <c r="N550" s="267"/>
      <c r="O550" s="267"/>
      <c r="P550" s="267"/>
      <c r="Q550" s="267"/>
      <c r="R550" s="267"/>
      <c r="S550" s="267"/>
      <c r="T550" s="268"/>
      <c r="AT550" s="269" t="s">
        <v>205</v>
      </c>
      <c r="AU550" s="269" t="s">
        <v>211</v>
      </c>
      <c r="AV550" s="15" t="s">
        <v>81</v>
      </c>
      <c r="AW550" s="15" t="s">
        <v>37</v>
      </c>
      <c r="AX550" s="15" t="s">
        <v>74</v>
      </c>
      <c r="AY550" s="269" t="s">
        <v>196</v>
      </c>
    </row>
    <row r="551" spans="2:65" s="15" customFormat="1">
      <c r="B551" s="260"/>
      <c r="C551" s="261"/>
      <c r="D551" s="218" t="s">
        <v>205</v>
      </c>
      <c r="E551" s="262" t="s">
        <v>24</v>
      </c>
      <c r="F551" s="263" t="s">
        <v>790</v>
      </c>
      <c r="G551" s="261"/>
      <c r="H551" s="262" t="s">
        <v>24</v>
      </c>
      <c r="I551" s="264"/>
      <c r="J551" s="261"/>
      <c r="K551" s="261"/>
      <c r="L551" s="265"/>
      <c r="M551" s="266"/>
      <c r="N551" s="267"/>
      <c r="O551" s="267"/>
      <c r="P551" s="267"/>
      <c r="Q551" s="267"/>
      <c r="R551" s="267"/>
      <c r="S551" s="267"/>
      <c r="T551" s="268"/>
      <c r="AT551" s="269" t="s">
        <v>205</v>
      </c>
      <c r="AU551" s="269" t="s">
        <v>211</v>
      </c>
      <c r="AV551" s="15" t="s">
        <v>81</v>
      </c>
      <c r="AW551" s="15" t="s">
        <v>37</v>
      </c>
      <c r="AX551" s="15" t="s">
        <v>74</v>
      </c>
      <c r="AY551" s="269" t="s">
        <v>196</v>
      </c>
    </row>
    <row r="552" spans="2:65" s="15" customFormat="1">
      <c r="B552" s="260"/>
      <c r="C552" s="261"/>
      <c r="D552" s="218" t="s">
        <v>205</v>
      </c>
      <c r="E552" s="262" t="s">
        <v>24</v>
      </c>
      <c r="F552" s="263" t="s">
        <v>791</v>
      </c>
      <c r="G552" s="261"/>
      <c r="H552" s="262" t="s">
        <v>24</v>
      </c>
      <c r="I552" s="264"/>
      <c r="J552" s="261"/>
      <c r="K552" s="261"/>
      <c r="L552" s="265"/>
      <c r="M552" s="266"/>
      <c r="N552" s="267"/>
      <c r="O552" s="267"/>
      <c r="P552" s="267"/>
      <c r="Q552" s="267"/>
      <c r="R552" s="267"/>
      <c r="S552" s="267"/>
      <c r="T552" s="268"/>
      <c r="AT552" s="269" t="s">
        <v>205</v>
      </c>
      <c r="AU552" s="269" t="s">
        <v>211</v>
      </c>
      <c r="AV552" s="15" t="s">
        <v>81</v>
      </c>
      <c r="AW552" s="15" t="s">
        <v>37</v>
      </c>
      <c r="AX552" s="15" t="s">
        <v>74</v>
      </c>
      <c r="AY552" s="269" t="s">
        <v>196</v>
      </c>
    </row>
    <row r="553" spans="2:65" s="12" customFormat="1">
      <c r="B553" s="216"/>
      <c r="C553" s="217"/>
      <c r="D553" s="218" t="s">
        <v>205</v>
      </c>
      <c r="E553" s="219" t="s">
        <v>24</v>
      </c>
      <c r="F553" s="220" t="s">
        <v>24</v>
      </c>
      <c r="G553" s="217"/>
      <c r="H553" s="221">
        <v>0</v>
      </c>
      <c r="I553" s="222"/>
      <c r="J553" s="217"/>
      <c r="K553" s="217"/>
      <c r="L553" s="223"/>
      <c r="M553" s="224"/>
      <c r="N553" s="225"/>
      <c r="O553" s="225"/>
      <c r="P553" s="225"/>
      <c r="Q553" s="225"/>
      <c r="R553" s="225"/>
      <c r="S553" s="225"/>
      <c r="T553" s="226"/>
      <c r="AT553" s="227" t="s">
        <v>205</v>
      </c>
      <c r="AU553" s="227" t="s">
        <v>211</v>
      </c>
      <c r="AV553" s="12" t="s">
        <v>83</v>
      </c>
      <c r="AW553" s="12" t="s">
        <v>37</v>
      </c>
      <c r="AX553" s="12" t="s">
        <v>74</v>
      </c>
      <c r="AY553" s="227" t="s">
        <v>196</v>
      </c>
    </row>
    <row r="554" spans="2:65" s="15" customFormat="1">
      <c r="B554" s="260"/>
      <c r="C554" s="261"/>
      <c r="D554" s="218" t="s">
        <v>205</v>
      </c>
      <c r="E554" s="262" t="s">
        <v>24</v>
      </c>
      <c r="F554" s="263" t="s">
        <v>792</v>
      </c>
      <c r="G554" s="261"/>
      <c r="H554" s="262" t="s">
        <v>24</v>
      </c>
      <c r="I554" s="264"/>
      <c r="J554" s="261"/>
      <c r="K554" s="261"/>
      <c r="L554" s="265"/>
      <c r="M554" s="266"/>
      <c r="N554" s="267"/>
      <c r="O554" s="267"/>
      <c r="P554" s="267"/>
      <c r="Q554" s="267"/>
      <c r="R554" s="267"/>
      <c r="S554" s="267"/>
      <c r="T554" s="268"/>
      <c r="AT554" s="269" t="s">
        <v>205</v>
      </c>
      <c r="AU554" s="269" t="s">
        <v>211</v>
      </c>
      <c r="AV554" s="15" t="s">
        <v>81</v>
      </c>
      <c r="AW554" s="15" t="s">
        <v>37</v>
      </c>
      <c r="AX554" s="15" t="s">
        <v>74</v>
      </c>
      <c r="AY554" s="269" t="s">
        <v>196</v>
      </c>
    </row>
    <row r="555" spans="2:65" s="12" customFormat="1">
      <c r="B555" s="216"/>
      <c r="C555" s="217"/>
      <c r="D555" s="218" t="s">
        <v>205</v>
      </c>
      <c r="E555" s="219" t="s">
        <v>24</v>
      </c>
      <c r="F555" s="220" t="s">
        <v>793</v>
      </c>
      <c r="G555" s="217"/>
      <c r="H555" s="221">
        <v>3.7360000000000002</v>
      </c>
      <c r="I555" s="222"/>
      <c r="J555" s="217"/>
      <c r="K555" s="217"/>
      <c r="L555" s="223"/>
      <c r="M555" s="224"/>
      <c r="N555" s="225"/>
      <c r="O555" s="225"/>
      <c r="P555" s="225"/>
      <c r="Q555" s="225"/>
      <c r="R555" s="225"/>
      <c r="S555" s="225"/>
      <c r="T555" s="226"/>
      <c r="AT555" s="227" t="s">
        <v>205</v>
      </c>
      <c r="AU555" s="227" t="s">
        <v>211</v>
      </c>
      <c r="AV555" s="12" t="s">
        <v>83</v>
      </c>
      <c r="AW555" s="12" t="s">
        <v>37</v>
      </c>
      <c r="AX555" s="12" t="s">
        <v>81</v>
      </c>
      <c r="AY555" s="227" t="s">
        <v>196</v>
      </c>
    </row>
    <row r="556" spans="2:65" s="1" customFormat="1" ht="46" customHeight="1">
      <c r="B556" s="42"/>
      <c r="C556" s="204" t="s">
        <v>794</v>
      </c>
      <c r="D556" s="204" t="s">
        <v>198</v>
      </c>
      <c r="E556" s="205" t="s">
        <v>795</v>
      </c>
      <c r="F556" s="206" t="s">
        <v>796</v>
      </c>
      <c r="G556" s="207" t="s">
        <v>201</v>
      </c>
      <c r="H556" s="208">
        <v>3.7360000000000002</v>
      </c>
      <c r="I556" s="209"/>
      <c r="J556" s="210">
        <f>ROUND(I556*H556,2)</f>
        <v>0</v>
      </c>
      <c r="K556" s="206" t="s">
        <v>202</v>
      </c>
      <c r="L556" s="62"/>
      <c r="M556" s="211" t="s">
        <v>24</v>
      </c>
      <c r="N556" s="212" t="s">
        <v>45</v>
      </c>
      <c r="O556" s="43"/>
      <c r="P556" s="213">
        <f>O556*H556</f>
        <v>0</v>
      </c>
      <c r="Q556" s="213">
        <v>0</v>
      </c>
      <c r="R556" s="213">
        <f>Q556*H556</f>
        <v>0</v>
      </c>
      <c r="S556" s="213">
        <v>0</v>
      </c>
      <c r="T556" s="214">
        <f>S556*H556</f>
        <v>0</v>
      </c>
      <c r="AR556" s="25" t="s">
        <v>203</v>
      </c>
      <c r="AT556" s="25" t="s">
        <v>198</v>
      </c>
      <c r="AU556" s="25" t="s">
        <v>211</v>
      </c>
      <c r="AY556" s="25" t="s">
        <v>196</v>
      </c>
      <c r="BE556" s="215">
        <f>IF(N556="základní",J556,0)</f>
        <v>0</v>
      </c>
      <c r="BF556" s="215">
        <f>IF(N556="snížená",J556,0)</f>
        <v>0</v>
      </c>
      <c r="BG556" s="215">
        <f>IF(N556="zákl. přenesená",J556,0)</f>
        <v>0</v>
      </c>
      <c r="BH556" s="215">
        <f>IF(N556="sníž. přenesená",J556,0)</f>
        <v>0</v>
      </c>
      <c r="BI556" s="215">
        <f>IF(N556="nulová",J556,0)</f>
        <v>0</v>
      </c>
      <c r="BJ556" s="25" t="s">
        <v>81</v>
      </c>
      <c r="BK556" s="215">
        <f>ROUND(I556*H556,2)</f>
        <v>0</v>
      </c>
      <c r="BL556" s="25" t="s">
        <v>203</v>
      </c>
      <c r="BM556" s="25" t="s">
        <v>797</v>
      </c>
    </row>
    <row r="557" spans="2:65" s="1" customFormat="1" ht="23" customHeight="1">
      <c r="B557" s="42"/>
      <c r="C557" s="204" t="s">
        <v>798</v>
      </c>
      <c r="D557" s="204" t="s">
        <v>198</v>
      </c>
      <c r="E557" s="205" t="s">
        <v>799</v>
      </c>
      <c r="F557" s="206" t="s">
        <v>800</v>
      </c>
      <c r="G557" s="207" t="s">
        <v>201</v>
      </c>
      <c r="H557" s="208">
        <v>0.7</v>
      </c>
      <c r="I557" s="209"/>
      <c r="J557" s="210">
        <f>ROUND(I557*H557,2)</f>
        <v>0</v>
      </c>
      <c r="K557" s="206" t="s">
        <v>202</v>
      </c>
      <c r="L557" s="62"/>
      <c r="M557" s="211" t="s">
        <v>24</v>
      </c>
      <c r="N557" s="212" t="s">
        <v>45</v>
      </c>
      <c r="O557" s="43"/>
      <c r="P557" s="213">
        <f>O557*H557</f>
        <v>0</v>
      </c>
      <c r="Q557" s="213">
        <v>0</v>
      </c>
      <c r="R557" s="213">
        <f>Q557*H557</f>
        <v>0</v>
      </c>
      <c r="S557" s="213">
        <v>0</v>
      </c>
      <c r="T557" s="214">
        <f>S557*H557</f>
        <v>0</v>
      </c>
      <c r="AR557" s="25" t="s">
        <v>203</v>
      </c>
      <c r="AT557" s="25" t="s">
        <v>198</v>
      </c>
      <c r="AU557" s="25" t="s">
        <v>211</v>
      </c>
      <c r="AY557" s="25" t="s">
        <v>196</v>
      </c>
      <c r="BE557" s="215">
        <f>IF(N557="základní",J557,0)</f>
        <v>0</v>
      </c>
      <c r="BF557" s="215">
        <f>IF(N557="snížená",J557,0)</f>
        <v>0</v>
      </c>
      <c r="BG557" s="215">
        <f>IF(N557="zákl. přenesená",J557,0)</f>
        <v>0</v>
      </c>
      <c r="BH557" s="215">
        <f>IF(N557="sníž. přenesená",J557,0)</f>
        <v>0</v>
      </c>
      <c r="BI557" s="215">
        <f>IF(N557="nulová",J557,0)</f>
        <v>0</v>
      </c>
      <c r="BJ557" s="25" t="s">
        <v>81</v>
      </c>
      <c r="BK557" s="215">
        <f>ROUND(I557*H557,2)</f>
        <v>0</v>
      </c>
      <c r="BL557" s="25" t="s">
        <v>203</v>
      </c>
      <c r="BM557" s="25" t="s">
        <v>801</v>
      </c>
    </row>
    <row r="558" spans="2:65" s="12" customFormat="1">
      <c r="B558" s="216"/>
      <c r="C558" s="217"/>
      <c r="D558" s="218" t="s">
        <v>205</v>
      </c>
      <c r="E558" s="219" t="s">
        <v>24</v>
      </c>
      <c r="F558" s="220" t="s">
        <v>802</v>
      </c>
      <c r="G558" s="217"/>
      <c r="H558" s="221">
        <v>0.7</v>
      </c>
      <c r="I558" s="222"/>
      <c r="J558" s="217"/>
      <c r="K558" s="217"/>
      <c r="L558" s="223"/>
      <c r="M558" s="224"/>
      <c r="N558" s="225"/>
      <c r="O558" s="225"/>
      <c r="P558" s="225"/>
      <c r="Q558" s="225"/>
      <c r="R558" s="225"/>
      <c r="S558" s="225"/>
      <c r="T558" s="226"/>
      <c r="AT558" s="227" t="s">
        <v>205</v>
      </c>
      <c r="AU558" s="227" t="s">
        <v>211</v>
      </c>
      <c r="AV558" s="12" t="s">
        <v>83</v>
      </c>
      <c r="AW558" s="12" t="s">
        <v>37</v>
      </c>
      <c r="AX558" s="12" t="s">
        <v>81</v>
      </c>
      <c r="AY558" s="227" t="s">
        <v>196</v>
      </c>
    </row>
    <row r="559" spans="2:65" s="1" customFormat="1" ht="23" customHeight="1">
      <c r="B559" s="42"/>
      <c r="C559" s="204" t="s">
        <v>803</v>
      </c>
      <c r="D559" s="204" t="s">
        <v>198</v>
      </c>
      <c r="E559" s="205" t="s">
        <v>411</v>
      </c>
      <c r="F559" s="206" t="s">
        <v>412</v>
      </c>
      <c r="G559" s="207" t="s">
        <v>214</v>
      </c>
      <c r="H559" s="208">
        <v>6.3E-2</v>
      </c>
      <c r="I559" s="209"/>
      <c r="J559" s="210">
        <f>ROUND(I559*H559,2)</f>
        <v>0</v>
      </c>
      <c r="K559" s="206" t="s">
        <v>202</v>
      </c>
      <c r="L559" s="62"/>
      <c r="M559" s="211" t="s">
        <v>24</v>
      </c>
      <c r="N559" s="212" t="s">
        <v>45</v>
      </c>
      <c r="O559" s="43"/>
      <c r="P559" s="213">
        <f>O559*H559</f>
        <v>0</v>
      </c>
      <c r="Q559" s="213">
        <v>1.0627727796999999</v>
      </c>
      <c r="R559" s="213">
        <f>Q559*H559</f>
        <v>6.6954685121099991E-2</v>
      </c>
      <c r="S559" s="213">
        <v>0</v>
      </c>
      <c r="T559" s="214">
        <f>S559*H559</f>
        <v>0</v>
      </c>
      <c r="AR559" s="25" t="s">
        <v>203</v>
      </c>
      <c r="AT559" s="25" t="s">
        <v>198</v>
      </c>
      <c r="AU559" s="25" t="s">
        <v>211</v>
      </c>
      <c r="AY559" s="25" t="s">
        <v>196</v>
      </c>
      <c r="BE559" s="215">
        <f>IF(N559="základní",J559,0)</f>
        <v>0</v>
      </c>
      <c r="BF559" s="215">
        <f>IF(N559="snížená",J559,0)</f>
        <v>0</v>
      </c>
      <c r="BG559" s="215">
        <f>IF(N559="zákl. přenesená",J559,0)</f>
        <v>0</v>
      </c>
      <c r="BH559" s="215">
        <f>IF(N559="sníž. přenesená",J559,0)</f>
        <v>0</v>
      </c>
      <c r="BI559" s="215">
        <f>IF(N559="nulová",J559,0)</f>
        <v>0</v>
      </c>
      <c r="BJ559" s="25" t="s">
        <v>81</v>
      </c>
      <c r="BK559" s="215">
        <f>ROUND(I559*H559,2)</f>
        <v>0</v>
      </c>
      <c r="BL559" s="25" t="s">
        <v>203</v>
      </c>
      <c r="BM559" s="25" t="s">
        <v>804</v>
      </c>
    </row>
    <row r="560" spans="2:65" s="15" customFormat="1">
      <c r="B560" s="260"/>
      <c r="C560" s="261"/>
      <c r="D560" s="218" t="s">
        <v>205</v>
      </c>
      <c r="E560" s="262" t="s">
        <v>24</v>
      </c>
      <c r="F560" s="263" t="s">
        <v>789</v>
      </c>
      <c r="G560" s="261"/>
      <c r="H560" s="262" t="s">
        <v>24</v>
      </c>
      <c r="I560" s="264"/>
      <c r="J560" s="261"/>
      <c r="K560" s="261"/>
      <c r="L560" s="265"/>
      <c r="M560" s="266"/>
      <c r="N560" s="267"/>
      <c r="O560" s="267"/>
      <c r="P560" s="267"/>
      <c r="Q560" s="267"/>
      <c r="R560" s="267"/>
      <c r="S560" s="267"/>
      <c r="T560" s="268"/>
      <c r="AT560" s="269" t="s">
        <v>205</v>
      </c>
      <c r="AU560" s="269" t="s">
        <v>211</v>
      </c>
      <c r="AV560" s="15" t="s">
        <v>81</v>
      </c>
      <c r="AW560" s="15" t="s">
        <v>37</v>
      </c>
      <c r="AX560" s="15" t="s">
        <v>74</v>
      </c>
      <c r="AY560" s="269" t="s">
        <v>196</v>
      </c>
    </row>
    <row r="561" spans="2:65" s="15" customFormat="1">
      <c r="B561" s="260"/>
      <c r="C561" s="261"/>
      <c r="D561" s="218" t="s">
        <v>205</v>
      </c>
      <c r="E561" s="262" t="s">
        <v>24</v>
      </c>
      <c r="F561" s="263" t="s">
        <v>790</v>
      </c>
      <c r="G561" s="261"/>
      <c r="H561" s="262" t="s">
        <v>24</v>
      </c>
      <c r="I561" s="264"/>
      <c r="J561" s="261"/>
      <c r="K561" s="261"/>
      <c r="L561" s="265"/>
      <c r="M561" s="266"/>
      <c r="N561" s="267"/>
      <c r="O561" s="267"/>
      <c r="P561" s="267"/>
      <c r="Q561" s="267"/>
      <c r="R561" s="267"/>
      <c r="S561" s="267"/>
      <c r="T561" s="268"/>
      <c r="AT561" s="269" t="s">
        <v>205</v>
      </c>
      <c r="AU561" s="269" t="s">
        <v>211</v>
      </c>
      <c r="AV561" s="15" t="s">
        <v>81</v>
      </c>
      <c r="AW561" s="15" t="s">
        <v>37</v>
      </c>
      <c r="AX561" s="15" t="s">
        <v>74</v>
      </c>
      <c r="AY561" s="269" t="s">
        <v>196</v>
      </c>
    </row>
    <row r="562" spans="2:65" s="15" customFormat="1">
      <c r="B562" s="260"/>
      <c r="C562" s="261"/>
      <c r="D562" s="218" t="s">
        <v>205</v>
      </c>
      <c r="E562" s="262" t="s">
        <v>24</v>
      </c>
      <c r="F562" s="263" t="s">
        <v>791</v>
      </c>
      <c r="G562" s="261"/>
      <c r="H562" s="262" t="s">
        <v>24</v>
      </c>
      <c r="I562" s="264"/>
      <c r="J562" s="261"/>
      <c r="K562" s="261"/>
      <c r="L562" s="265"/>
      <c r="M562" s="266"/>
      <c r="N562" s="267"/>
      <c r="O562" s="267"/>
      <c r="P562" s="267"/>
      <c r="Q562" s="267"/>
      <c r="R562" s="267"/>
      <c r="S562" s="267"/>
      <c r="T562" s="268"/>
      <c r="AT562" s="269" t="s">
        <v>205</v>
      </c>
      <c r="AU562" s="269" t="s">
        <v>211</v>
      </c>
      <c r="AV562" s="15" t="s">
        <v>81</v>
      </c>
      <c r="AW562" s="15" t="s">
        <v>37</v>
      </c>
      <c r="AX562" s="15" t="s">
        <v>74</v>
      </c>
      <c r="AY562" s="269" t="s">
        <v>196</v>
      </c>
    </row>
    <row r="563" spans="2:65" s="12" customFormat="1">
      <c r="B563" s="216"/>
      <c r="C563" s="217"/>
      <c r="D563" s="218" t="s">
        <v>205</v>
      </c>
      <c r="E563" s="219" t="s">
        <v>24</v>
      </c>
      <c r="F563" s="220" t="s">
        <v>24</v>
      </c>
      <c r="G563" s="217"/>
      <c r="H563" s="221">
        <v>0</v>
      </c>
      <c r="I563" s="222"/>
      <c r="J563" s="217"/>
      <c r="K563" s="217"/>
      <c r="L563" s="223"/>
      <c r="M563" s="224"/>
      <c r="N563" s="225"/>
      <c r="O563" s="225"/>
      <c r="P563" s="225"/>
      <c r="Q563" s="225"/>
      <c r="R563" s="225"/>
      <c r="S563" s="225"/>
      <c r="T563" s="226"/>
      <c r="AT563" s="227" t="s">
        <v>205</v>
      </c>
      <c r="AU563" s="227" t="s">
        <v>211</v>
      </c>
      <c r="AV563" s="12" t="s">
        <v>83</v>
      </c>
      <c r="AW563" s="12" t="s">
        <v>37</v>
      </c>
      <c r="AX563" s="12" t="s">
        <v>74</v>
      </c>
      <c r="AY563" s="227" t="s">
        <v>196</v>
      </c>
    </row>
    <row r="564" spans="2:65" s="15" customFormat="1">
      <c r="B564" s="260"/>
      <c r="C564" s="261"/>
      <c r="D564" s="218" t="s">
        <v>205</v>
      </c>
      <c r="E564" s="262" t="s">
        <v>24</v>
      </c>
      <c r="F564" s="263" t="s">
        <v>792</v>
      </c>
      <c r="G564" s="261"/>
      <c r="H564" s="262" t="s">
        <v>24</v>
      </c>
      <c r="I564" s="264"/>
      <c r="J564" s="261"/>
      <c r="K564" s="261"/>
      <c r="L564" s="265"/>
      <c r="M564" s="266"/>
      <c r="N564" s="267"/>
      <c r="O564" s="267"/>
      <c r="P564" s="267"/>
      <c r="Q564" s="267"/>
      <c r="R564" s="267"/>
      <c r="S564" s="267"/>
      <c r="T564" s="268"/>
      <c r="AT564" s="269" t="s">
        <v>205</v>
      </c>
      <c r="AU564" s="269" t="s">
        <v>211</v>
      </c>
      <c r="AV564" s="15" t="s">
        <v>81</v>
      </c>
      <c r="AW564" s="15" t="s">
        <v>37</v>
      </c>
      <c r="AX564" s="15" t="s">
        <v>74</v>
      </c>
      <c r="AY564" s="269" t="s">
        <v>196</v>
      </c>
    </row>
    <row r="565" spans="2:65" s="15" customFormat="1">
      <c r="B565" s="260"/>
      <c r="C565" s="261"/>
      <c r="D565" s="218" t="s">
        <v>205</v>
      </c>
      <c r="E565" s="262" t="s">
        <v>24</v>
      </c>
      <c r="F565" s="263" t="s">
        <v>805</v>
      </c>
      <c r="G565" s="261"/>
      <c r="H565" s="262" t="s">
        <v>24</v>
      </c>
      <c r="I565" s="264"/>
      <c r="J565" s="261"/>
      <c r="K565" s="261"/>
      <c r="L565" s="265"/>
      <c r="M565" s="266"/>
      <c r="N565" s="267"/>
      <c r="O565" s="267"/>
      <c r="P565" s="267"/>
      <c r="Q565" s="267"/>
      <c r="R565" s="267"/>
      <c r="S565" s="267"/>
      <c r="T565" s="268"/>
      <c r="AT565" s="269" t="s">
        <v>205</v>
      </c>
      <c r="AU565" s="269" t="s">
        <v>211</v>
      </c>
      <c r="AV565" s="15" t="s">
        <v>81</v>
      </c>
      <c r="AW565" s="15" t="s">
        <v>37</v>
      </c>
      <c r="AX565" s="15" t="s">
        <v>74</v>
      </c>
      <c r="AY565" s="269" t="s">
        <v>196</v>
      </c>
    </row>
    <row r="566" spans="2:65" s="12" customFormat="1">
      <c r="B566" s="216"/>
      <c r="C566" s="217"/>
      <c r="D566" s="218" t="s">
        <v>205</v>
      </c>
      <c r="E566" s="219" t="s">
        <v>24</v>
      </c>
      <c r="F566" s="220" t="s">
        <v>806</v>
      </c>
      <c r="G566" s="217"/>
      <c r="H566" s="221">
        <v>6.3E-2</v>
      </c>
      <c r="I566" s="222"/>
      <c r="J566" s="217"/>
      <c r="K566" s="217"/>
      <c r="L566" s="223"/>
      <c r="M566" s="224"/>
      <c r="N566" s="225"/>
      <c r="O566" s="225"/>
      <c r="P566" s="225"/>
      <c r="Q566" s="225"/>
      <c r="R566" s="225"/>
      <c r="S566" s="225"/>
      <c r="T566" s="226"/>
      <c r="AT566" s="227" t="s">
        <v>205</v>
      </c>
      <c r="AU566" s="227" t="s">
        <v>211</v>
      </c>
      <c r="AV566" s="12" t="s">
        <v>83</v>
      </c>
      <c r="AW566" s="12" t="s">
        <v>37</v>
      </c>
      <c r="AX566" s="12" t="s">
        <v>81</v>
      </c>
      <c r="AY566" s="227" t="s">
        <v>196</v>
      </c>
    </row>
    <row r="567" spans="2:65" s="11" customFormat="1" ht="29.9" customHeight="1">
      <c r="B567" s="188"/>
      <c r="C567" s="189"/>
      <c r="D567" s="190" t="s">
        <v>73</v>
      </c>
      <c r="E567" s="202" t="s">
        <v>251</v>
      </c>
      <c r="F567" s="202" t="s">
        <v>807</v>
      </c>
      <c r="G567" s="189"/>
      <c r="H567" s="189"/>
      <c r="I567" s="192"/>
      <c r="J567" s="203">
        <f>BK567</f>
        <v>0</v>
      </c>
      <c r="K567" s="189"/>
      <c r="L567" s="194"/>
      <c r="M567" s="195"/>
      <c r="N567" s="196"/>
      <c r="O567" s="196"/>
      <c r="P567" s="197">
        <f>P568+P571+P583+P802</f>
        <v>0</v>
      </c>
      <c r="Q567" s="196"/>
      <c r="R567" s="197">
        <f>R568+R571+R583+R802</f>
        <v>0.68258612000000007</v>
      </c>
      <c r="S567" s="196"/>
      <c r="T567" s="198">
        <f>T568+T571+T583+T802</f>
        <v>90.079129509999973</v>
      </c>
      <c r="AR567" s="199" t="s">
        <v>81</v>
      </c>
      <c r="AT567" s="200" t="s">
        <v>73</v>
      </c>
      <c r="AU567" s="200" t="s">
        <v>81</v>
      </c>
      <c r="AY567" s="199" t="s">
        <v>196</v>
      </c>
      <c r="BK567" s="201">
        <f>BK568+BK571+BK583+BK802</f>
        <v>0</v>
      </c>
    </row>
    <row r="568" spans="2:65" s="11" customFormat="1" ht="14.9" customHeight="1">
      <c r="B568" s="188"/>
      <c r="C568" s="189"/>
      <c r="D568" s="190" t="s">
        <v>73</v>
      </c>
      <c r="E568" s="202" t="s">
        <v>668</v>
      </c>
      <c r="F568" s="202" t="s">
        <v>808</v>
      </c>
      <c r="G568" s="189"/>
      <c r="H568" s="189"/>
      <c r="I568" s="192"/>
      <c r="J568" s="203">
        <f>BK568</f>
        <v>0</v>
      </c>
      <c r="K568" s="189"/>
      <c r="L568" s="194"/>
      <c r="M568" s="195"/>
      <c r="N568" s="196"/>
      <c r="O568" s="196"/>
      <c r="P568" s="197">
        <f>SUM(P569:P570)</f>
        <v>0</v>
      </c>
      <c r="Q568" s="196"/>
      <c r="R568" s="197">
        <f>SUM(R569:R570)</f>
        <v>2.3958999999999998E-2</v>
      </c>
      <c r="S568" s="196"/>
      <c r="T568" s="198">
        <f>SUM(T569:T570)</f>
        <v>0</v>
      </c>
      <c r="AR568" s="199" t="s">
        <v>81</v>
      </c>
      <c r="AT568" s="200" t="s">
        <v>73</v>
      </c>
      <c r="AU568" s="200" t="s">
        <v>83</v>
      </c>
      <c r="AY568" s="199" t="s">
        <v>196</v>
      </c>
      <c r="BK568" s="201">
        <f>SUM(BK569:BK570)</f>
        <v>0</v>
      </c>
    </row>
    <row r="569" spans="2:65" s="1" customFormat="1" ht="34.5" customHeight="1">
      <c r="B569" s="42"/>
      <c r="C569" s="204" t="s">
        <v>809</v>
      </c>
      <c r="D569" s="204" t="s">
        <v>198</v>
      </c>
      <c r="E569" s="205" t="s">
        <v>810</v>
      </c>
      <c r="F569" s="206" t="s">
        <v>811</v>
      </c>
      <c r="G569" s="207" t="s">
        <v>267</v>
      </c>
      <c r="H569" s="208">
        <v>184.3</v>
      </c>
      <c r="I569" s="209"/>
      <c r="J569" s="210">
        <f>ROUND(I569*H569,2)</f>
        <v>0</v>
      </c>
      <c r="K569" s="206" t="s">
        <v>202</v>
      </c>
      <c r="L569" s="62"/>
      <c r="M569" s="211" t="s">
        <v>24</v>
      </c>
      <c r="N569" s="212" t="s">
        <v>45</v>
      </c>
      <c r="O569" s="43"/>
      <c r="P569" s="213">
        <f>O569*H569</f>
        <v>0</v>
      </c>
      <c r="Q569" s="213">
        <v>1.2999999999999999E-4</v>
      </c>
      <c r="R569" s="213">
        <f>Q569*H569</f>
        <v>2.3958999999999998E-2</v>
      </c>
      <c r="S569" s="213">
        <v>0</v>
      </c>
      <c r="T569" s="214">
        <f>S569*H569</f>
        <v>0</v>
      </c>
      <c r="AR569" s="25" t="s">
        <v>203</v>
      </c>
      <c r="AT569" s="25" t="s">
        <v>198</v>
      </c>
      <c r="AU569" s="25" t="s">
        <v>211</v>
      </c>
      <c r="AY569" s="25" t="s">
        <v>196</v>
      </c>
      <c r="BE569" s="215">
        <f>IF(N569="základní",J569,0)</f>
        <v>0</v>
      </c>
      <c r="BF569" s="215">
        <f>IF(N569="snížená",J569,0)</f>
        <v>0</v>
      </c>
      <c r="BG569" s="215">
        <f>IF(N569="zákl. přenesená",J569,0)</f>
        <v>0</v>
      </c>
      <c r="BH569" s="215">
        <f>IF(N569="sníž. přenesená",J569,0)</f>
        <v>0</v>
      </c>
      <c r="BI569" s="215">
        <f>IF(N569="nulová",J569,0)</f>
        <v>0</v>
      </c>
      <c r="BJ569" s="25" t="s">
        <v>81</v>
      </c>
      <c r="BK569" s="215">
        <f>ROUND(I569*H569,2)</f>
        <v>0</v>
      </c>
      <c r="BL569" s="25" t="s">
        <v>203</v>
      </c>
      <c r="BM569" s="25" t="s">
        <v>812</v>
      </c>
    </row>
    <row r="570" spans="2:65" s="12" customFormat="1">
      <c r="B570" s="216"/>
      <c r="C570" s="217"/>
      <c r="D570" s="218" t="s">
        <v>205</v>
      </c>
      <c r="E570" s="219" t="s">
        <v>24</v>
      </c>
      <c r="F570" s="220" t="s">
        <v>813</v>
      </c>
      <c r="G570" s="217"/>
      <c r="H570" s="221">
        <v>184.3</v>
      </c>
      <c r="I570" s="222"/>
      <c r="J570" s="217"/>
      <c r="K570" s="217"/>
      <c r="L570" s="223"/>
      <c r="M570" s="224"/>
      <c r="N570" s="225"/>
      <c r="O570" s="225"/>
      <c r="P570" s="225"/>
      <c r="Q570" s="225"/>
      <c r="R570" s="225"/>
      <c r="S570" s="225"/>
      <c r="T570" s="226"/>
      <c r="AT570" s="227" t="s">
        <v>205</v>
      </c>
      <c r="AU570" s="227" t="s">
        <v>211</v>
      </c>
      <c r="AV570" s="12" t="s">
        <v>83</v>
      </c>
      <c r="AW570" s="12" t="s">
        <v>37</v>
      </c>
      <c r="AX570" s="12" t="s">
        <v>81</v>
      </c>
      <c r="AY570" s="227" t="s">
        <v>196</v>
      </c>
    </row>
    <row r="571" spans="2:65" s="11" customFormat="1" ht="22.25" customHeight="1">
      <c r="B571" s="188"/>
      <c r="C571" s="189"/>
      <c r="D571" s="190" t="s">
        <v>73</v>
      </c>
      <c r="E571" s="202" t="s">
        <v>814</v>
      </c>
      <c r="F571" s="202" t="s">
        <v>815</v>
      </c>
      <c r="G571" s="189"/>
      <c r="H571" s="189"/>
      <c r="I571" s="192"/>
      <c r="J571" s="203">
        <f>BK571</f>
        <v>0</v>
      </c>
      <c r="K571" s="189"/>
      <c r="L571" s="194"/>
      <c r="M571" s="195"/>
      <c r="N571" s="196"/>
      <c r="O571" s="196"/>
      <c r="P571" s="197">
        <f>SUM(P572:P582)</f>
        <v>0</v>
      </c>
      <c r="Q571" s="196"/>
      <c r="R571" s="197">
        <f>SUM(R572:R582)</f>
        <v>9.1417200000000007E-3</v>
      </c>
      <c r="S571" s="196"/>
      <c r="T571" s="198">
        <f>SUM(T572:T582)</f>
        <v>0</v>
      </c>
      <c r="AR571" s="199" t="s">
        <v>81</v>
      </c>
      <c r="AT571" s="200" t="s">
        <v>73</v>
      </c>
      <c r="AU571" s="200" t="s">
        <v>83</v>
      </c>
      <c r="AY571" s="199" t="s">
        <v>196</v>
      </c>
      <c r="BK571" s="201">
        <f>SUM(BK572:BK582)</f>
        <v>0</v>
      </c>
    </row>
    <row r="572" spans="2:65" s="1" customFormat="1" ht="34.5" customHeight="1">
      <c r="B572" s="42"/>
      <c r="C572" s="204" t="s">
        <v>816</v>
      </c>
      <c r="D572" s="204" t="s">
        <v>198</v>
      </c>
      <c r="E572" s="205" t="s">
        <v>817</v>
      </c>
      <c r="F572" s="206" t="s">
        <v>818</v>
      </c>
      <c r="G572" s="207" t="s">
        <v>267</v>
      </c>
      <c r="H572" s="208">
        <v>225.36</v>
      </c>
      <c r="I572" s="209"/>
      <c r="J572" s="210">
        <f>ROUND(I572*H572,2)</f>
        <v>0</v>
      </c>
      <c r="K572" s="206" t="s">
        <v>202</v>
      </c>
      <c r="L572" s="62"/>
      <c r="M572" s="211" t="s">
        <v>24</v>
      </c>
      <c r="N572" s="212" t="s">
        <v>45</v>
      </c>
      <c r="O572" s="43"/>
      <c r="P572" s="213">
        <f>O572*H572</f>
        <v>0</v>
      </c>
      <c r="Q572" s="213">
        <v>3.9499999999999998E-5</v>
      </c>
      <c r="R572" s="213">
        <f>Q572*H572</f>
        <v>8.9017200000000001E-3</v>
      </c>
      <c r="S572" s="213">
        <v>0</v>
      </c>
      <c r="T572" s="214">
        <f>S572*H572</f>
        <v>0</v>
      </c>
      <c r="AR572" s="25" t="s">
        <v>203</v>
      </c>
      <c r="AT572" s="25" t="s">
        <v>198</v>
      </c>
      <c r="AU572" s="25" t="s">
        <v>211</v>
      </c>
      <c r="AY572" s="25" t="s">
        <v>196</v>
      </c>
      <c r="BE572" s="215">
        <f>IF(N572="základní",J572,0)</f>
        <v>0</v>
      </c>
      <c r="BF572" s="215">
        <f>IF(N572="snížená",J572,0)</f>
        <v>0</v>
      </c>
      <c r="BG572" s="215">
        <f>IF(N572="zákl. přenesená",J572,0)</f>
        <v>0</v>
      </c>
      <c r="BH572" s="215">
        <f>IF(N572="sníž. přenesená",J572,0)</f>
        <v>0</v>
      </c>
      <c r="BI572" s="215">
        <f>IF(N572="nulová",J572,0)</f>
        <v>0</v>
      </c>
      <c r="BJ572" s="25" t="s">
        <v>81</v>
      </c>
      <c r="BK572" s="215">
        <f>ROUND(I572*H572,2)</f>
        <v>0</v>
      </c>
      <c r="BL572" s="25" t="s">
        <v>203</v>
      </c>
      <c r="BM572" s="25" t="s">
        <v>819</v>
      </c>
    </row>
    <row r="573" spans="2:65" s="12" customFormat="1">
      <c r="B573" s="216"/>
      <c r="C573" s="217"/>
      <c r="D573" s="218" t="s">
        <v>205</v>
      </c>
      <c r="E573" s="219" t="s">
        <v>24</v>
      </c>
      <c r="F573" s="220" t="s">
        <v>820</v>
      </c>
      <c r="G573" s="217"/>
      <c r="H573" s="221">
        <v>46.7</v>
      </c>
      <c r="I573" s="222"/>
      <c r="J573" s="217"/>
      <c r="K573" s="217"/>
      <c r="L573" s="223"/>
      <c r="M573" s="224"/>
      <c r="N573" s="225"/>
      <c r="O573" s="225"/>
      <c r="P573" s="225"/>
      <c r="Q573" s="225"/>
      <c r="R573" s="225"/>
      <c r="S573" s="225"/>
      <c r="T573" s="226"/>
      <c r="AT573" s="227" t="s">
        <v>205</v>
      </c>
      <c r="AU573" s="227" t="s">
        <v>211</v>
      </c>
      <c r="AV573" s="12" t="s">
        <v>83</v>
      </c>
      <c r="AW573" s="12" t="s">
        <v>37</v>
      </c>
      <c r="AX573" s="12" t="s">
        <v>74</v>
      </c>
      <c r="AY573" s="227" t="s">
        <v>196</v>
      </c>
    </row>
    <row r="574" spans="2:65" s="13" customFormat="1">
      <c r="B574" s="228"/>
      <c r="C574" s="229"/>
      <c r="D574" s="218" t="s">
        <v>205</v>
      </c>
      <c r="E574" s="230" t="s">
        <v>24</v>
      </c>
      <c r="F574" s="231" t="s">
        <v>263</v>
      </c>
      <c r="G574" s="229"/>
      <c r="H574" s="232">
        <v>46.7</v>
      </c>
      <c r="I574" s="233"/>
      <c r="J574" s="229"/>
      <c r="K574" s="229"/>
      <c r="L574" s="234"/>
      <c r="M574" s="235"/>
      <c r="N574" s="236"/>
      <c r="O574" s="236"/>
      <c r="P574" s="236"/>
      <c r="Q574" s="236"/>
      <c r="R574" s="236"/>
      <c r="S574" s="236"/>
      <c r="T574" s="237"/>
      <c r="AT574" s="238" t="s">
        <v>205</v>
      </c>
      <c r="AU574" s="238" t="s">
        <v>211</v>
      </c>
      <c r="AV574" s="13" t="s">
        <v>211</v>
      </c>
      <c r="AW574" s="13" t="s">
        <v>37</v>
      </c>
      <c r="AX574" s="13" t="s">
        <v>74</v>
      </c>
      <c r="AY574" s="238" t="s">
        <v>196</v>
      </c>
    </row>
    <row r="575" spans="2:65" s="12" customFormat="1">
      <c r="B575" s="216"/>
      <c r="C575" s="217"/>
      <c r="D575" s="218" t="s">
        <v>205</v>
      </c>
      <c r="E575" s="219" t="s">
        <v>24</v>
      </c>
      <c r="F575" s="220" t="s">
        <v>821</v>
      </c>
      <c r="G575" s="217"/>
      <c r="H575" s="221">
        <v>122.6</v>
      </c>
      <c r="I575" s="222"/>
      <c r="J575" s="217"/>
      <c r="K575" s="217"/>
      <c r="L575" s="223"/>
      <c r="M575" s="224"/>
      <c r="N575" s="225"/>
      <c r="O575" s="225"/>
      <c r="P575" s="225"/>
      <c r="Q575" s="225"/>
      <c r="R575" s="225"/>
      <c r="S575" s="225"/>
      <c r="T575" s="226"/>
      <c r="AT575" s="227" t="s">
        <v>205</v>
      </c>
      <c r="AU575" s="227" t="s">
        <v>211</v>
      </c>
      <c r="AV575" s="12" t="s">
        <v>83</v>
      </c>
      <c r="AW575" s="12" t="s">
        <v>37</v>
      </c>
      <c r="AX575" s="12" t="s">
        <v>74</v>
      </c>
      <c r="AY575" s="227" t="s">
        <v>196</v>
      </c>
    </row>
    <row r="576" spans="2:65" s="12" customFormat="1">
      <c r="B576" s="216"/>
      <c r="C576" s="217"/>
      <c r="D576" s="218" t="s">
        <v>205</v>
      </c>
      <c r="E576" s="219" t="s">
        <v>24</v>
      </c>
      <c r="F576" s="220" t="s">
        <v>822</v>
      </c>
      <c r="G576" s="217"/>
      <c r="H576" s="221">
        <v>19.7</v>
      </c>
      <c r="I576" s="222"/>
      <c r="J576" s="217"/>
      <c r="K576" s="217"/>
      <c r="L576" s="223"/>
      <c r="M576" s="224"/>
      <c r="N576" s="225"/>
      <c r="O576" s="225"/>
      <c r="P576" s="225"/>
      <c r="Q576" s="225"/>
      <c r="R576" s="225"/>
      <c r="S576" s="225"/>
      <c r="T576" s="226"/>
      <c r="AT576" s="227" t="s">
        <v>205</v>
      </c>
      <c r="AU576" s="227" t="s">
        <v>211</v>
      </c>
      <c r="AV576" s="12" t="s">
        <v>83</v>
      </c>
      <c r="AW576" s="12" t="s">
        <v>37</v>
      </c>
      <c r="AX576" s="12" t="s">
        <v>74</v>
      </c>
      <c r="AY576" s="227" t="s">
        <v>196</v>
      </c>
    </row>
    <row r="577" spans="2:65" s="13" customFormat="1">
      <c r="B577" s="228"/>
      <c r="C577" s="229"/>
      <c r="D577" s="218" t="s">
        <v>205</v>
      </c>
      <c r="E577" s="230" t="s">
        <v>24</v>
      </c>
      <c r="F577" s="231" t="s">
        <v>271</v>
      </c>
      <c r="G577" s="229"/>
      <c r="H577" s="232">
        <v>142.30000000000001</v>
      </c>
      <c r="I577" s="233"/>
      <c r="J577" s="229"/>
      <c r="K577" s="229"/>
      <c r="L577" s="234"/>
      <c r="M577" s="235"/>
      <c r="N577" s="236"/>
      <c r="O577" s="236"/>
      <c r="P577" s="236"/>
      <c r="Q577" s="236"/>
      <c r="R577" s="236"/>
      <c r="S577" s="236"/>
      <c r="T577" s="237"/>
      <c r="AT577" s="238" t="s">
        <v>205</v>
      </c>
      <c r="AU577" s="238" t="s">
        <v>211</v>
      </c>
      <c r="AV577" s="13" t="s">
        <v>211</v>
      </c>
      <c r="AW577" s="13" t="s">
        <v>37</v>
      </c>
      <c r="AX577" s="13" t="s">
        <v>74</v>
      </c>
      <c r="AY577" s="238" t="s">
        <v>196</v>
      </c>
    </row>
    <row r="578" spans="2:65" s="12" customFormat="1">
      <c r="B578" s="216"/>
      <c r="C578" s="217"/>
      <c r="D578" s="218" t="s">
        <v>205</v>
      </c>
      <c r="E578" s="219" t="s">
        <v>24</v>
      </c>
      <c r="F578" s="220" t="s">
        <v>823</v>
      </c>
      <c r="G578" s="217"/>
      <c r="H578" s="221">
        <v>36.36</v>
      </c>
      <c r="I578" s="222"/>
      <c r="J578" s="217"/>
      <c r="K578" s="217"/>
      <c r="L578" s="223"/>
      <c r="M578" s="224"/>
      <c r="N578" s="225"/>
      <c r="O578" s="225"/>
      <c r="P578" s="225"/>
      <c r="Q578" s="225"/>
      <c r="R578" s="225"/>
      <c r="S578" s="225"/>
      <c r="T578" s="226"/>
      <c r="AT578" s="227" t="s">
        <v>205</v>
      </c>
      <c r="AU578" s="227" t="s">
        <v>211</v>
      </c>
      <c r="AV578" s="12" t="s">
        <v>83</v>
      </c>
      <c r="AW578" s="12" t="s">
        <v>37</v>
      </c>
      <c r="AX578" s="12" t="s">
        <v>74</v>
      </c>
      <c r="AY578" s="227" t="s">
        <v>196</v>
      </c>
    </row>
    <row r="579" spans="2:65" s="13" customFormat="1">
      <c r="B579" s="228"/>
      <c r="C579" s="229"/>
      <c r="D579" s="218" t="s">
        <v>205</v>
      </c>
      <c r="E579" s="230" t="s">
        <v>24</v>
      </c>
      <c r="F579" s="231" t="s">
        <v>824</v>
      </c>
      <c r="G579" s="229"/>
      <c r="H579" s="232">
        <v>36.36</v>
      </c>
      <c r="I579" s="233"/>
      <c r="J579" s="229"/>
      <c r="K579" s="229"/>
      <c r="L579" s="234"/>
      <c r="M579" s="235"/>
      <c r="N579" s="236"/>
      <c r="O579" s="236"/>
      <c r="P579" s="236"/>
      <c r="Q579" s="236"/>
      <c r="R579" s="236"/>
      <c r="S579" s="236"/>
      <c r="T579" s="237"/>
      <c r="AT579" s="238" t="s">
        <v>205</v>
      </c>
      <c r="AU579" s="238" t="s">
        <v>211</v>
      </c>
      <c r="AV579" s="13" t="s">
        <v>211</v>
      </c>
      <c r="AW579" s="13" t="s">
        <v>37</v>
      </c>
      <c r="AX579" s="13" t="s">
        <v>74</v>
      </c>
      <c r="AY579" s="238" t="s">
        <v>196</v>
      </c>
    </row>
    <row r="580" spans="2:65" s="14" customFormat="1">
      <c r="B580" s="239"/>
      <c r="C580" s="240"/>
      <c r="D580" s="218" t="s">
        <v>205</v>
      </c>
      <c r="E580" s="241" t="s">
        <v>24</v>
      </c>
      <c r="F580" s="242" t="s">
        <v>238</v>
      </c>
      <c r="G580" s="240"/>
      <c r="H580" s="243">
        <v>225.36</v>
      </c>
      <c r="I580" s="244"/>
      <c r="J580" s="240"/>
      <c r="K580" s="240"/>
      <c r="L580" s="245"/>
      <c r="M580" s="246"/>
      <c r="N580" s="247"/>
      <c r="O580" s="247"/>
      <c r="P580" s="247"/>
      <c r="Q580" s="247"/>
      <c r="R580" s="247"/>
      <c r="S580" s="247"/>
      <c r="T580" s="248"/>
      <c r="AT580" s="249" t="s">
        <v>205</v>
      </c>
      <c r="AU580" s="249" t="s">
        <v>211</v>
      </c>
      <c r="AV580" s="14" t="s">
        <v>203</v>
      </c>
      <c r="AW580" s="14" t="s">
        <v>37</v>
      </c>
      <c r="AX580" s="14" t="s">
        <v>81</v>
      </c>
      <c r="AY580" s="249" t="s">
        <v>196</v>
      </c>
    </row>
    <row r="581" spans="2:65" s="1" customFormat="1" ht="23" customHeight="1">
      <c r="B581" s="42"/>
      <c r="C581" s="204" t="s">
        <v>825</v>
      </c>
      <c r="D581" s="204" t="s">
        <v>198</v>
      </c>
      <c r="E581" s="205" t="s">
        <v>826</v>
      </c>
      <c r="F581" s="206" t="s">
        <v>827</v>
      </c>
      <c r="G581" s="207" t="s">
        <v>248</v>
      </c>
      <c r="H581" s="208">
        <v>2</v>
      </c>
      <c r="I581" s="209"/>
      <c r="J581" s="210">
        <f>ROUND(I581*H581,2)</f>
        <v>0</v>
      </c>
      <c r="K581" s="206" t="s">
        <v>202</v>
      </c>
      <c r="L581" s="62"/>
      <c r="M581" s="211" t="s">
        <v>24</v>
      </c>
      <c r="N581" s="212" t="s">
        <v>45</v>
      </c>
      <c r="O581" s="43"/>
      <c r="P581" s="213">
        <f>O581*H581</f>
        <v>0</v>
      </c>
      <c r="Q581" s="213">
        <v>0</v>
      </c>
      <c r="R581" s="213">
        <f>Q581*H581</f>
        <v>0</v>
      </c>
      <c r="S581" s="213">
        <v>0</v>
      </c>
      <c r="T581" s="214">
        <f>S581*H581</f>
        <v>0</v>
      </c>
      <c r="AR581" s="25" t="s">
        <v>203</v>
      </c>
      <c r="AT581" s="25" t="s">
        <v>198</v>
      </c>
      <c r="AU581" s="25" t="s">
        <v>211</v>
      </c>
      <c r="AY581" s="25" t="s">
        <v>196</v>
      </c>
      <c r="BE581" s="215">
        <f>IF(N581="základní",J581,0)</f>
        <v>0</v>
      </c>
      <c r="BF581" s="215">
        <f>IF(N581="snížená",J581,0)</f>
        <v>0</v>
      </c>
      <c r="BG581" s="215">
        <f>IF(N581="zákl. přenesená",J581,0)</f>
        <v>0</v>
      </c>
      <c r="BH581" s="215">
        <f>IF(N581="sníž. přenesená",J581,0)</f>
        <v>0</v>
      </c>
      <c r="BI581" s="215">
        <f>IF(N581="nulová",J581,0)</f>
        <v>0</v>
      </c>
      <c r="BJ581" s="25" t="s">
        <v>81</v>
      </c>
      <c r="BK581" s="215">
        <f>ROUND(I581*H581,2)</f>
        <v>0</v>
      </c>
      <c r="BL581" s="25" t="s">
        <v>203</v>
      </c>
      <c r="BM581" s="25" t="s">
        <v>828</v>
      </c>
    </row>
    <row r="582" spans="2:65" s="1" customFormat="1" ht="14.5" customHeight="1">
      <c r="B582" s="42"/>
      <c r="C582" s="250" t="s">
        <v>829</v>
      </c>
      <c r="D582" s="250" t="s">
        <v>252</v>
      </c>
      <c r="E582" s="251" t="s">
        <v>830</v>
      </c>
      <c r="F582" s="252" t="s">
        <v>831</v>
      </c>
      <c r="G582" s="253" t="s">
        <v>248</v>
      </c>
      <c r="H582" s="254">
        <v>2</v>
      </c>
      <c r="I582" s="255"/>
      <c r="J582" s="256">
        <f>ROUND(I582*H582,2)</f>
        <v>0</v>
      </c>
      <c r="K582" s="252" t="s">
        <v>202</v>
      </c>
      <c r="L582" s="257"/>
      <c r="M582" s="258" t="s">
        <v>24</v>
      </c>
      <c r="N582" s="259" t="s">
        <v>45</v>
      </c>
      <c r="O582" s="43"/>
      <c r="P582" s="213">
        <f>O582*H582</f>
        <v>0</v>
      </c>
      <c r="Q582" s="213">
        <v>1.2E-4</v>
      </c>
      <c r="R582" s="213">
        <f>Q582*H582</f>
        <v>2.4000000000000001E-4</v>
      </c>
      <c r="S582" s="213">
        <v>0</v>
      </c>
      <c r="T582" s="214">
        <f>S582*H582</f>
        <v>0</v>
      </c>
      <c r="AR582" s="25" t="s">
        <v>245</v>
      </c>
      <c r="AT582" s="25" t="s">
        <v>252</v>
      </c>
      <c r="AU582" s="25" t="s">
        <v>211</v>
      </c>
      <c r="AY582" s="25" t="s">
        <v>196</v>
      </c>
      <c r="BE582" s="215">
        <f>IF(N582="základní",J582,0)</f>
        <v>0</v>
      </c>
      <c r="BF582" s="215">
        <f>IF(N582="snížená",J582,0)</f>
        <v>0</v>
      </c>
      <c r="BG582" s="215">
        <f>IF(N582="zákl. přenesená",J582,0)</f>
        <v>0</v>
      </c>
      <c r="BH582" s="215">
        <f>IF(N582="sníž. přenesená",J582,0)</f>
        <v>0</v>
      </c>
      <c r="BI582" s="215">
        <f>IF(N582="nulová",J582,0)</f>
        <v>0</v>
      </c>
      <c r="BJ582" s="25" t="s">
        <v>81</v>
      </c>
      <c r="BK582" s="215">
        <f>ROUND(I582*H582,2)</f>
        <v>0</v>
      </c>
      <c r="BL582" s="25" t="s">
        <v>203</v>
      </c>
      <c r="BM582" s="25" t="s">
        <v>832</v>
      </c>
    </row>
    <row r="583" spans="2:65" s="11" customFormat="1" ht="22.25" customHeight="1">
      <c r="B583" s="188"/>
      <c r="C583" s="189"/>
      <c r="D583" s="190" t="s">
        <v>73</v>
      </c>
      <c r="E583" s="202" t="s">
        <v>684</v>
      </c>
      <c r="F583" s="202" t="s">
        <v>833</v>
      </c>
      <c r="G583" s="189"/>
      <c r="H583" s="189"/>
      <c r="I583" s="192"/>
      <c r="J583" s="203">
        <f>BK583</f>
        <v>0</v>
      </c>
      <c r="K583" s="189"/>
      <c r="L583" s="194"/>
      <c r="M583" s="195"/>
      <c r="N583" s="196"/>
      <c r="O583" s="196"/>
      <c r="P583" s="197">
        <f>SUM(P584:P801)</f>
        <v>0</v>
      </c>
      <c r="Q583" s="196"/>
      <c r="R583" s="197">
        <f>SUM(R584:R801)</f>
        <v>0.20208099999999998</v>
      </c>
      <c r="S583" s="196"/>
      <c r="T583" s="198">
        <f>SUM(T584:T801)</f>
        <v>90.079129509999973</v>
      </c>
      <c r="AR583" s="199" t="s">
        <v>81</v>
      </c>
      <c r="AT583" s="200" t="s">
        <v>73</v>
      </c>
      <c r="AU583" s="200" t="s">
        <v>83</v>
      </c>
      <c r="AY583" s="199" t="s">
        <v>196</v>
      </c>
      <c r="BK583" s="201">
        <f>SUM(BK584:BK801)</f>
        <v>0</v>
      </c>
    </row>
    <row r="584" spans="2:65" s="1" customFormat="1" ht="23" customHeight="1">
      <c r="B584" s="42"/>
      <c r="C584" s="204" t="s">
        <v>834</v>
      </c>
      <c r="D584" s="204" t="s">
        <v>198</v>
      </c>
      <c r="E584" s="205" t="s">
        <v>835</v>
      </c>
      <c r="F584" s="206" t="s">
        <v>836</v>
      </c>
      <c r="G584" s="207" t="s">
        <v>267</v>
      </c>
      <c r="H584" s="208">
        <v>189.5</v>
      </c>
      <c r="I584" s="209"/>
      <c r="J584" s="210">
        <f>ROUND(I584*H584,2)</f>
        <v>0</v>
      </c>
      <c r="K584" s="206" t="s">
        <v>202</v>
      </c>
      <c r="L584" s="62"/>
      <c r="M584" s="211" t="s">
        <v>24</v>
      </c>
      <c r="N584" s="212" t="s">
        <v>45</v>
      </c>
      <c r="O584" s="43"/>
      <c r="P584" s="213">
        <f>O584*H584</f>
        <v>0</v>
      </c>
      <c r="Q584" s="213">
        <v>0</v>
      </c>
      <c r="R584" s="213">
        <f>Q584*H584</f>
        <v>0</v>
      </c>
      <c r="S584" s="213">
        <v>2.5000000000000001E-3</v>
      </c>
      <c r="T584" s="214">
        <f>S584*H584</f>
        <v>0.47375</v>
      </c>
      <c r="AR584" s="25" t="s">
        <v>203</v>
      </c>
      <c r="AT584" s="25" t="s">
        <v>198</v>
      </c>
      <c r="AU584" s="25" t="s">
        <v>211</v>
      </c>
      <c r="AY584" s="25" t="s">
        <v>196</v>
      </c>
      <c r="BE584" s="215">
        <f>IF(N584="základní",J584,0)</f>
        <v>0</v>
      </c>
      <c r="BF584" s="215">
        <f>IF(N584="snížená",J584,0)</f>
        <v>0</v>
      </c>
      <c r="BG584" s="215">
        <f>IF(N584="zákl. přenesená",J584,0)</f>
        <v>0</v>
      </c>
      <c r="BH584" s="215">
        <f>IF(N584="sníž. přenesená",J584,0)</f>
        <v>0</v>
      </c>
      <c r="BI584" s="215">
        <f>IF(N584="nulová",J584,0)</f>
        <v>0</v>
      </c>
      <c r="BJ584" s="25" t="s">
        <v>81</v>
      </c>
      <c r="BK584" s="215">
        <f>ROUND(I584*H584,2)</f>
        <v>0</v>
      </c>
      <c r="BL584" s="25" t="s">
        <v>203</v>
      </c>
      <c r="BM584" s="25" t="s">
        <v>837</v>
      </c>
    </row>
    <row r="585" spans="2:65" s="12" customFormat="1">
      <c r="B585" s="216"/>
      <c r="C585" s="217"/>
      <c r="D585" s="218" t="s">
        <v>205</v>
      </c>
      <c r="E585" s="219" t="s">
        <v>24</v>
      </c>
      <c r="F585" s="220" t="s">
        <v>838</v>
      </c>
      <c r="G585" s="217"/>
      <c r="H585" s="221">
        <v>48.5</v>
      </c>
      <c r="I585" s="222"/>
      <c r="J585" s="217"/>
      <c r="K585" s="217"/>
      <c r="L585" s="223"/>
      <c r="M585" s="224"/>
      <c r="N585" s="225"/>
      <c r="O585" s="225"/>
      <c r="P585" s="225"/>
      <c r="Q585" s="225"/>
      <c r="R585" s="225"/>
      <c r="S585" s="225"/>
      <c r="T585" s="226"/>
      <c r="AT585" s="227" t="s">
        <v>205</v>
      </c>
      <c r="AU585" s="227" t="s">
        <v>211</v>
      </c>
      <c r="AV585" s="12" t="s">
        <v>83</v>
      </c>
      <c r="AW585" s="12" t="s">
        <v>37</v>
      </c>
      <c r="AX585" s="12" t="s">
        <v>74</v>
      </c>
      <c r="AY585" s="227" t="s">
        <v>196</v>
      </c>
    </row>
    <row r="586" spans="2:65" s="13" customFormat="1">
      <c r="B586" s="228"/>
      <c r="C586" s="229"/>
      <c r="D586" s="218" t="s">
        <v>205</v>
      </c>
      <c r="E586" s="230" t="s">
        <v>24</v>
      </c>
      <c r="F586" s="231" t="s">
        <v>263</v>
      </c>
      <c r="G586" s="229"/>
      <c r="H586" s="232">
        <v>48.5</v>
      </c>
      <c r="I586" s="233"/>
      <c r="J586" s="229"/>
      <c r="K586" s="229"/>
      <c r="L586" s="234"/>
      <c r="M586" s="235"/>
      <c r="N586" s="236"/>
      <c r="O586" s="236"/>
      <c r="P586" s="236"/>
      <c r="Q586" s="236"/>
      <c r="R586" s="236"/>
      <c r="S586" s="236"/>
      <c r="T586" s="237"/>
      <c r="AT586" s="238" t="s">
        <v>205</v>
      </c>
      <c r="AU586" s="238" t="s">
        <v>211</v>
      </c>
      <c r="AV586" s="13" t="s">
        <v>211</v>
      </c>
      <c r="AW586" s="13" t="s">
        <v>37</v>
      </c>
      <c r="AX586" s="13" t="s">
        <v>74</v>
      </c>
      <c r="AY586" s="238" t="s">
        <v>196</v>
      </c>
    </row>
    <row r="587" spans="2:65" s="12" customFormat="1">
      <c r="B587" s="216"/>
      <c r="C587" s="217"/>
      <c r="D587" s="218" t="s">
        <v>205</v>
      </c>
      <c r="E587" s="219" t="s">
        <v>24</v>
      </c>
      <c r="F587" s="220" t="s">
        <v>839</v>
      </c>
      <c r="G587" s="217"/>
      <c r="H587" s="221">
        <v>93.2</v>
      </c>
      <c r="I587" s="222"/>
      <c r="J587" s="217"/>
      <c r="K587" s="217"/>
      <c r="L587" s="223"/>
      <c r="M587" s="224"/>
      <c r="N587" s="225"/>
      <c r="O587" s="225"/>
      <c r="P587" s="225"/>
      <c r="Q587" s="225"/>
      <c r="R587" s="225"/>
      <c r="S587" s="225"/>
      <c r="T587" s="226"/>
      <c r="AT587" s="227" t="s">
        <v>205</v>
      </c>
      <c r="AU587" s="227" t="s">
        <v>211</v>
      </c>
      <c r="AV587" s="12" t="s">
        <v>83</v>
      </c>
      <c r="AW587" s="12" t="s">
        <v>37</v>
      </c>
      <c r="AX587" s="12" t="s">
        <v>74</v>
      </c>
      <c r="AY587" s="227" t="s">
        <v>196</v>
      </c>
    </row>
    <row r="588" spans="2:65" s="12" customFormat="1">
      <c r="B588" s="216"/>
      <c r="C588" s="217"/>
      <c r="D588" s="218" t="s">
        <v>205</v>
      </c>
      <c r="E588" s="219" t="s">
        <v>24</v>
      </c>
      <c r="F588" s="220" t="s">
        <v>840</v>
      </c>
      <c r="G588" s="217"/>
      <c r="H588" s="221">
        <v>47.8</v>
      </c>
      <c r="I588" s="222"/>
      <c r="J588" s="217"/>
      <c r="K588" s="217"/>
      <c r="L588" s="223"/>
      <c r="M588" s="224"/>
      <c r="N588" s="225"/>
      <c r="O588" s="225"/>
      <c r="P588" s="225"/>
      <c r="Q588" s="225"/>
      <c r="R588" s="225"/>
      <c r="S588" s="225"/>
      <c r="T588" s="226"/>
      <c r="AT588" s="227" t="s">
        <v>205</v>
      </c>
      <c r="AU588" s="227" t="s">
        <v>211</v>
      </c>
      <c r="AV588" s="12" t="s">
        <v>83</v>
      </c>
      <c r="AW588" s="12" t="s">
        <v>37</v>
      </c>
      <c r="AX588" s="12" t="s">
        <v>74</v>
      </c>
      <c r="AY588" s="227" t="s">
        <v>196</v>
      </c>
    </row>
    <row r="589" spans="2:65" s="13" customFormat="1">
      <c r="B589" s="228"/>
      <c r="C589" s="229"/>
      <c r="D589" s="218" t="s">
        <v>205</v>
      </c>
      <c r="E589" s="230" t="s">
        <v>24</v>
      </c>
      <c r="F589" s="231" t="s">
        <v>271</v>
      </c>
      <c r="G589" s="229"/>
      <c r="H589" s="232">
        <v>141</v>
      </c>
      <c r="I589" s="233"/>
      <c r="J589" s="229"/>
      <c r="K589" s="229"/>
      <c r="L589" s="234"/>
      <c r="M589" s="235"/>
      <c r="N589" s="236"/>
      <c r="O589" s="236"/>
      <c r="P589" s="236"/>
      <c r="Q589" s="236"/>
      <c r="R589" s="236"/>
      <c r="S589" s="236"/>
      <c r="T589" s="237"/>
      <c r="AT589" s="238" t="s">
        <v>205</v>
      </c>
      <c r="AU589" s="238" t="s">
        <v>211</v>
      </c>
      <c r="AV589" s="13" t="s">
        <v>211</v>
      </c>
      <c r="AW589" s="13" t="s">
        <v>37</v>
      </c>
      <c r="AX589" s="13" t="s">
        <v>74</v>
      </c>
      <c r="AY589" s="238" t="s">
        <v>196</v>
      </c>
    </row>
    <row r="590" spans="2:65" s="14" customFormat="1">
      <c r="B590" s="239"/>
      <c r="C590" s="240"/>
      <c r="D590" s="218" t="s">
        <v>205</v>
      </c>
      <c r="E590" s="241" t="s">
        <v>24</v>
      </c>
      <c r="F590" s="242" t="s">
        <v>238</v>
      </c>
      <c r="G590" s="240"/>
      <c r="H590" s="243">
        <v>189.5</v>
      </c>
      <c r="I590" s="244"/>
      <c r="J590" s="240"/>
      <c r="K590" s="240"/>
      <c r="L590" s="245"/>
      <c r="M590" s="246"/>
      <c r="N590" s="247"/>
      <c r="O590" s="247"/>
      <c r="P590" s="247"/>
      <c r="Q590" s="247"/>
      <c r="R590" s="247"/>
      <c r="S590" s="247"/>
      <c r="T590" s="248"/>
      <c r="AT590" s="249" t="s">
        <v>205</v>
      </c>
      <c r="AU590" s="249" t="s">
        <v>211</v>
      </c>
      <c r="AV590" s="14" t="s">
        <v>203</v>
      </c>
      <c r="AW590" s="14" t="s">
        <v>37</v>
      </c>
      <c r="AX590" s="14" t="s">
        <v>81</v>
      </c>
      <c r="AY590" s="249" t="s">
        <v>196</v>
      </c>
    </row>
    <row r="591" spans="2:65" s="1" customFormat="1" ht="46" customHeight="1">
      <c r="B591" s="42"/>
      <c r="C591" s="204" t="s">
        <v>841</v>
      </c>
      <c r="D591" s="204" t="s">
        <v>198</v>
      </c>
      <c r="E591" s="205" t="s">
        <v>842</v>
      </c>
      <c r="F591" s="206" t="s">
        <v>843</v>
      </c>
      <c r="G591" s="207" t="s">
        <v>267</v>
      </c>
      <c r="H591" s="208">
        <v>7.3</v>
      </c>
      <c r="I591" s="209"/>
      <c r="J591" s="210">
        <f>ROUND(I591*H591,2)</f>
        <v>0</v>
      </c>
      <c r="K591" s="206" t="s">
        <v>202</v>
      </c>
      <c r="L591" s="62"/>
      <c r="M591" s="211" t="s">
        <v>24</v>
      </c>
      <c r="N591" s="212" t="s">
        <v>45</v>
      </c>
      <c r="O591" s="43"/>
      <c r="P591" s="213">
        <f>O591*H591</f>
        <v>0</v>
      </c>
      <c r="Q591" s="213">
        <v>0</v>
      </c>
      <c r="R591" s="213">
        <f>Q591*H591</f>
        <v>0</v>
      </c>
      <c r="S591" s="213">
        <v>3.5000000000000003E-2</v>
      </c>
      <c r="T591" s="214">
        <f>S591*H591</f>
        <v>0.2555</v>
      </c>
      <c r="AR591" s="25" t="s">
        <v>203</v>
      </c>
      <c r="AT591" s="25" t="s">
        <v>198</v>
      </c>
      <c r="AU591" s="25" t="s">
        <v>211</v>
      </c>
      <c r="AY591" s="25" t="s">
        <v>196</v>
      </c>
      <c r="BE591" s="215">
        <f>IF(N591="základní",J591,0)</f>
        <v>0</v>
      </c>
      <c r="BF591" s="215">
        <f>IF(N591="snížená",J591,0)</f>
        <v>0</v>
      </c>
      <c r="BG591" s="215">
        <f>IF(N591="zákl. přenesená",J591,0)</f>
        <v>0</v>
      </c>
      <c r="BH591" s="215">
        <f>IF(N591="sníž. přenesená",J591,0)</f>
        <v>0</v>
      </c>
      <c r="BI591" s="215">
        <f>IF(N591="nulová",J591,0)</f>
        <v>0</v>
      </c>
      <c r="BJ591" s="25" t="s">
        <v>81</v>
      </c>
      <c r="BK591" s="215">
        <f>ROUND(I591*H591,2)</f>
        <v>0</v>
      </c>
      <c r="BL591" s="25" t="s">
        <v>203</v>
      </c>
      <c r="BM591" s="25" t="s">
        <v>844</v>
      </c>
    </row>
    <row r="592" spans="2:65" s="12" customFormat="1">
      <c r="B592" s="216"/>
      <c r="C592" s="217"/>
      <c r="D592" s="218" t="s">
        <v>205</v>
      </c>
      <c r="E592" s="219" t="s">
        <v>24</v>
      </c>
      <c r="F592" s="220" t="s">
        <v>845</v>
      </c>
      <c r="G592" s="217"/>
      <c r="H592" s="221">
        <v>7.3</v>
      </c>
      <c r="I592" s="222"/>
      <c r="J592" s="217"/>
      <c r="K592" s="217"/>
      <c r="L592" s="223"/>
      <c r="M592" s="224"/>
      <c r="N592" s="225"/>
      <c r="O592" s="225"/>
      <c r="P592" s="225"/>
      <c r="Q592" s="225"/>
      <c r="R592" s="225"/>
      <c r="S592" s="225"/>
      <c r="T592" s="226"/>
      <c r="AT592" s="227" t="s">
        <v>205</v>
      </c>
      <c r="AU592" s="227" t="s">
        <v>211</v>
      </c>
      <c r="AV592" s="12" t="s">
        <v>83</v>
      </c>
      <c r="AW592" s="12" t="s">
        <v>37</v>
      </c>
      <c r="AX592" s="12" t="s">
        <v>74</v>
      </c>
      <c r="AY592" s="227" t="s">
        <v>196</v>
      </c>
    </row>
    <row r="593" spans="2:65" s="13" customFormat="1">
      <c r="B593" s="228"/>
      <c r="C593" s="229"/>
      <c r="D593" s="218" t="s">
        <v>205</v>
      </c>
      <c r="E593" s="230" t="s">
        <v>24</v>
      </c>
      <c r="F593" s="231" t="s">
        <v>271</v>
      </c>
      <c r="G593" s="229"/>
      <c r="H593" s="232">
        <v>7.3</v>
      </c>
      <c r="I593" s="233"/>
      <c r="J593" s="229"/>
      <c r="K593" s="229"/>
      <c r="L593" s="234"/>
      <c r="M593" s="235"/>
      <c r="N593" s="236"/>
      <c r="O593" s="236"/>
      <c r="P593" s="236"/>
      <c r="Q593" s="236"/>
      <c r="R593" s="236"/>
      <c r="S593" s="236"/>
      <c r="T593" s="237"/>
      <c r="AT593" s="238" t="s">
        <v>205</v>
      </c>
      <c r="AU593" s="238" t="s">
        <v>211</v>
      </c>
      <c r="AV593" s="13" t="s">
        <v>211</v>
      </c>
      <c r="AW593" s="13" t="s">
        <v>37</v>
      </c>
      <c r="AX593" s="13" t="s">
        <v>74</v>
      </c>
      <c r="AY593" s="238" t="s">
        <v>196</v>
      </c>
    </row>
    <row r="594" spans="2:65" s="14" customFormat="1">
      <c r="B594" s="239"/>
      <c r="C594" s="240"/>
      <c r="D594" s="218" t="s">
        <v>205</v>
      </c>
      <c r="E594" s="241" t="s">
        <v>24</v>
      </c>
      <c r="F594" s="242" t="s">
        <v>238</v>
      </c>
      <c r="G594" s="240"/>
      <c r="H594" s="243">
        <v>7.3</v>
      </c>
      <c r="I594" s="244"/>
      <c r="J594" s="240"/>
      <c r="K594" s="240"/>
      <c r="L594" s="245"/>
      <c r="M594" s="246"/>
      <c r="N594" s="247"/>
      <c r="O594" s="247"/>
      <c r="P594" s="247"/>
      <c r="Q594" s="247"/>
      <c r="R594" s="247"/>
      <c r="S594" s="247"/>
      <c r="T594" s="248"/>
      <c r="AT594" s="249" t="s">
        <v>205</v>
      </c>
      <c r="AU594" s="249" t="s">
        <v>211</v>
      </c>
      <c r="AV594" s="14" t="s">
        <v>203</v>
      </c>
      <c r="AW594" s="14" t="s">
        <v>37</v>
      </c>
      <c r="AX594" s="14" t="s">
        <v>81</v>
      </c>
      <c r="AY594" s="249" t="s">
        <v>196</v>
      </c>
    </row>
    <row r="595" spans="2:65" s="1" customFormat="1" ht="34.5" customHeight="1">
      <c r="B595" s="42"/>
      <c r="C595" s="204" t="s">
        <v>846</v>
      </c>
      <c r="D595" s="204" t="s">
        <v>198</v>
      </c>
      <c r="E595" s="205" t="s">
        <v>847</v>
      </c>
      <c r="F595" s="206" t="s">
        <v>848</v>
      </c>
      <c r="G595" s="207" t="s">
        <v>267</v>
      </c>
      <c r="H595" s="208">
        <v>1.1000000000000001</v>
      </c>
      <c r="I595" s="209"/>
      <c r="J595" s="210">
        <f>ROUND(I595*H595,2)</f>
        <v>0</v>
      </c>
      <c r="K595" s="206" t="s">
        <v>202</v>
      </c>
      <c r="L595" s="62"/>
      <c r="M595" s="211" t="s">
        <v>24</v>
      </c>
      <c r="N595" s="212" t="s">
        <v>45</v>
      </c>
      <c r="O595" s="43"/>
      <c r="P595" s="213">
        <f>O595*H595</f>
        <v>0</v>
      </c>
      <c r="Q595" s="213">
        <v>0</v>
      </c>
      <c r="R595" s="213">
        <f>Q595*H595</f>
        <v>0</v>
      </c>
      <c r="S595" s="213">
        <v>3.5000000000000003E-2</v>
      </c>
      <c r="T595" s="214">
        <f>S595*H595</f>
        <v>3.8500000000000006E-2</v>
      </c>
      <c r="AR595" s="25" t="s">
        <v>203</v>
      </c>
      <c r="AT595" s="25" t="s">
        <v>198</v>
      </c>
      <c r="AU595" s="25" t="s">
        <v>211</v>
      </c>
      <c r="AY595" s="25" t="s">
        <v>196</v>
      </c>
      <c r="BE595" s="215">
        <f>IF(N595="základní",J595,0)</f>
        <v>0</v>
      </c>
      <c r="BF595" s="215">
        <f>IF(N595="snížená",J595,0)</f>
        <v>0</v>
      </c>
      <c r="BG595" s="215">
        <f>IF(N595="zákl. přenesená",J595,0)</f>
        <v>0</v>
      </c>
      <c r="BH595" s="215">
        <f>IF(N595="sníž. přenesená",J595,0)</f>
        <v>0</v>
      </c>
      <c r="BI595" s="215">
        <f>IF(N595="nulová",J595,0)</f>
        <v>0</v>
      </c>
      <c r="BJ595" s="25" t="s">
        <v>81</v>
      </c>
      <c r="BK595" s="215">
        <f>ROUND(I595*H595,2)</f>
        <v>0</v>
      </c>
      <c r="BL595" s="25" t="s">
        <v>203</v>
      </c>
      <c r="BM595" s="25" t="s">
        <v>849</v>
      </c>
    </row>
    <row r="596" spans="2:65" s="12" customFormat="1">
      <c r="B596" s="216"/>
      <c r="C596" s="217"/>
      <c r="D596" s="218" t="s">
        <v>205</v>
      </c>
      <c r="E596" s="219" t="s">
        <v>24</v>
      </c>
      <c r="F596" s="220" t="s">
        <v>850</v>
      </c>
      <c r="G596" s="217"/>
      <c r="H596" s="221">
        <v>1.1000000000000001</v>
      </c>
      <c r="I596" s="222"/>
      <c r="J596" s="217"/>
      <c r="K596" s="217"/>
      <c r="L596" s="223"/>
      <c r="M596" s="224"/>
      <c r="N596" s="225"/>
      <c r="O596" s="225"/>
      <c r="P596" s="225"/>
      <c r="Q596" s="225"/>
      <c r="R596" s="225"/>
      <c r="S596" s="225"/>
      <c r="T596" s="226"/>
      <c r="AT596" s="227" t="s">
        <v>205</v>
      </c>
      <c r="AU596" s="227" t="s">
        <v>211</v>
      </c>
      <c r="AV596" s="12" t="s">
        <v>83</v>
      </c>
      <c r="AW596" s="12" t="s">
        <v>37</v>
      </c>
      <c r="AX596" s="12" t="s">
        <v>74</v>
      </c>
      <c r="AY596" s="227" t="s">
        <v>196</v>
      </c>
    </row>
    <row r="597" spans="2:65" s="13" customFormat="1">
      <c r="B597" s="228"/>
      <c r="C597" s="229"/>
      <c r="D597" s="218" t="s">
        <v>205</v>
      </c>
      <c r="E597" s="230" t="s">
        <v>24</v>
      </c>
      <c r="F597" s="231" t="s">
        <v>263</v>
      </c>
      <c r="G597" s="229"/>
      <c r="H597" s="232">
        <v>1.1000000000000001</v>
      </c>
      <c r="I597" s="233"/>
      <c r="J597" s="229"/>
      <c r="K597" s="229"/>
      <c r="L597" s="234"/>
      <c r="M597" s="235"/>
      <c r="N597" s="236"/>
      <c r="O597" s="236"/>
      <c r="P597" s="236"/>
      <c r="Q597" s="236"/>
      <c r="R597" s="236"/>
      <c r="S597" s="236"/>
      <c r="T597" s="237"/>
      <c r="AT597" s="238" t="s">
        <v>205</v>
      </c>
      <c r="AU597" s="238" t="s">
        <v>211</v>
      </c>
      <c r="AV597" s="13" t="s">
        <v>211</v>
      </c>
      <c r="AW597" s="13" t="s">
        <v>37</v>
      </c>
      <c r="AX597" s="13" t="s">
        <v>74</v>
      </c>
      <c r="AY597" s="238" t="s">
        <v>196</v>
      </c>
    </row>
    <row r="598" spans="2:65" s="14" customFormat="1">
      <c r="B598" s="239"/>
      <c r="C598" s="240"/>
      <c r="D598" s="218" t="s">
        <v>205</v>
      </c>
      <c r="E598" s="241" t="s">
        <v>24</v>
      </c>
      <c r="F598" s="242" t="s">
        <v>238</v>
      </c>
      <c r="G598" s="240"/>
      <c r="H598" s="243">
        <v>1.1000000000000001</v>
      </c>
      <c r="I598" s="244"/>
      <c r="J598" s="240"/>
      <c r="K598" s="240"/>
      <c r="L598" s="245"/>
      <c r="M598" s="246"/>
      <c r="N598" s="247"/>
      <c r="O598" s="247"/>
      <c r="P598" s="247"/>
      <c r="Q598" s="247"/>
      <c r="R598" s="247"/>
      <c r="S598" s="247"/>
      <c r="T598" s="248"/>
      <c r="AT598" s="249" t="s">
        <v>205</v>
      </c>
      <c r="AU598" s="249" t="s">
        <v>211</v>
      </c>
      <c r="AV598" s="14" t="s">
        <v>203</v>
      </c>
      <c r="AW598" s="14" t="s">
        <v>37</v>
      </c>
      <c r="AX598" s="14" t="s">
        <v>81</v>
      </c>
      <c r="AY598" s="249" t="s">
        <v>196</v>
      </c>
    </row>
    <row r="599" spans="2:65" s="1" customFormat="1" ht="23" customHeight="1">
      <c r="B599" s="42"/>
      <c r="C599" s="204" t="s">
        <v>851</v>
      </c>
      <c r="D599" s="204" t="s">
        <v>198</v>
      </c>
      <c r="E599" s="205" t="s">
        <v>852</v>
      </c>
      <c r="F599" s="206" t="s">
        <v>853</v>
      </c>
      <c r="G599" s="207" t="s">
        <v>201</v>
      </c>
      <c r="H599" s="208">
        <v>10.43</v>
      </c>
      <c r="I599" s="209"/>
      <c r="J599" s="210">
        <f>ROUND(I599*H599,2)</f>
        <v>0</v>
      </c>
      <c r="K599" s="206" t="s">
        <v>202</v>
      </c>
      <c r="L599" s="62"/>
      <c r="M599" s="211" t="s">
        <v>24</v>
      </c>
      <c r="N599" s="212" t="s">
        <v>45</v>
      </c>
      <c r="O599" s="43"/>
      <c r="P599" s="213">
        <f>O599*H599</f>
        <v>0</v>
      </c>
      <c r="Q599" s="213">
        <v>0</v>
      </c>
      <c r="R599" s="213">
        <f>Q599*H599</f>
        <v>0</v>
      </c>
      <c r="S599" s="213">
        <v>2.2000000000000002</v>
      </c>
      <c r="T599" s="214">
        <f>S599*H599</f>
        <v>22.946000000000002</v>
      </c>
      <c r="AR599" s="25" t="s">
        <v>203</v>
      </c>
      <c r="AT599" s="25" t="s">
        <v>198</v>
      </c>
      <c r="AU599" s="25" t="s">
        <v>211</v>
      </c>
      <c r="AY599" s="25" t="s">
        <v>196</v>
      </c>
      <c r="BE599" s="215">
        <f>IF(N599="základní",J599,0)</f>
        <v>0</v>
      </c>
      <c r="BF599" s="215">
        <f>IF(N599="snížená",J599,0)</f>
        <v>0</v>
      </c>
      <c r="BG599" s="215">
        <f>IF(N599="zákl. přenesená",J599,0)</f>
        <v>0</v>
      </c>
      <c r="BH599" s="215">
        <f>IF(N599="sníž. přenesená",J599,0)</f>
        <v>0</v>
      </c>
      <c r="BI599" s="215">
        <f>IF(N599="nulová",J599,0)</f>
        <v>0</v>
      </c>
      <c r="BJ599" s="25" t="s">
        <v>81</v>
      </c>
      <c r="BK599" s="215">
        <f>ROUND(I599*H599,2)</f>
        <v>0</v>
      </c>
      <c r="BL599" s="25" t="s">
        <v>203</v>
      </c>
      <c r="BM599" s="25" t="s">
        <v>854</v>
      </c>
    </row>
    <row r="600" spans="2:65" s="15" customFormat="1">
      <c r="B600" s="260"/>
      <c r="C600" s="261"/>
      <c r="D600" s="218" t="s">
        <v>205</v>
      </c>
      <c r="E600" s="262" t="s">
        <v>24</v>
      </c>
      <c r="F600" s="263" t="s">
        <v>789</v>
      </c>
      <c r="G600" s="261"/>
      <c r="H600" s="262" t="s">
        <v>24</v>
      </c>
      <c r="I600" s="264"/>
      <c r="J600" s="261"/>
      <c r="K600" s="261"/>
      <c r="L600" s="265"/>
      <c r="M600" s="266"/>
      <c r="N600" s="267"/>
      <c r="O600" s="267"/>
      <c r="P600" s="267"/>
      <c r="Q600" s="267"/>
      <c r="R600" s="267"/>
      <c r="S600" s="267"/>
      <c r="T600" s="268"/>
      <c r="AT600" s="269" t="s">
        <v>205</v>
      </c>
      <c r="AU600" s="269" t="s">
        <v>211</v>
      </c>
      <c r="AV600" s="15" t="s">
        <v>81</v>
      </c>
      <c r="AW600" s="15" t="s">
        <v>37</v>
      </c>
      <c r="AX600" s="15" t="s">
        <v>74</v>
      </c>
      <c r="AY600" s="269" t="s">
        <v>196</v>
      </c>
    </row>
    <row r="601" spans="2:65" s="15" customFormat="1">
      <c r="B601" s="260"/>
      <c r="C601" s="261"/>
      <c r="D601" s="218" t="s">
        <v>205</v>
      </c>
      <c r="E601" s="262" t="s">
        <v>24</v>
      </c>
      <c r="F601" s="263" t="s">
        <v>790</v>
      </c>
      <c r="G601" s="261"/>
      <c r="H601" s="262" t="s">
        <v>24</v>
      </c>
      <c r="I601" s="264"/>
      <c r="J601" s="261"/>
      <c r="K601" s="261"/>
      <c r="L601" s="265"/>
      <c r="M601" s="266"/>
      <c r="N601" s="267"/>
      <c r="O601" s="267"/>
      <c r="P601" s="267"/>
      <c r="Q601" s="267"/>
      <c r="R601" s="267"/>
      <c r="S601" s="267"/>
      <c r="T601" s="268"/>
      <c r="AT601" s="269" t="s">
        <v>205</v>
      </c>
      <c r="AU601" s="269" t="s">
        <v>211</v>
      </c>
      <c r="AV601" s="15" t="s">
        <v>81</v>
      </c>
      <c r="AW601" s="15" t="s">
        <v>37</v>
      </c>
      <c r="AX601" s="15" t="s">
        <v>74</v>
      </c>
      <c r="AY601" s="269" t="s">
        <v>196</v>
      </c>
    </row>
    <row r="602" spans="2:65" s="15" customFormat="1">
      <c r="B602" s="260"/>
      <c r="C602" s="261"/>
      <c r="D602" s="218" t="s">
        <v>205</v>
      </c>
      <c r="E602" s="262" t="s">
        <v>24</v>
      </c>
      <c r="F602" s="263" t="s">
        <v>791</v>
      </c>
      <c r="G602" s="261"/>
      <c r="H602" s="262" t="s">
        <v>24</v>
      </c>
      <c r="I602" s="264"/>
      <c r="J602" s="261"/>
      <c r="K602" s="261"/>
      <c r="L602" s="265"/>
      <c r="M602" s="266"/>
      <c r="N602" s="267"/>
      <c r="O602" s="267"/>
      <c r="P602" s="267"/>
      <c r="Q602" s="267"/>
      <c r="R602" s="267"/>
      <c r="S602" s="267"/>
      <c r="T602" s="268"/>
      <c r="AT602" s="269" t="s">
        <v>205</v>
      </c>
      <c r="AU602" s="269" t="s">
        <v>211</v>
      </c>
      <c r="AV602" s="15" t="s">
        <v>81</v>
      </c>
      <c r="AW602" s="15" t="s">
        <v>37</v>
      </c>
      <c r="AX602" s="15" t="s">
        <v>74</v>
      </c>
      <c r="AY602" s="269" t="s">
        <v>196</v>
      </c>
    </row>
    <row r="603" spans="2:65" s="12" customFormat="1">
      <c r="B603" s="216"/>
      <c r="C603" s="217"/>
      <c r="D603" s="218" t="s">
        <v>205</v>
      </c>
      <c r="E603" s="219" t="s">
        <v>24</v>
      </c>
      <c r="F603" s="220" t="s">
        <v>24</v>
      </c>
      <c r="G603" s="217"/>
      <c r="H603" s="221">
        <v>0</v>
      </c>
      <c r="I603" s="222"/>
      <c r="J603" s="217"/>
      <c r="K603" s="217"/>
      <c r="L603" s="223"/>
      <c r="M603" s="224"/>
      <c r="N603" s="225"/>
      <c r="O603" s="225"/>
      <c r="P603" s="225"/>
      <c r="Q603" s="225"/>
      <c r="R603" s="225"/>
      <c r="S603" s="225"/>
      <c r="T603" s="226"/>
      <c r="AT603" s="227" t="s">
        <v>205</v>
      </c>
      <c r="AU603" s="227" t="s">
        <v>211</v>
      </c>
      <c r="AV603" s="12" t="s">
        <v>83</v>
      </c>
      <c r="AW603" s="12" t="s">
        <v>37</v>
      </c>
      <c r="AX603" s="12" t="s">
        <v>74</v>
      </c>
      <c r="AY603" s="227" t="s">
        <v>196</v>
      </c>
    </row>
    <row r="604" spans="2:65" s="15" customFormat="1">
      <c r="B604" s="260"/>
      <c r="C604" s="261"/>
      <c r="D604" s="218" t="s">
        <v>205</v>
      </c>
      <c r="E604" s="262" t="s">
        <v>24</v>
      </c>
      <c r="F604" s="263" t="s">
        <v>855</v>
      </c>
      <c r="G604" s="261"/>
      <c r="H604" s="262" t="s">
        <v>24</v>
      </c>
      <c r="I604" s="264"/>
      <c r="J604" s="261"/>
      <c r="K604" s="261"/>
      <c r="L604" s="265"/>
      <c r="M604" s="266"/>
      <c r="N604" s="267"/>
      <c r="O604" s="267"/>
      <c r="P604" s="267"/>
      <c r="Q604" s="267"/>
      <c r="R604" s="267"/>
      <c r="S604" s="267"/>
      <c r="T604" s="268"/>
      <c r="AT604" s="269" t="s">
        <v>205</v>
      </c>
      <c r="AU604" s="269" t="s">
        <v>211</v>
      </c>
      <c r="AV604" s="15" t="s">
        <v>81</v>
      </c>
      <c r="AW604" s="15" t="s">
        <v>37</v>
      </c>
      <c r="AX604" s="15" t="s">
        <v>74</v>
      </c>
      <c r="AY604" s="269" t="s">
        <v>196</v>
      </c>
    </row>
    <row r="605" spans="2:65" s="12" customFormat="1">
      <c r="B605" s="216"/>
      <c r="C605" s="217"/>
      <c r="D605" s="218" t="s">
        <v>205</v>
      </c>
      <c r="E605" s="219" t="s">
        <v>24</v>
      </c>
      <c r="F605" s="220" t="s">
        <v>24</v>
      </c>
      <c r="G605" s="217"/>
      <c r="H605" s="221">
        <v>0</v>
      </c>
      <c r="I605" s="222"/>
      <c r="J605" s="217"/>
      <c r="K605" s="217"/>
      <c r="L605" s="223"/>
      <c r="M605" s="224"/>
      <c r="N605" s="225"/>
      <c r="O605" s="225"/>
      <c r="P605" s="225"/>
      <c r="Q605" s="225"/>
      <c r="R605" s="225"/>
      <c r="S605" s="225"/>
      <c r="T605" s="226"/>
      <c r="AT605" s="227" t="s">
        <v>205</v>
      </c>
      <c r="AU605" s="227" t="s">
        <v>211</v>
      </c>
      <c r="AV605" s="12" t="s">
        <v>83</v>
      </c>
      <c r="AW605" s="12" t="s">
        <v>37</v>
      </c>
      <c r="AX605" s="12" t="s">
        <v>74</v>
      </c>
      <c r="AY605" s="227" t="s">
        <v>196</v>
      </c>
    </row>
    <row r="606" spans="2:65" s="12" customFormat="1">
      <c r="B606" s="216"/>
      <c r="C606" s="217"/>
      <c r="D606" s="218" t="s">
        <v>205</v>
      </c>
      <c r="E606" s="219" t="s">
        <v>24</v>
      </c>
      <c r="F606" s="220" t="s">
        <v>856</v>
      </c>
      <c r="G606" s="217"/>
      <c r="H606" s="221">
        <v>9.6999999999999993</v>
      </c>
      <c r="I606" s="222"/>
      <c r="J606" s="217"/>
      <c r="K606" s="217"/>
      <c r="L606" s="223"/>
      <c r="M606" s="224"/>
      <c r="N606" s="225"/>
      <c r="O606" s="225"/>
      <c r="P606" s="225"/>
      <c r="Q606" s="225"/>
      <c r="R606" s="225"/>
      <c r="S606" s="225"/>
      <c r="T606" s="226"/>
      <c r="AT606" s="227" t="s">
        <v>205</v>
      </c>
      <c r="AU606" s="227" t="s">
        <v>211</v>
      </c>
      <c r="AV606" s="12" t="s">
        <v>83</v>
      </c>
      <c r="AW606" s="12" t="s">
        <v>37</v>
      </c>
      <c r="AX606" s="12" t="s">
        <v>74</v>
      </c>
      <c r="AY606" s="227" t="s">
        <v>196</v>
      </c>
    </row>
    <row r="607" spans="2:65" s="13" customFormat="1">
      <c r="B607" s="228"/>
      <c r="C607" s="229"/>
      <c r="D607" s="218" t="s">
        <v>205</v>
      </c>
      <c r="E607" s="230" t="s">
        <v>24</v>
      </c>
      <c r="F607" s="231" t="s">
        <v>857</v>
      </c>
      <c r="G607" s="229"/>
      <c r="H607" s="232">
        <v>9.6999999999999993</v>
      </c>
      <c r="I607" s="233"/>
      <c r="J607" s="229"/>
      <c r="K607" s="229"/>
      <c r="L607" s="234"/>
      <c r="M607" s="235"/>
      <c r="N607" s="236"/>
      <c r="O607" s="236"/>
      <c r="P607" s="236"/>
      <c r="Q607" s="236"/>
      <c r="R607" s="236"/>
      <c r="S607" s="236"/>
      <c r="T607" s="237"/>
      <c r="AT607" s="238" t="s">
        <v>205</v>
      </c>
      <c r="AU607" s="238" t="s">
        <v>211</v>
      </c>
      <c r="AV607" s="13" t="s">
        <v>211</v>
      </c>
      <c r="AW607" s="13" t="s">
        <v>37</v>
      </c>
      <c r="AX607" s="13" t="s">
        <v>74</v>
      </c>
      <c r="AY607" s="238" t="s">
        <v>196</v>
      </c>
    </row>
    <row r="608" spans="2:65" s="12" customFormat="1">
      <c r="B608" s="216"/>
      <c r="C608" s="217"/>
      <c r="D608" s="218" t="s">
        <v>205</v>
      </c>
      <c r="E608" s="219" t="s">
        <v>24</v>
      </c>
      <c r="F608" s="220" t="s">
        <v>858</v>
      </c>
      <c r="G608" s="217"/>
      <c r="H608" s="221">
        <v>0.73</v>
      </c>
      <c r="I608" s="222"/>
      <c r="J608" s="217"/>
      <c r="K608" s="217"/>
      <c r="L608" s="223"/>
      <c r="M608" s="224"/>
      <c r="N608" s="225"/>
      <c r="O608" s="225"/>
      <c r="P608" s="225"/>
      <c r="Q608" s="225"/>
      <c r="R608" s="225"/>
      <c r="S608" s="225"/>
      <c r="T608" s="226"/>
      <c r="AT608" s="227" t="s">
        <v>205</v>
      </c>
      <c r="AU608" s="227" t="s">
        <v>211</v>
      </c>
      <c r="AV608" s="12" t="s">
        <v>83</v>
      </c>
      <c r="AW608" s="12" t="s">
        <v>37</v>
      </c>
      <c r="AX608" s="12" t="s">
        <v>74</v>
      </c>
      <c r="AY608" s="227" t="s">
        <v>196</v>
      </c>
    </row>
    <row r="609" spans="2:65" s="13" customFormat="1">
      <c r="B609" s="228"/>
      <c r="C609" s="229"/>
      <c r="D609" s="218" t="s">
        <v>205</v>
      </c>
      <c r="E609" s="230" t="s">
        <v>24</v>
      </c>
      <c r="F609" s="231" t="s">
        <v>859</v>
      </c>
      <c r="G609" s="229"/>
      <c r="H609" s="232">
        <v>0.73</v>
      </c>
      <c r="I609" s="233"/>
      <c r="J609" s="229"/>
      <c r="K609" s="229"/>
      <c r="L609" s="234"/>
      <c r="M609" s="235"/>
      <c r="N609" s="236"/>
      <c r="O609" s="236"/>
      <c r="P609" s="236"/>
      <c r="Q609" s="236"/>
      <c r="R609" s="236"/>
      <c r="S609" s="236"/>
      <c r="T609" s="237"/>
      <c r="AT609" s="238" t="s">
        <v>205</v>
      </c>
      <c r="AU609" s="238" t="s">
        <v>211</v>
      </c>
      <c r="AV609" s="13" t="s">
        <v>211</v>
      </c>
      <c r="AW609" s="13" t="s">
        <v>37</v>
      </c>
      <c r="AX609" s="13" t="s">
        <v>74</v>
      </c>
      <c r="AY609" s="238" t="s">
        <v>196</v>
      </c>
    </row>
    <row r="610" spans="2:65" s="14" customFormat="1">
      <c r="B610" s="239"/>
      <c r="C610" s="240"/>
      <c r="D610" s="218" t="s">
        <v>205</v>
      </c>
      <c r="E610" s="241" t="s">
        <v>24</v>
      </c>
      <c r="F610" s="242" t="s">
        <v>238</v>
      </c>
      <c r="G610" s="240"/>
      <c r="H610" s="243">
        <v>10.43</v>
      </c>
      <c r="I610" s="244"/>
      <c r="J610" s="240"/>
      <c r="K610" s="240"/>
      <c r="L610" s="245"/>
      <c r="M610" s="246"/>
      <c r="N610" s="247"/>
      <c r="O610" s="247"/>
      <c r="P610" s="247"/>
      <c r="Q610" s="247"/>
      <c r="R610" s="247"/>
      <c r="S610" s="247"/>
      <c r="T610" s="248"/>
      <c r="AT610" s="249" t="s">
        <v>205</v>
      </c>
      <c r="AU610" s="249" t="s">
        <v>211</v>
      </c>
      <c r="AV610" s="14" t="s">
        <v>203</v>
      </c>
      <c r="AW610" s="14" t="s">
        <v>37</v>
      </c>
      <c r="AX610" s="14" t="s">
        <v>81</v>
      </c>
      <c r="AY610" s="249" t="s">
        <v>196</v>
      </c>
    </row>
    <row r="611" spans="2:65" s="1" customFormat="1" ht="23" customHeight="1">
      <c r="B611" s="42"/>
      <c r="C611" s="204" t="s">
        <v>860</v>
      </c>
      <c r="D611" s="204" t="s">
        <v>198</v>
      </c>
      <c r="E611" s="205" t="s">
        <v>861</v>
      </c>
      <c r="F611" s="206" t="s">
        <v>862</v>
      </c>
      <c r="G611" s="207" t="s">
        <v>201</v>
      </c>
      <c r="H611" s="208">
        <v>0.26</v>
      </c>
      <c r="I611" s="209"/>
      <c r="J611" s="210">
        <f>ROUND(I611*H611,2)</f>
        <v>0</v>
      </c>
      <c r="K611" s="206" t="s">
        <v>202</v>
      </c>
      <c r="L611" s="62"/>
      <c r="M611" s="211" t="s">
        <v>24</v>
      </c>
      <c r="N611" s="212" t="s">
        <v>45</v>
      </c>
      <c r="O611" s="43"/>
      <c r="P611" s="213">
        <f>O611*H611</f>
        <v>0</v>
      </c>
      <c r="Q611" s="213">
        <v>0</v>
      </c>
      <c r="R611" s="213">
        <f>Q611*H611</f>
        <v>0</v>
      </c>
      <c r="S611" s="213">
        <v>2.2000000000000002</v>
      </c>
      <c r="T611" s="214">
        <f>S611*H611</f>
        <v>0.57200000000000006</v>
      </c>
      <c r="AR611" s="25" t="s">
        <v>203</v>
      </c>
      <c r="AT611" s="25" t="s">
        <v>198</v>
      </c>
      <c r="AU611" s="25" t="s">
        <v>211</v>
      </c>
      <c r="AY611" s="25" t="s">
        <v>196</v>
      </c>
      <c r="BE611" s="215">
        <f>IF(N611="základní",J611,0)</f>
        <v>0</v>
      </c>
      <c r="BF611" s="215">
        <f>IF(N611="snížená",J611,0)</f>
        <v>0</v>
      </c>
      <c r="BG611" s="215">
        <f>IF(N611="zákl. přenesená",J611,0)</f>
        <v>0</v>
      </c>
      <c r="BH611" s="215">
        <f>IF(N611="sníž. přenesená",J611,0)</f>
        <v>0</v>
      </c>
      <c r="BI611" s="215">
        <f>IF(N611="nulová",J611,0)</f>
        <v>0</v>
      </c>
      <c r="BJ611" s="25" t="s">
        <v>81</v>
      </c>
      <c r="BK611" s="215">
        <f>ROUND(I611*H611,2)</f>
        <v>0</v>
      </c>
      <c r="BL611" s="25" t="s">
        <v>203</v>
      </c>
      <c r="BM611" s="25" t="s">
        <v>863</v>
      </c>
    </row>
    <row r="612" spans="2:65" s="15" customFormat="1">
      <c r="B612" s="260"/>
      <c r="C612" s="261"/>
      <c r="D612" s="218" t="s">
        <v>205</v>
      </c>
      <c r="E612" s="262" t="s">
        <v>24</v>
      </c>
      <c r="F612" s="263" t="s">
        <v>789</v>
      </c>
      <c r="G612" s="261"/>
      <c r="H612" s="262" t="s">
        <v>24</v>
      </c>
      <c r="I612" s="264"/>
      <c r="J612" s="261"/>
      <c r="K612" s="261"/>
      <c r="L612" s="265"/>
      <c r="M612" s="266"/>
      <c r="N612" s="267"/>
      <c r="O612" s="267"/>
      <c r="P612" s="267"/>
      <c r="Q612" s="267"/>
      <c r="R612" s="267"/>
      <c r="S612" s="267"/>
      <c r="T612" s="268"/>
      <c r="AT612" s="269" t="s">
        <v>205</v>
      </c>
      <c r="AU612" s="269" t="s">
        <v>211</v>
      </c>
      <c r="AV612" s="15" t="s">
        <v>81</v>
      </c>
      <c r="AW612" s="15" t="s">
        <v>37</v>
      </c>
      <c r="AX612" s="15" t="s">
        <v>74</v>
      </c>
      <c r="AY612" s="269" t="s">
        <v>196</v>
      </c>
    </row>
    <row r="613" spans="2:65" s="15" customFormat="1">
      <c r="B613" s="260"/>
      <c r="C613" s="261"/>
      <c r="D613" s="218" t="s">
        <v>205</v>
      </c>
      <c r="E613" s="262" t="s">
        <v>24</v>
      </c>
      <c r="F613" s="263" t="s">
        <v>790</v>
      </c>
      <c r="G613" s="261"/>
      <c r="H613" s="262" t="s">
        <v>24</v>
      </c>
      <c r="I613" s="264"/>
      <c r="J613" s="261"/>
      <c r="K613" s="261"/>
      <c r="L613" s="265"/>
      <c r="M613" s="266"/>
      <c r="N613" s="267"/>
      <c r="O613" s="267"/>
      <c r="P613" s="267"/>
      <c r="Q613" s="267"/>
      <c r="R613" s="267"/>
      <c r="S613" s="267"/>
      <c r="T613" s="268"/>
      <c r="AT613" s="269" t="s">
        <v>205</v>
      </c>
      <c r="AU613" s="269" t="s">
        <v>211</v>
      </c>
      <c r="AV613" s="15" t="s">
        <v>81</v>
      </c>
      <c r="AW613" s="15" t="s">
        <v>37</v>
      </c>
      <c r="AX613" s="15" t="s">
        <v>74</v>
      </c>
      <c r="AY613" s="269" t="s">
        <v>196</v>
      </c>
    </row>
    <row r="614" spans="2:65" s="15" customFormat="1">
      <c r="B614" s="260"/>
      <c r="C614" s="261"/>
      <c r="D614" s="218" t="s">
        <v>205</v>
      </c>
      <c r="E614" s="262" t="s">
        <v>24</v>
      </c>
      <c r="F614" s="263" t="s">
        <v>791</v>
      </c>
      <c r="G614" s="261"/>
      <c r="H614" s="262" t="s">
        <v>24</v>
      </c>
      <c r="I614" s="264"/>
      <c r="J614" s="261"/>
      <c r="K614" s="261"/>
      <c r="L614" s="265"/>
      <c r="M614" s="266"/>
      <c r="N614" s="267"/>
      <c r="O614" s="267"/>
      <c r="P614" s="267"/>
      <c r="Q614" s="267"/>
      <c r="R614" s="267"/>
      <c r="S614" s="267"/>
      <c r="T614" s="268"/>
      <c r="AT614" s="269" t="s">
        <v>205</v>
      </c>
      <c r="AU614" s="269" t="s">
        <v>211</v>
      </c>
      <c r="AV614" s="15" t="s">
        <v>81</v>
      </c>
      <c r="AW614" s="15" t="s">
        <v>37</v>
      </c>
      <c r="AX614" s="15" t="s">
        <v>74</v>
      </c>
      <c r="AY614" s="269" t="s">
        <v>196</v>
      </c>
    </row>
    <row r="615" spans="2:65" s="12" customFormat="1">
      <c r="B615" s="216"/>
      <c r="C615" s="217"/>
      <c r="D615" s="218" t="s">
        <v>205</v>
      </c>
      <c r="E615" s="219" t="s">
        <v>24</v>
      </c>
      <c r="F615" s="220" t="s">
        <v>24</v>
      </c>
      <c r="G615" s="217"/>
      <c r="H615" s="221">
        <v>0</v>
      </c>
      <c r="I615" s="222"/>
      <c r="J615" s="217"/>
      <c r="K615" s="217"/>
      <c r="L615" s="223"/>
      <c r="M615" s="224"/>
      <c r="N615" s="225"/>
      <c r="O615" s="225"/>
      <c r="P615" s="225"/>
      <c r="Q615" s="225"/>
      <c r="R615" s="225"/>
      <c r="S615" s="225"/>
      <c r="T615" s="226"/>
      <c r="AT615" s="227" t="s">
        <v>205</v>
      </c>
      <c r="AU615" s="227" t="s">
        <v>211</v>
      </c>
      <c r="AV615" s="12" t="s">
        <v>83</v>
      </c>
      <c r="AW615" s="12" t="s">
        <v>37</v>
      </c>
      <c r="AX615" s="12" t="s">
        <v>74</v>
      </c>
      <c r="AY615" s="227" t="s">
        <v>196</v>
      </c>
    </row>
    <row r="616" spans="2:65" s="15" customFormat="1">
      <c r="B616" s="260"/>
      <c r="C616" s="261"/>
      <c r="D616" s="218" t="s">
        <v>205</v>
      </c>
      <c r="E616" s="262" t="s">
        <v>24</v>
      </c>
      <c r="F616" s="263" t="s">
        <v>864</v>
      </c>
      <c r="G616" s="261"/>
      <c r="H616" s="262" t="s">
        <v>24</v>
      </c>
      <c r="I616" s="264"/>
      <c r="J616" s="261"/>
      <c r="K616" s="261"/>
      <c r="L616" s="265"/>
      <c r="M616" s="266"/>
      <c r="N616" s="267"/>
      <c r="O616" s="267"/>
      <c r="P616" s="267"/>
      <c r="Q616" s="267"/>
      <c r="R616" s="267"/>
      <c r="S616" s="267"/>
      <c r="T616" s="268"/>
      <c r="AT616" s="269" t="s">
        <v>205</v>
      </c>
      <c r="AU616" s="269" t="s">
        <v>211</v>
      </c>
      <c r="AV616" s="15" t="s">
        <v>81</v>
      </c>
      <c r="AW616" s="15" t="s">
        <v>37</v>
      </c>
      <c r="AX616" s="15" t="s">
        <v>74</v>
      </c>
      <c r="AY616" s="269" t="s">
        <v>196</v>
      </c>
    </row>
    <row r="617" spans="2:65" s="12" customFormat="1">
      <c r="B617" s="216"/>
      <c r="C617" s="217"/>
      <c r="D617" s="218" t="s">
        <v>205</v>
      </c>
      <c r="E617" s="219" t="s">
        <v>24</v>
      </c>
      <c r="F617" s="220" t="s">
        <v>865</v>
      </c>
      <c r="G617" s="217"/>
      <c r="H617" s="221">
        <v>0.26</v>
      </c>
      <c r="I617" s="222"/>
      <c r="J617" s="217"/>
      <c r="K617" s="217"/>
      <c r="L617" s="223"/>
      <c r="M617" s="224"/>
      <c r="N617" s="225"/>
      <c r="O617" s="225"/>
      <c r="P617" s="225"/>
      <c r="Q617" s="225"/>
      <c r="R617" s="225"/>
      <c r="S617" s="225"/>
      <c r="T617" s="226"/>
      <c r="AT617" s="227" t="s">
        <v>205</v>
      </c>
      <c r="AU617" s="227" t="s">
        <v>211</v>
      </c>
      <c r="AV617" s="12" t="s">
        <v>83</v>
      </c>
      <c r="AW617" s="12" t="s">
        <v>37</v>
      </c>
      <c r="AX617" s="12" t="s">
        <v>74</v>
      </c>
      <c r="AY617" s="227" t="s">
        <v>196</v>
      </c>
    </row>
    <row r="618" spans="2:65" s="13" customFormat="1">
      <c r="B618" s="228"/>
      <c r="C618" s="229"/>
      <c r="D618" s="218" t="s">
        <v>205</v>
      </c>
      <c r="E618" s="230" t="s">
        <v>24</v>
      </c>
      <c r="F618" s="231" t="s">
        <v>866</v>
      </c>
      <c r="G618" s="229"/>
      <c r="H618" s="232">
        <v>0.26</v>
      </c>
      <c r="I618" s="233"/>
      <c r="J618" s="229"/>
      <c r="K618" s="229"/>
      <c r="L618" s="234"/>
      <c r="M618" s="235"/>
      <c r="N618" s="236"/>
      <c r="O618" s="236"/>
      <c r="P618" s="236"/>
      <c r="Q618" s="236"/>
      <c r="R618" s="236"/>
      <c r="S618" s="236"/>
      <c r="T618" s="237"/>
      <c r="AT618" s="238" t="s">
        <v>205</v>
      </c>
      <c r="AU618" s="238" t="s">
        <v>211</v>
      </c>
      <c r="AV618" s="13" t="s">
        <v>211</v>
      </c>
      <c r="AW618" s="13" t="s">
        <v>37</v>
      </c>
      <c r="AX618" s="13" t="s">
        <v>74</v>
      </c>
      <c r="AY618" s="238" t="s">
        <v>196</v>
      </c>
    </row>
    <row r="619" spans="2:65" s="14" customFormat="1">
      <c r="B619" s="239"/>
      <c r="C619" s="240"/>
      <c r="D619" s="218" t="s">
        <v>205</v>
      </c>
      <c r="E619" s="241" t="s">
        <v>24</v>
      </c>
      <c r="F619" s="242" t="s">
        <v>238</v>
      </c>
      <c r="G619" s="240"/>
      <c r="H619" s="243">
        <v>0.26</v>
      </c>
      <c r="I619" s="244"/>
      <c r="J619" s="240"/>
      <c r="K619" s="240"/>
      <c r="L619" s="245"/>
      <c r="M619" s="246"/>
      <c r="N619" s="247"/>
      <c r="O619" s="247"/>
      <c r="P619" s="247"/>
      <c r="Q619" s="247"/>
      <c r="R619" s="247"/>
      <c r="S619" s="247"/>
      <c r="T619" s="248"/>
      <c r="AT619" s="249" t="s">
        <v>205</v>
      </c>
      <c r="AU619" s="249" t="s">
        <v>211</v>
      </c>
      <c r="AV619" s="14" t="s">
        <v>203</v>
      </c>
      <c r="AW619" s="14" t="s">
        <v>37</v>
      </c>
      <c r="AX619" s="14" t="s">
        <v>81</v>
      </c>
      <c r="AY619" s="249" t="s">
        <v>196</v>
      </c>
    </row>
    <row r="620" spans="2:65" s="1" customFormat="1" ht="34.5" customHeight="1">
      <c r="B620" s="42"/>
      <c r="C620" s="204" t="s">
        <v>867</v>
      </c>
      <c r="D620" s="204" t="s">
        <v>198</v>
      </c>
      <c r="E620" s="205" t="s">
        <v>868</v>
      </c>
      <c r="F620" s="206" t="s">
        <v>869</v>
      </c>
      <c r="G620" s="207" t="s">
        <v>201</v>
      </c>
      <c r="H620" s="208">
        <v>5.71</v>
      </c>
      <c r="I620" s="209"/>
      <c r="J620" s="210">
        <f>ROUND(I620*H620,2)</f>
        <v>0</v>
      </c>
      <c r="K620" s="206" t="s">
        <v>202</v>
      </c>
      <c r="L620" s="62"/>
      <c r="M620" s="211" t="s">
        <v>24</v>
      </c>
      <c r="N620" s="212" t="s">
        <v>45</v>
      </c>
      <c r="O620" s="43"/>
      <c r="P620" s="213">
        <f>O620*H620</f>
        <v>0</v>
      </c>
      <c r="Q620" s="213">
        <v>0</v>
      </c>
      <c r="R620" s="213">
        <f>Q620*H620</f>
        <v>0</v>
      </c>
      <c r="S620" s="213">
        <v>4.7000000000000002E-3</v>
      </c>
      <c r="T620" s="214">
        <f>S620*H620</f>
        <v>2.6837E-2</v>
      </c>
      <c r="AR620" s="25" t="s">
        <v>203</v>
      </c>
      <c r="AT620" s="25" t="s">
        <v>198</v>
      </c>
      <c r="AU620" s="25" t="s">
        <v>211</v>
      </c>
      <c r="AY620" s="25" t="s">
        <v>196</v>
      </c>
      <c r="BE620" s="215">
        <f>IF(N620="základní",J620,0)</f>
        <v>0</v>
      </c>
      <c r="BF620" s="215">
        <f>IF(N620="snížená",J620,0)</f>
        <v>0</v>
      </c>
      <c r="BG620" s="215">
        <f>IF(N620="zákl. přenesená",J620,0)</f>
        <v>0</v>
      </c>
      <c r="BH620" s="215">
        <f>IF(N620="sníž. přenesená",J620,0)</f>
        <v>0</v>
      </c>
      <c r="BI620" s="215">
        <f>IF(N620="nulová",J620,0)</f>
        <v>0</v>
      </c>
      <c r="BJ620" s="25" t="s">
        <v>81</v>
      </c>
      <c r="BK620" s="215">
        <f>ROUND(I620*H620,2)</f>
        <v>0</v>
      </c>
      <c r="BL620" s="25" t="s">
        <v>203</v>
      </c>
      <c r="BM620" s="25" t="s">
        <v>870</v>
      </c>
    </row>
    <row r="621" spans="2:65" s="12" customFormat="1">
      <c r="B621" s="216"/>
      <c r="C621" s="217"/>
      <c r="D621" s="218" t="s">
        <v>205</v>
      </c>
      <c r="E621" s="219" t="s">
        <v>24</v>
      </c>
      <c r="F621" s="220" t="s">
        <v>871</v>
      </c>
      <c r="G621" s="217"/>
      <c r="H621" s="221">
        <v>5.71</v>
      </c>
      <c r="I621" s="222"/>
      <c r="J621" s="217"/>
      <c r="K621" s="217"/>
      <c r="L621" s="223"/>
      <c r="M621" s="224"/>
      <c r="N621" s="225"/>
      <c r="O621" s="225"/>
      <c r="P621" s="225"/>
      <c r="Q621" s="225"/>
      <c r="R621" s="225"/>
      <c r="S621" s="225"/>
      <c r="T621" s="226"/>
      <c r="AT621" s="227" t="s">
        <v>205</v>
      </c>
      <c r="AU621" s="227" t="s">
        <v>211</v>
      </c>
      <c r="AV621" s="12" t="s">
        <v>83</v>
      </c>
      <c r="AW621" s="12" t="s">
        <v>37</v>
      </c>
      <c r="AX621" s="12" t="s">
        <v>81</v>
      </c>
      <c r="AY621" s="227" t="s">
        <v>196</v>
      </c>
    </row>
    <row r="622" spans="2:65" s="1" customFormat="1" ht="23" customHeight="1">
      <c r="B622" s="42"/>
      <c r="C622" s="204" t="s">
        <v>872</v>
      </c>
      <c r="D622" s="204" t="s">
        <v>198</v>
      </c>
      <c r="E622" s="205" t="s">
        <v>873</v>
      </c>
      <c r="F622" s="206" t="s">
        <v>874</v>
      </c>
      <c r="G622" s="207" t="s">
        <v>201</v>
      </c>
      <c r="H622" s="208">
        <v>0.36399999999999999</v>
      </c>
      <c r="I622" s="209"/>
      <c r="J622" s="210">
        <f>ROUND(I622*H622,2)</f>
        <v>0</v>
      </c>
      <c r="K622" s="206" t="s">
        <v>202</v>
      </c>
      <c r="L622" s="62"/>
      <c r="M622" s="211" t="s">
        <v>24</v>
      </c>
      <c r="N622" s="212" t="s">
        <v>45</v>
      </c>
      <c r="O622" s="43"/>
      <c r="P622" s="213">
        <f>O622*H622</f>
        <v>0</v>
      </c>
      <c r="Q622" s="213">
        <v>0</v>
      </c>
      <c r="R622" s="213">
        <f>Q622*H622</f>
        <v>0</v>
      </c>
      <c r="S622" s="213">
        <v>2.2000000000000002</v>
      </c>
      <c r="T622" s="214">
        <f>S622*H622</f>
        <v>0.80080000000000007</v>
      </c>
      <c r="AR622" s="25" t="s">
        <v>203</v>
      </c>
      <c r="AT622" s="25" t="s">
        <v>198</v>
      </c>
      <c r="AU622" s="25" t="s">
        <v>211</v>
      </c>
      <c r="AY622" s="25" t="s">
        <v>196</v>
      </c>
      <c r="BE622" s="215">
        <f>IF(N622="základní",J622,0)</f>
        <v>0</v>
      </c>
      <c r="BF622" s="215">
        <f>IF(N622="snížená",J622,0)</f>
        <v>0</v>
      </c>
      <c r="BG622" s="215">
        <f>IF(N622="zákl. přenesená",J622,0)</f>
        <v>0</v>
      </c>
      <c r="BH622" s="215">
        <f>IF(N622="sníž. přenesená",J622,0)</f>
        <v>0</v>
      </c>
      <c r="BI622" s="215">
        <f>IF(N622="nulová",J622,0)</f>
        <v>0</v>
      </c>
      <c r="BJ622" s="25" t="s">
        <v>81</v>
      </c>
      <c r="BK622" s="215">
        <f>ROUND(I622*H622,2)</f>
        <v>0</v>
      </c>
      <c r="BL622" s="25" t="s">
        <v>203</v>
      </c>
      <c r="BM622" s="25" t="s">
        <v>875</v>
      </c>
    </row>
    <row r="623" spans="2:65" s="12" customFormat="1">
      <c r="B623" s="216"/>
      <c r="C623" s="217"/>
      <c r="D623" s="218" t="s">
        <v>205</v>
      </c>
      <c r="E623" s="219" t="s">
        <v>24</v>
      </c>
      <c r="F623" s="220" t="s">
        <v>876</v>
      </c>
      <c r="G623" s="217"/>
      <c r="H623" s="221">
        <v>0.14399999999999999</v>
      </c>
      <c r="I623" s="222"/>
      <c r="J623" s="217"/>
      <c r="K623" s="217"/>
      <c r="L623" s="223"/>
      <c r="M623" s="224"/>
      <c r="N623" s="225"/>
      <c r="O623" s="225"/>
      <c r="P623" s="225"/>
      <c r="Q623" s="225"/>
      <c r="R623" s="225"/>
      <c r="S623" s="225"/>
      <c r="T623" s="226"/>
      <c r="AT623" s="227" t="s">
        <v>205</v>
      </c>
      <c r="AU623" s="227" t="s">
        <v>211</v>
      </c>
      <c r="AV623" s="12" t="s">
        <v>83</v>
      </c>
      <c r="AW623" s="12" t="s">
        <v>37</v>
      </c>
      <c r="AX623" s="12" t="s">
        <v>74</v>
      </c>
      <c r="AY623" s="227" t="s">
        <v>196</v>
      </c>
    </row>
    <row r="624" spans="2:65" s="12" customFormat="1">
      <c r="B624" s="216"/>
      <c r="C624" s="217"/>
      <c r="D624" s="218" t="s">
        <v>205</v>
      </c>
      <c r="E624" s="219" t="s">
        <v>24</v>
      </c>
      <c r="F624" s="220" t="s">
        <v>877</v>
      </c>
      <c r="G624" s="217"/>
      <c r="H624" s="221">
        <v>0.22</v>
      </c>
      <c r="I624" s="222"/>
      <c r="J624" s="217"/>
      <c r="K624" s="217"/>
      <c r="L624" s="223"/>
      <c r="M624" s="224"/>
      <c r="N624" s="225"/>
      <c r="O624" s="225"/>
      <c r="P624" s="225"/>
      <c r="Q624" s="225"/>
      <c r="R624" s="225"/>
      <c r="S624" s="225"/>
      <c r="T624" s="226"/>
      <c r="AT624" s="227" t="s">
        <v>205</v>
      </c>
      <c r="AU624" s="227" t="s">
        <v>211</v>
      </c>
      <c r="AV624" s="12" t="s">
        <v>83</v>
      </c>
      <c r="AW624" s="12" t="s">
        <v>37</v>
      </c>
      <c r="AX624" s="12" t="s">
        <v>74</v>
      </c>
      <c r="AY624" s="227" t="s">
        <v>196</v>
      </c>
    </row>
    <row r="625" spans="2:65" s="14" customFormat="1">
      <c r="B625" s="239"/>
      <c r="C625" s="240"/>
      <c r="D625" s="218" t="s">
        <v>205</v>
      </c>
      <c r="E625" s="241" t="s">
        <v>24</v>
      </c>
      <c r="F625" s="242" t="s">
        <v>878</v>
      </c>
      <c r="G625" s="240"/>
      <c r="H625" s="243">
        <v>0.36399999999999999</v>
      </c>
      <c r="I625" s="244"/>
      <c r="J625" s="240"/>
      <c r="K625" s="240"/>
      <c r="L625" s="245"/>
      <c r="M625" s="246"/>
      <c r="N625" s="247"/>
      <c r="O625" s="247"/>
      <c r="P625" s="247"/>
      <c r="Q625" s="247"/>
      <c r="R625" s="247"/>
      <c r="S625" s="247"/>
      <c r="T625" s="248"/>
      <c r="AT625" s="249" t="s">
        <v>205</v>
      </c>
      <c r="AU625" s="249" t="s">
        <v>211</v>
      </c>
      <c r="AV625" s="14" t="s">
        <v>203</v>
      </c>
      <c r="AW625" s="14" t="s">
        <v>37</v>
      </c>
      <c r="AX625" s="14" t="s">
        <v>81</v>
      </c>
      <c r="AY625" s="249" t="s">
        <v>196</v>
      </c>
    </row>
    <row r="626" spans="2:65" s="1" customFormat="1" ht="34.5" customHeight="1">
      <c r="B626" s="42"/>
      <c r="C626" s="204" t="s">
        <v>879</v>
      </c>
      <c r="D626" s="204" t="s">
        <v>198</v>
      </c>
      <c r="E626" s="205" t="s">
        <v>880</v>
      </c>
      <c r="F626" s="206" t="s">
        <v>881</v>
      </c>
      <c r="G626" s="207" t="s">
        <v>201</v>
      </c>
      <c r="H626" s="208">
        <v>0.36399999999999999</v>
      </c>
      <c r="I626" s="209"/>
      <c r="J626" s="210">
        <f>ROUND(I626*H626,2)</f>
        <v>0</v>
      </c>
      <c r="K626" s="206" t="s">
        <v>202</v>
      </c>
      <c r="L626" s="62"/>
      <c r="M626" s="211" t="s">
        <v>24</v>
      </c>
      <c r="N626" s="212" t="s">
        <v>45</v>
      </c>
      <c r="O626" s="43"/>
      <c r="P626" s="213">
        <f>O626*H626</f>
        <v>0</v>
      </c>
      <c r="Q626" s="213">
        <v>0</v>
      </c>
      <c r="R626" s="213">
        <f>Q626*H626</f>
        <v>0</v>
      </c>
      <c r="S626" s="213">
        <v>3.0999999999999999E-3</v>
      </c>
      <c r="T626" s="214">
        <f>S626*H626</f>
        <v>1.1283999999999999E-3</v>
      </c>
      <c r="AR626" s="25" t="s">
        <v>203</v>
      </c>
      <c r="AT626" s="25" t="s">
        <v>198</v>
      </c>
      <c r="AU626" s="25" t="s">
        <v>211</v>
      </c>
      <c r="AY626" s="25" t="s">
        <v>196</v>
      </c>
      <c r="BE626" s="215">
        <f>IF(N626="základní",J626,0)</f>
        <v>0</v>
      </c>
      <c r="BF626" s="215">
        <f>IF(N626="snížená",J626,0)</f>
        <v>0</v>
      </c>
      <c r="BG626" s="215">
        <f>IF(N626="zákl. přenesená",J626,0)</f>
        <v>0</v>
      </c>
      <c r="BH626" s="215">
        <f>IF(N626="sníž. přenesená",J626,0)</f>
        <v>0</v>
      </c>
      <c r="BI626" s="215">
        <f>IF(N626="nulová",J626,0)</f>
        <v>0</v>
      </c>
      <c r="BJ626" s="25" t="s">
        <v>81</v>
      </c>
      <c r="BK626" s="215">
        <f>ROUND(I626*H626,2)</f>
        <v>0</v>
      </c>
      <c r="BL626" s="25" t="s">
        <v>203</v>
      </c>
      <c r="BM626" s="25" t="s">
        <v>882</v>
      </c>
    </row>
    <row r="627" spans="2:65" s="1" customFormat="1" ht="34.5" customHeight="1">
      <c r="B627" s="42"/>
      <c r="C627" s="204" t="s">
        <v>883</v>
      </c>
      <c r="D627" s="204" t="s">
        <v>198</v>
      </c>
      <c r="E627" s="205" t="s">
        <v>884</v>
      </c>
      <c r="F627" s="206" t="s">
        <v>885</v>
      </c>
      <c r="G627" s="207" t="s">
        <v>267</v>
      </c>
      <c r="H627" s="208">
        <v>148.30000000000001</v>
      </c>
      <c r="I627" s="209"/>
      <c r="J627" s="210">
        <f>ROUND(I627*H627,2)</f>
        <v>0</v>
      </c>
      <c r="K627" s="206" t="s">
        <v>202</v>
      </c>
      <c r="L627" s="62"/>
      <c r="M627" s="211" t="s">
        <v>24</v>
      </c>
      <c r="N627" s="212" t="s">
        <v>45</v>
      </c>
      <c r="O627" s="43"/>
      <c r="P627" s="213">
        <f>O627*H627</f>
        <v>0</v>
      </c>
      <c r="Q627" s="213">
        <v>0</v>
      </c>
      <c r="R627" s="213">
        <f>Q627*H627</f>
        <v>0</v>
      </c>
      <c r="S627" s="213">
        <v>3.075E-2</v>
      </c>
      <c r="T627" s="214">
        <f>S627*H627</f>
        <v>4.560225</v>
      </c>
      <c r="AR627" s="25" t="s">
        <v>203</v>
      </c>
      <c r="AT627" s="25" t="s">
        <v>198</v>
      </c>
      <c r="AU627" s="25" t="s">
        <v>211</v>
      </c>
      <c r="AY627" s="25" t="s">
        <v>196</v>
      </c>
      <c r="BE627" s="215">
        <f>IF(N627="základní",J627,0)</f>
        <v>0</v>
      </c>
      <c r="BF627" s="215">
        <f>IF(N627="snížená",J627,0)</f>
        <v>0</v>
      </c>
      <c r="BG627" s="215">
        <f>IF(N627="zákl. přenesená",J627,0)</f>
        <v>0</v>
      </c>
      <c r="BH627" s="215">
        <f>IF(N627="sníž. přenesená",J627,0)</f>
        <v>0</v>
      </c>
      <c r="BI627" s="215">
        <f>IF(N627="nulová",J627,0)</f>
        <v>0</v>
      </c>
      <c r="BJ627" s="25" t="s">
        <v>81</v>
      </c>
      <c r="BK627" s="215">
        <f>ROUND(I627*H627,2)</f>
        <v>0</v>
      </c>
      <c r="BL627" s="25" t="s">
        <v>203</v>
      </c>
      <c r="BM627" s="25" t="s">
        <v>886</v>
      </c>
    </row>
    <row r="628" spans="2:65" s="12" customFormat="1">
      <c r="B628" s="216"/>
      <c r="C628" s="217"/>
      <c r="D628" s="218" t="s">
        <v>205</v>
      </c>
      <c r="E628" s="219" t="s">
        <v>24</v>
      </c>
      <c r="F628" s="220" t="s">
        <v>839</v>
      </c>
      <c r="G628" s="217"/>
      <c r="H628" s="221">
        <v>93.2</v>
      </c>
      <c r="I628" s="222"/>
      <c r="J628" s="217"/>
      <c r="K628" s="217"/>
      <c r="L628" s="223"/>
      <c r="M628" s="224"/>
      <c r="N628" s="225"/>
      <c r="O628" s="225"/>
      <c r="P628" s="225"/>
      <c r="Q628" s="225"/>
      <c r="R628" s="225"/>
      <c r="S628" s="225"/>
      <c r="T628" s="226"/>
      <c r="AT628" s="227" t="s">
        <v>205</v>
      </c>
      <c r="AU628" s="227" t="s">
        <v>211</v>
      </c>
      <c r="AV628" s="12" t="s">
        <v>83</v>
      </c>
      <c r="AW628" s="12" t="s">
        <v>37</v>
      </c>
      <c r="AX628" s="12" t="s">
        <v>74</v>
      </c>
      <c r="AY628" s="227" t="s">
        <v>196</v>
      </c>
    </row>
    <row r="629" spans="2:65" s="12" customFormat="1">
      <c r="B629" s="216"/>
      <c r="C629" s="217"/>
      <c r="D629" s="218" t="s">
        <v>205</v>
      </c>
      <c r="E629" s="219" t="s">
        <v>24</v>
      </c>
      <c r="F629" s="220" t="s">
        <v>840</v>
      </c>
      <c r="G629" s="217"/>
      <c r="H629" s="221">
        <v>47.8</v>
      </c>
      <c r="I629" s="222"/>
      <c r="J629" s="217"/>
      <c r="K629" s="217"/>
      <c r="L629" s="223"/>
      <c r="M629" s="224"/>
      <c r="N629" s="225"/>
      <c r="O629" s="225"/>
      <c r="P629" s="225"/>
      <c r="Q629" s="225"/>
      <c r="R629" s="225"/>
      <c r="S629" s="225"/>
      <c r="T629" s="226"/>
      <c r="AT629" s="227" t="s">
        <v>205</v>
      </c>
      <c r="AU629" s="227" t="s">
        <v>211</v>
      </c>
      <c r="AV629" s="12" t="s">
        <v>83</v>
      </c>
      <c r="AW629" s="12" t="s">
        <v>37</v>
      </c>
      <c r="AX629" s="12" t="s">
        <v>74</v>
      </c>
      <c r="AY629" s="227" t="s">
        <v>196</v>
      </c>
    </row>
    <row r="630" spans="2:65" s="12" customFormat="1">
      <c r="B630" s="216"/>
      <c r="C630" s="217"/>
      <c r="D630" s="218" t="s">
        <v>205</v>
      </c>
      <c r="E630" s="219" t="s">
        <v>24</v>
      </c>
      <c r="F630" s="220" t="s">
        <v>845</v>
      </c>
      <c r="G630" s="217"/>
      <c r="H630" s="221">
        <v>7.3</v>
      </c>
      <c r="I630" s="222"/>
      <c r="J630" s="217"/>
      <c r="K630" s="217"/>
      <c r="L630" s="223"/>
      <c r="M630" s="224"/>
      <c r="N630" s="225"/>
      <c r="O630" s="225"/>
      <c r="P630" s="225"/>
      <c r="Q630" s="225"/>
      <c r="R630" s="225"/>
      <c r="S630" s="225"/>
      <c r="T630" s="226"/>
      <c r="AT630" s="227" t="s">
        <v>205</v>
      </c>
      <c r="AU630" s="227" t="s">
        <v>211</v>
      </c>
      <c r="AV630" s="12" t="s">
        <v>83</v>
      </c>
      <c r="AW630" s="12" t="s">
        <v>37</v>
      </c>
      <c r="AX630" s="12" t="s">
        <v>74</v>
      </c>
      <c r="AY630" s="227" t="s">
        <v>196</v>
      </c>
    </row>
    <row r="631" spans="2:65" s="13" customFormat="1">
      <c r="B631" s="228"/>
      <c r="C631" s="229"/>
      <c r="D631" s="218" t="s">
        <v>205</v>
      </c>
      <c r="E631" s="230" t="s">
        <v>24</v>
      </c>
      <c r="F631" s="231" t="s">
        <v>271</v>
      </c>
      <c r="G631" s="229"/>
      <c r="H631" s="232">
        <v>148.30000000000001</v>
      </c>
      <c r="I631" s="233"/>
      <c r="J631" s="229"/>
      <c r="K631" s="229"/>
      <c r="L631" s="234"/>
      <c r="M631" s="235"/>
      <c r="N631" s="236"/>
      <c r="O631" s="236"/>
      <c r="P631" s="236"/>
      <c r="Q631" s="236"/>
      <c r="R631" s="236"/>
      <c r="S631" s="236"/>
      <c r="T631" s="237"/>
      <c r="AT631" s="238" t="s">
        <v>205</v>
      </c>
      <c r="AU631" s="238" t="s">
        <v>211</v>
      </c>
      <c r="AV631" s="13" t="s">
        <v>211</v>
      </c>
      <c r="AW631" s="13" t="s">
        <v>37</v>
      </c>
      <c r="AX631" s="13" t="s">
        <v>74</v>
      </c>
      <c r="AY631" s="238" t="s">
        <v>196</v>
      </c>
    </row>
    <row r="632" spans="2:65" s="14" customFormat="1">
      <c r="B632" s="239"/>
      <c r="C632" s="240"/>
      <c r="D632" s="218" t="s">
        <v>205</v>
      </c>
      <c r="E632" s="241" t="s">
        <v>24</v>
      </c>
      <c r="F632" s="242" t="s">
        <v>238</v>
      </c>
      <c r="G632" s="240"/>
      <c r="H632" s="243">
        <v>148.30000000000001</v>
      </c>
      <c r="I632" s="244"/>
      <c r="J632" s="240"/>
      <c r="K632" s="240"/>
      <c r="L632" s="245"/>
      <c r="M632" s="246"/>
      <c r="N632" s="247"/>
      <c r="O632" s="247"/>
      <c r="P632" s="247"/>
      <c r="Q632" s="247"/>
      <c r="R632" s="247"/>
      <c r="S632" s="247"/>
      <c r="T632" s="248"/>
      <c r="AT632" s="249" t="s">
        <v>205</v>
      </c>
      <c r="AU632" s="249" t="s">
        <v>211</v>
      </c>
      <c r="AV632" s="14" t="s">
        <v>203</v>
      </c>
      <c r="AW632" s="14" t="s">
        <v>37</v>
      </c>
      <c r="AX632" s="14" t="s">
        <v>81</v>
      </c>
      <c r="AY632" s="249" t="s">
        <v>196</v>
      </c>
    </row>
    <row r="633" spans="2:65" s="1" customFormat="1" ht="14.5" customHeight="1">
      <c r="B633" s="42"/>
      <c r="C633" s="204" t="s">
        <v>887</v>
      </c>
      <c r="D633" s="204" t="s">
        <v>198</v>
      </c>
      <c r="E633" s="205" t="s">
        <v>888</v>
      </c>
      <c r="F633" s="206" t="s">
        <v>889</v>
      </c>
      <c r="G633" s="207" t="s">
        <v>267</v>
      </c>
      <c r="H633" s="208">
        <v>148.30000000000001</v>
      </c>
      <c r="I633" s="209"/>
      <c r="J633" s="210">
        <f>ROUND(I633*H633,2)</f>
        <v>0</v>
      </c>
      <c r="K633" s="206" t="s">
        <v>202</v>
      </c>
      <c r="L633" s="62"/>
      <c r="M633" s="211" t="s">
        <v>24</v>
      </c>
      <c r="N633" s="212" t="s">
        <v>45</v>
      </c>
      <c r="O633" s="43"/>
      <c r="P633" s="213">
        <f>O633*H633</f>
        <v>0</v>
      </c>
      <c r="Q633" s="213">
        <v>0</v>
      </c>
      <c r="R633" s="213">
        <f>Q633*H633</f>
        <v>0</v>
      </c>
      <c r="S633" s="213">
        <v>1.7999999999999999E-2</v>
      </c>
      <c r="T633" s="214">
        <f>S633*H633</f>
        <v>2.6694</v>
      </c>
      <c r="AR633" s="25" t="s">
        <v>203</v>
      </c>
      <c r="AT633" s="25" t="s">
        <v>198</v>
      </c>
      <c r="AU633" s="25" t="s">
        <v>211</v>
      </c>
      <c r="AY633" s="25" t="s">
        <v>196</v>
      </c>
      <c r="BE633" s="215">
        <f>IF(N633="základní",J633,0)</f>
        <v>0</v>
      </c>
      <c r="BF633" s="215">
        <f>IF(N633="snížená",J633,0)</f>
        <v>0</v>
      </c>
      <c r="BG633" s="215">
        <f>IF(N633="zákl. přenesená",J633,0)</f>
        <v>0</v>
      </c>
      <c r="BH633" s="215">
        <f>IF(N633="sníž. přenesená",J633,0)</f>
        <v>0</v>
      </c>
      <c r="BI633" s="215">
        <f>IF(N633="nulová",J633,0)</f>
        <v>0</v>
      </c>
      <c r="BJ633" s="25" t="s">
        <v>81</v>
      </c>
      <c r="BK633" s="215">
        <f>ROUND(I633*H633,2)</f>
        <v>0</v>
      </c>
      <c r="BL633" s="25" t="s">
        <v>203</v>
      </c>
      <c r="BM633" s="25" t="s">
        <v>890</v>
      </c>
    </row>
    <row r="634" spans="2:65" s="12" customFormat="1">
      <c r="B634" s="216"/>
      <c r="C634" s="217"/>
      <c r="D634" s="218" t="s">
        <v>205</v>
      </c>
      <c r="E634" s="219" t="s">
        <v>24</v>
      </c>
      <c r="F634" s="220" t="s">
        <v>839</v>
      </c>
      <c r="G634" s="217"/>
      <c r="H634" s="221">
        <v>93.2</v>
      </c>
      <c r="I634" s="222"/>
      <c r="J634" s="217"/>
      <c r="K634" s="217"/>
      <c r="L634" s="223"/>
      <c r="M634" s="224"/>
      <c r="N634" s="225"/>
      <c r="O634" s="225"/>
      <c r="P634" s="225"/>
      <c r="Q634" s="225"/>
      <c r="R634" s="225"/>
      <c r="S634" s="225"/>
      <c r="T634" s="226"/>
      <c r="AT634" s="227" t="s">
        <v>205</v>
      </c>
      <c r="AU634" s="227" t="s">
        <v>211</v>
      </c>
      <c r="AV634" s="12" t="s">
        <v>83</v>
      </c>
      <c r="AW634" s="12" t="s">
        <v>37</v>
      </c>
      <c r="AX634" s="12" t="s">
        <v>74</v>
      </c>
      <c r="AY634" s="227" t="s">
        <v>196</v>
      </c>
    </row>
    <row r="635" spans="2:65" s="12" customFormat="1">
      <c r="B635" s="216"/>
      <c r="C635" s="217"/>
      <c r="D635" s="218" t="s">
        <v>205</v>
      </c>
      <c r="E635" s="219" t="s">
        <v>24</v>
      </c>
      <c r="F635" s="220" t="s">
        <v>840</v>
      </c>
      <c r="G635" s="217"/>
      <c r="H635" s="221">
        <v>47.8</v>
      </c>
      <c r="I635" s="222"/>
      <c r="J635" s="217"/>
      <c r="K635" s="217"/>
      <c r="L635" s="223"/>
      <c r="M635" s="224"/>
      <c r="N635" s="225"/>
      <c r="O635" s="225"/>
      <c r="P635" s="225"/>
      <c r="Q635" s="225"/>
      <c r="R635" s="225"/>
      <c r="S635" s="225"/>
      <c r="T635" s="226"/>
      <c r="AT635" s="227" t="s">
        <v>205</v>
      </c>
      <c r="AU635" s="227" t="s">
        <v>211</v>
      </c>
      <c r="AV635" s="12" t="s">
        <v>83</v>
      </c>
      <c r="AW635" s="12" t="s">
        <v>37</v>
      </c>
      <c r="AX635" s="12" t="s">
        <v>74</v>
      </c>
      <c r="AY635" s="227" t="s">
        <v>196</v>
      </c>
    </row>
    <row r="636" spans="2:65" s="12" customFormat="1">
      <c r="B636" s="216"/>
      <c r="C636" s="217"/>
      <c r="D636" s="218" t="s">
        <v>205</v>
      </c>
      <c r="E636" s="219" t="s">
        <v>24</v>
      </c>
      <c r="F636" s="220" t="s">
        <v>845</v>
      </c>
      <c r="G636" s="217"/>
      <c r="H636" s="221">
        <v>7.3</v>
      </c>
      <c r="I636" s="222"/>
      <c r="J636" s="217"/>
      <c r="K636" s="217"/>
      <c r="L636" s="223"/>
      <c r="M636" s="224"/>
      <c r="N636" s="225"/>
      <c r="O636" s="225"/>
      <c r="P636" s="225"/>
      <c r="Q636" s="225"/>
      <c r="R636" s="225"/>
      <c r="S636" s="225"/>
      <c r="T636" s="226"/>
      <c r="AT636" s="227" t="s">
        <v>205</v>
      </c>
      <c r="AU636" s="227" t="s">
        <v>211</v>
      </c>
      <c r="AV636" s="12" t="s">
        <v>83</v>
      </c>
      <c r="AW636" s="12" t="s">
        <v>37</v>
      </c>
      <c r="AX636" s="12" t="s">
        <v>74</v>
      </c>
      <c r="AY636" s="227" t="s">
        <v>196</v>
      </c>
    </row>
    <row r="637" spans="2:65" s="13" customFormat="1">
      <c r="B637" s="228"/>
      <c r="C637" s="229"/>
      <c r="D637" s="218" t="s">
        <v>205</v>
      </c>
      <c r="E637" s="230" t="s">
        <v>24</v>
      </c>
      <c r="F637" s="231" t="s">
        <v>271</v>
      </c>
      <c r="G637" s="229"/>
      <c r="H637" s="232">
        <v>148.30000000000001</v>
      </c>
      <c r="I637" s="233"/>
      <c r="J637" s="229"/>
      <c r="K637" s="229"/>
      <c r="L637" s="234"/>
      <c r="M637" s="235"/>
      <c r="N637" s="236"/>
      <c r="O637" s="236"/>
      <c r="P637" s="236"/>
      <c r="Q637" s="236"/>
      <c r="R637" s="236"/>
      <c r="S637" s="236"/>
      <c r="T637" s="237"/>
      <c r="AT637" s="238" t="s">
        <v>205</v>
      </c>
      <c r="AU637" s="238" t="s">
        <v>211</v>
      </c>
      <c r="AV637" s="13" t="s">
        <v>211</v>
      </c>
      <c r="AW637" s="13" t="s">
        <v>37</v>
      </c>
      <c r="AX637" s="13" t="s">
        <v>74</v>
      </c>
      <c r="AY637" s="238" t="s">
        <v>196</v>
      </c>
    </row>
    <row r="638" spans="2:65" s="14" customFormat="1">
      <c r="B638" s="239"/>
      <c r="C638" s="240"/>
      <c r="D638" s="218" t="s">
        <v>205</v>
      </c>
      <c r="E638" s="241" t="s">
        <v>24</v>
      </c>
      <c r="F638" s="242" t="s">
        <v>238</v>
      </c>
      <c r="G638" s="240"/>
      <c r="H638" s="243">
        <v>148.30000000000001</v>
      </c>
      <c r="I638" s="244"/>
      <c r="J638" s="240"/>
      <c r="K638" s="240"/>
      <c r="L638" s="245"/>
      <c r="M638" s="246"/>
      <c r="N638" s="247"/>
      <c r="O638" s="247"/>
      <c r="P638" s="247"/>
      <c r="Q638" s="247"/>
      <c r="R638" s="247"/>
      <c r="S638" s="247"/>
      <c r="T638" s="248"/>
      <c r="AT638" s="249" t="s">
        <v>205</v>
      </c>
      <c r="AU638" s="249" t="s">
        <v>211</v>
      </c>
      <c r="AV638" s="14" t="s">
        <v>203</v>
      </c>
      <c r="AW638" s="14" t="s">
        <v>37</v>
      </c>
      <c r="AX638" s="14" t="s">
        <v>81</v>
      </c>
      <c r="AY638" s="249" t="s">
        <v>196</v>
      </c>
    </row>
    <row r="639" spans="2:65" s="1" customFormat="1" ht="14.5" customHeight="1">
      <c r="B639" s="42"/>
      <c r="C639" s="204" t="s">
        <v>891</v>
      </c>
      <c r="D639" s="204" t="s">
        <v>198</v>
      </c>
      <c r="E639" s="205" t="s">
        <v>892</v>
      </c>
      <c r="F639" s="206" t="s">
        <v>893</v>
      </c>
      <c r="G639" s="207" t="s">
        <v>267</v>
      </c>
      <c r="H639" s="208">
        <v>53.261000000000003</v>
      </c>
      <c r="I639" s="209"/>
      <c r="J639" s="210">
        <f>ROUND(I639*H639,2)</f>
        <v>0</v>
      </c>
      <c r="K639" s="206" t="s">
        <v>24</v>
      </c>
      <c r="L639" s="62"/>
      <c r="M639" s="211" t="s">
        <v>24</v>
      </c>
      <c r="N639" s="212" t="s">
        <v>45</v>
      </c>
      <c r="O639" s="43"/>
      <c r="P639" s="213">
        <f>O639*H639</f>
        <v>0</v>
      </c>
      <c r="Q639" s="213">
        <v>0</v>
      </c>
      <c r="R639" s="213">
        <f>Q639*H639</f>
        <v>0</v>
      </c>
      <c r="S639" s="213">
        <v>0.14499999999999999</v>
      </c>
      <c r="T639" s="214">
        <f>S639*H639</f>
        <v>7.7228449999999995</v>
      </c>
      <c r="AR639" s="25" t="s">
        <v>203</v>
      </c>
      <c r="AT639" s="25" t="s">
        <v>198</v>
      </c>
      <c r="AU639" s="25" t="s">
        <v>211</v>
      </c>
      <c r="AY639" s="25" t="s">
        <v>196</v>
      </c>
      <c r="BE639" s="215">
        <f>IF(N639="základní",J639,0)</f>
        <v>0</v>
      </c>
      <c r="BF639" s="215">
        <f>IF(N639="snížená",J639,0)</f>
        <v>0</v>
      </c>
      <c r="BG639" s="215">
        <f>IF(N639="zákl. přenesená",J639,0)</f>
        <v>0</v>
      </c>
      <c r="BH639" s="215">
        <f>IF(N639="sníž. přenesená",J639,0)</f>
        <v>0</v>
      </c>
      <c r="BI639" s="215">
        <f>IF(N639="nulová",J639,0)</f>
        <v>0</v>
      </c>
      <c r="BJ639" s="25" t="s">
        <v>81</v>
      </c>
      <c r="BK639" s="215">
        <f>ROUND(I639*H639,2)</f>
        <v>0</v>
      </c>
      <c r="BL639" s="25" t="s">
        <v>203</v>
      </c>
      <c r="BM639" s="25" t="s">
        <v>894</v>
      </c>
    </row>
    <row r="640" spans="2:65" s="15" customFormat="1">
      <c r="B640" s="260"/>
      <c r="C640" s="261"/>
      <c r="D640" s="218" t="s">
        <v>205</v>
      </c>
      <c r="E640" s="262" t="s">
        <v>24</v>
      </c>
      <c r="F640" s="263" t="s">
        <v>895</v>
      </c>
      <c r="G640" s="261"/>
      <c r="H640" s="262" t="s">
        <v>24</v>
      </c>
      <c r="I640" s="264"/>
      <c r="J640" s="261"/>
      <c r="K640" s="261"/>
      <c r="L640" s="265"/>
      <c r="M640" s="266"/>
      <c r="N640" s="267"/>
      <c r="O640" s="267"/>
      <c r="P640" s="267"/>
      <c r="Q640" s="267"/>
      <c r="R640" s="267"/>
      <c r="S640" s="267"/>
      <c r="T640" s="268"/>
      <c r="AT640" s="269" t="s">
        <v>205</v>
      </c>
      <c r="AU640" s="269" t="s">
        <v>211</v>
      </c>
      <c r="AV640" s="15" t="s">
        <v>81</v>
      </c>
      <c r="AW640" s="15" t="s">
        <v>37</v>
      </c>
      <c r="AX640" s="15" t="s">
        <v>74</v>
      </c>
      <c r="AY640" s="269" t="s">
        <v>196</v>
      </c>
    </row>
    <row r="641" spans="2:65" s="12" customFormat="1">
      <c r="B641" s="216"/>
      <c r="C641" s="217"/>
      <c r="D641" s="218" t="s">
        <v>205</v>
      </c>
      <c r="E641" s="219" t="s">
        <v>24</v>
      </c>
      <c r="F641" s="220" t="s">
        <v>24</v>
      </c>
      <c r="G641" s="217"/>
      <c r="H641" s="221">
        <v>0</v>
      </c>
      <c r="I641" s="222"/>
      <c r="J641" s="217"/>
      <c r="K641" s="217"/>
      <c r="L641" s="223"/>
      <c r="M641" s="224"/>
      <c r="N641" s="225"/>
      <c r="O641" s="225"/>
      <c r="P641" s="225"/>
      <c r="Q641" s="225"/>
      <c r="R641" s="225"/>
      <c r="S641" s="225"/>
      <c r="T641" s="226"/>
      <c r="AT641" s="227" t="s">
        <v>205</v>
      </c>
      <c r="AU641" s="227" t="s">
        <v>211</v>
      </c>
      <c r="AV641" s="12" t="s">
        <v>83</v>
      </c>
      <c r="AW641" s="12" t="s">
        <v>37</v>
      </c>
      <c r="AX641" s="12" t="s">
        <v>74</v>
      </c>
      <c r="AY641" s="227" t="s">
        <v>196</v>
      </c>
    </row>
    <row r="642" spans="2:65" s="12" customFormat="1">
      <c r="B642" s="216"/>
      <c r="C642" s="217"/>
      <c r="D642" s="218" t="s">
        <v>205</v>
      </c>
      <c r="E642" s="219" t="s">
        <v>24</v>
      </c>
      <c r="F642" s="220" t="s">
        <v>896</v>
      </c>
      <c r="G642" s="217"/>
      <c r="H642" s="221">
        <v>53.261000000000003</v>
      </c>
      <c r="I642" s="222"/>
      <c r="J642" s="217"/>
      <c r="K642" s="217"/>
      <c r="L642" s="223"/>
      <c r="M642" s="224"/>
      <c r="N642" s="225"/>
      <c r="O642" s="225"/>
      <c r="P642" s="225"/>
      <c r="Q642" s="225"/>
      <c r="R642" s="225"/>
      <c r="S642" s="225"/>
      <c r="T642" s="226"/>
      <c r="AT642" s="227" t="s">
        <v>205</v>
      </c>
      <c r="AU642" s="227" t="s">
        <v>211</v>
      </c>
      <c r="AV642" s="12" t="s">
        <v>83</v>
      </c>
      <c r="AW642" s="12" t="s">
        <v>37</v>
      </c>
      <c r="AX642" s="12" t="s">
        <v>81</v>
      </c>
      <c r="AY642" s="227" t="s">
        <v>196</v>
      </c>
    </row>
    <row r="643" spans="2:65" s="1" customFormat="1" ht="23" customHeight="1">
      <c r="B643" s="42"/>
      <c r="C643" s="204" t="s">
        <v>897</v>
      </c>
      <c r="D643" s="204" t="s">
        <v>198</v>
      </c>
      <c r="E643" s="205" t="s">
        <v>898</v>
      </c>
      <c r="F643" s="206" t="s">
        <v>899</v>
      </c>
      <c r="G643" s="207" t="s">
        <v>201</v>
      </c>
      <c r="H643" s="208">
        <v>10.651999999999999</v>
      </c>
      <c r="I643" s="209"/>
      <c r="J643" s="210">
        <f>ROUND(I643*H643,2)</f>
        <v>0</v>
      </c>
      <c r="K643" s="206" t="s">
        <v>202</v>
      </c>
      <c r="L643" s="62"/>
      <c r="M643" s="211" t="s">
        <v>24</v>
      </c>
      <c r="N643" s="212" t="s">
        <v>45</v>
      </c>
      <c r="O643" s="43"/>
      <c r="P643" s="213">
        <f>O643*H643</f>
        <v>0</v>
      </c>
      <c r="Q643" s="213">
        <v>0</v>
      </c>
      <c r="R643" s="213">
        <f>Q643*H643</f>
        <v>0</v>
      </c>
      <c r="S643" s="213">
        <v>1.4</v>
      </c>
      <c r="T643" s="214">
        <f>S643*H643</f>
        <v>14.912799999999997</v>
      </c>
      <c r="AR643" s="25" t="s">
        <v>203</v>
      </c>
      <c r="AT643" s="25" t="s">
        <v>198</v>
      </c>
      <c r="AU643" s="25" t="s">
        <v>211</v>
      </c>
      <c r="AY643" s="25" t="s">
        <v>196</v>
      </c>
      <c r="BE643" s="215">
        <f>IF(N643="základní",J643,0)</f>
        <v>0</v>
      </c>
      <c r="BF643" s="215">
        <f>IF(N643="snížená",J643,0)</f>
        <v>0</v>
      </c>
      <c r="BG643" s="215">
        <f>IF(N643="zákl. přenesená",J643,0)</f>
        <v>0</v>
      </c>
      <c r="BH643" s="215">
        <f>IF(N643="sníž. přenesená",J643,0)</f>
        <v>0</v>
      </c>
      <c r="BI643" s="215">
        <f>IF(N643="nulová",J643,0)</f>
        <v>0</v>
      </c>
      <c r="BJ643" s="25" t="s">
        <v>81</v>
      </c>
      <c r="BK643" s="215">
        <f>ROUND(I643*H643,2)</f>
        <v>0</v>
      </c>
      <c r="BL643" s="25" t="s">
        <v>203</v>
      </c>
      <c r="BM643" s="25" t="s">
        <v>900</v>
      </c>
    </row>
    <row r="644" spans="2:65" s="15" customFormat="1">
      <c r="B644" s="260"/>
      <c r="C644" s="261"/>
      <c r="D644" s="218" t="s">
        <v>205</v>
      </c>
      <c r="E644" s="262" t="s">
        <v>24</v>
      </c>
      <c r="F644" s="263" t="s">
        <v>895</v>
      </c>
      <c r="G644" s="261"/>
      <c r="H644" s="262" t="s">
        <v>24</v>
      </c>
      <c r="I644" s="264"/>
      <c r="J644" s="261"/>
      <c r="K644" s="261"/>
      <c r="L644" s="265"/>
      <c r="M644" s="266"/>
      <c r="N644" s="267"/>
      <c r="O644" s="267"/>
      <c r="P644" s="267"/>
      <c r="Q644" s="267"/>
      <c r="R644" s="267"/>
      <c r="S644" s="267"/>
      <c r="T644" s="268"/>
      <c r="AT644" s="269" t="s">
        <v>205</v>
      </c>
      <c r="AU644" s="269" t="s">
        <v>211</v>
      </c>
      <c r="AV644" s="15" t="s">
        <v>81</v>
      </c>
      <c r="AW644" s="15" t="s">
        <v>37</v>
      </c>
      <c r="AX644" s="15" t="s">
        <v>74</v>
      </c>
      <c r="AY644" s="269" t="s">
        <v>196</v>
      </c>
    </row>
    <row r="645" spans="2:65" s="15" customFormat="1">
      <c r="B645" s="260"/>
      <c r="C645" s="261"/>
      <c r="D645" s="218" t="s">
        <v>205</v>
      </c>
      <c r="E645" s="262" t="s">
        <v>24</v>
      </c>
      <c r="F645" s="263" t="s">
        <v>901</v>
      </c>
      <c r="G645" s="261"/>
      <c r="H645" s="262" t="s">
        <v>24</v>
      </c>
      <c r="I645" s="264"/>
      <c r="J645" s="261"/>
      <c r="K645" s="261"/>
      <c r="L645" s="265"/>
      <c r="M645" s="266"/>
      <c r="N645" s="267"/>
      <c r="O645" s="267"/>
      <c r="P645" s="267"/>
      <c r="Q645" s="267"/>
      <c r="R645" s="267"/>
      <c r="S645" s="267"/>
      <c r="T645" s="268"/>
      <c r="AT645" s="269" t="s">
        <v>205</v>
      </c>
      <c r="AU645" s="269" t="s">
        <v>211</v>
      </c>
      <c r="AV645" s="15" t="s">
        <v>81</v>
      </c>
      <c r="AW645" s="15" t="s">
        <v>37</v>
      </c>
      <c r="AX645" s="15" t="s">
        <v>74</v>
      </c>
      <c r="AY645" s="269" t="s">
        <v>196</v>
      </c>
    </row>
    <row r="646" spans="2:65" s="12" customFormat="1">
      <c r="B646" s="216"/>
      <c r="C646" s="217"/>
      <c r="D646" s="218" t="s">
        <v>205</v>
      </c>
      <c r="E646" s="219" t="s">
        <v>24</v>
      </c>
      <c r="F646" s="220" t="s">
        <v>24</v>
      </c>
      <c r="G646" s="217"/>
      <c r="H646" s="221">
        <v>0</v>
      </c>
      <c r="I646" s="222"/>
      <c r="J646" s="217"/>
      <c r="K646" s="217"/>
      <c r="L646" s="223"/>
      <c r="M646" s="224"/>
      <c r="N646" s="225"/>
      <c r="O646" s="225"/>
      <c r="P646" s="225"/>
      <c r="Q646" s="225"/>
      <c r="R646" s="225"/>
      <c r="S646" s="225"/>
      <c r="T646" s="226"/>
      <c r="AT646" s="227" t="s">
        <v>205</v>
      </c>
      <c r="AU646" s="227" t="s">
        <v>211</v>
      </c>
      <c r="AV646" s="12" t="s">
        <v>83</v>
      </c>
      <c r="AW646" s="12" t="s">
        <v>37</v>
      </c>
      <c r="AX646" s="12" t="s">
        <v>74</v>
      </c>
      <c r="AY646" s="227" t="s">
        <v>196</v>
      </c>
    </row>
    <row r="647" spans="2:65" s="12" customFormat="1">
      <c r="B647" s="216"/>
      <c r="C647" s="217"/>
      <c r="D647" s="218" t="s">
        <v>205</v>
      </c>
      <c r="E647" s="219" t="s">
        <v>24</v>
      </c>
      <c r="F647" s="220" t="s">
        <v>902</v>
      </c>
      <c r="G647" s="217"/>
      <c r="H647" s="221">
        <v>10.651999999999999</v>
      </c>
      <c r="I647" s="222"/>
      <c r="J647" s="217"/>
      <c r="K647" s="217"/>
      <c r="L647" s="223"/>
      <c r="M647" s="224"/>
      <c r="N647" s="225"/>
      <c r="O647" s="225"/>
      <c r="P647" s="225"/>
      <c r="Q647" s="225"/>
      <c r="R647" s="225"/>
      <c r="S647" s="225"/>
      <c r="T647" s="226"/>
      <c r="AT647" s="227" t="s">
        <v>205</v>
      </c>
      <c r="AU647" s="227" t="s">
        <v>211</v>
      </c>
      <c r="AV647" s="12" t="s">
        <v>83</v>
      </c>
      <c r="AW647" s="12" t="s">
        <v>37</v>
      </c>
      <c r="AX647" s="12" t="s">
        <v>81</v>
      </c>
      <c r="AY647" s="227" t="s">
        <v>196</v>
      </c>
    </row>
    <row r="648" spans="2:65" s="1" customFormat="1" ht="34.5" customHeight="1">
      <c r="B648" s="42"/>
      <c r="C648" s="204" t="s">
        <v>903</v>
      </c>
      <c r="D648" s="204" t="s">
        <v>198</v>
      </c>
      <c r="E648" s="205" t="s">
        <v>904</v>
      </c>
      <c r="F648" s="206" t="s">
        <v>905</v>
      </c>
      <c r="G648" s="207" t="s">
        <v>267</v>
      </c>
      <c r="H648" s="208">
        <v>31.416</v>
      </c>
      <c r="I648" s="209"/>
      <c r="J648" s="210">
        <f>ROUND(I648*H648,2)</f>
        <v>0</v>
      </c>
      <c r="K648" s="206" t="s">
        <v>202</v>
      </c>
      <c r="L648" s="62"/>
      <c r="M648" s="211" t="s">
        <v>24</v>
      </c>
      <c r="N648" s="212" t="s">
        <v>45</v>
      </c>
      <c r="O648" s="43"/>
      <c r="P648" s="213">
        <f>O648*H648</f>
        <v>0</v>
      </c>
      <c r="Q648" s="213">
        <v>0</v>
      </c>
      <c r="R648" s="213">
        <f>Q648*H648</f>
        <v>0</v>
      </c>
      <c r="S648" s="213">
        <v>0.13100000000000001</v>
      </c>
      <c r="T648" s="214">
        <f>S648*H648</f>
        <v>4.1154960000000003</v>
      </c>
      <c r="AR648" s="25" t="s">
        <v>203</v>
      </c>
      <c r="AT648" s="25" t="s">
        <v>198</v>
      </c>
      <c r="AU648" s="25" t="s">
        <v>211</v>
      </c>
      <c r="AY648" s="25" t="s">
        <v>196</v>
      </c>
      <c r="BE648" s="215">
        <f>IF(N648="základní",J648,0)</f>
        <v>0</v>
      </c>
      <c r="BF648" s="215">
        <f>IF(N648="snížená",J648,0)</f>
        <v>0</v>
      </c>
      <c r="BG648" s="215">
        <f>IF(N648="zákl. přenesená",J648,0)</f>
        <v>0</v>
      </c>
      <c r="BH648" s="215">
        <f>IF(N648="sníž. přenesená",J648,0)</f>
        <v>0</v>
      </c>
      <c r="BI648" s="215">
        <f>IF(N648="nulová",J648,0)</f>
        <v>0</v>
      </c>
      <c r="BJ648" s="25" t="s">
        <v>81</v>
      </c>
      <c r="BK648" s="215">
        <f>ROUND(I648*H648,2)</f>
        <v>0</v>
      </c>
      <c r="BL648" s="25" t="s">
        <v>203</v>
      </c>
      <c r="BM648" s="25" t="s">
        <v>906</v>
      </c>
    </row>
    <row r="649" spans="2:65" s="12" customFormat="1">
      <c r="B649" s="216"/>
      <c r="C649" s="217"/>
      <c r="D649" s="218" t="s">
        <v>205</v>
      </c>
      <c r="E649" s="219" t="s">
        <v>24</v>
      </c>
      <c r="F649" s="220" t="s">
        <v>907</v>
      </c>
      <c r="G649" s="217"/>
      <c r="H649" s="221">
        <v>3.5169999999999999</v>
      </c>
      <c r="I649" s="222"/>
      <c r="J649" s="217"/>
      <c r="K649" s="217"/>
      <c r="L649" s="223"/>
      <c r="M649" s="224"/>
      <c r="N649" s="225"/>
      <c r="O649" s="225"/>
      <c r="P649" s="225"/>
      <c r="Q649" s="225"/>
      <c r="R649" s="225"/>
      <c r="S649" s="225"/>
      <c r="T649" s="226"/>
      <c r="AT649" s="227" t="s">
        <v>205</v>
      </c>
      <c r="AU649" s="227" t="s">
        <v>211</v>
      </c>
      <c r="AV649" s="12" t="s">
        <v>83</v>
      </c>
      <c r="AW649" s="12" t="s">
        <v>37</v>
      </c>
      <c r="AX649" s="12" t="s">
        <v>74</v>
      </c>
      <c r="AY649" s="227" t="s">
        <v>196</v>
      </c>
    </row>
    <row r="650" spans="2:65" s="12" customFormat="1">
      <c r="B650" s="216"/>
      <c r="C650" s="217"/>
      <c r="D650" s="218" t="s">
        <v>205</v>
      </c>
      <c r="E650" s="219" t="s">
        <v>24</v>
      </c>
      <c r="F650" s="220" t="s">
        <v>908</v>
      </c>
      <c r="G650" s="217"/>
      <c r="H650" s="221">
        <v>-0.52</v>
      </c>
      <c r="I650" s="222"/>
      <c r="J650" s="217"/>
      <c r="K650" s="217"/>
      <c r="L650" s="223"/>
      <c r="M650" s="224"/>
      <c r="N650" s="225"/>
      <c r="O650" s="225"/>
      <c r="P650" s="225"/>
      <c r="Q650" s="225"/>
      <c r="R650" s="225"/>
      <c r="S650" s="225"/>
      <c r="T650" s="226"/>
      <c r="AT650" s="227" t="s">
        <v>205</v>
      </c>
      <c r="AU650" s="227" t="s">
        <v>211</v>
      </c>
      <c r="AV650" s="12" t="s">
        <v>83</v>
      </c>
      <c r="AW650" s="12" t="s">
        <v>37</v>
      </c>
      <c r="AX650" s="12" t="s">
        <v>74</v>
      </c>
      <c r="AY650" s="227" t="s">
        <v>196</v>
      </c>
    </row>
    <row r="651" spans="2:65" s="12" customFormat="1">
      <c r="B651" s="216"/>
      <c r="C651" s="217"/>
      <c r="D651" s="218" t="s">
        <v>205</v>
      </c>
      <c r="E651" s="219" t="s">
        <v>24</v>
      </c>
      <c r="F651" s="220" t="s">
        <v>909</v>
      </c>
      <c r="G651" s="217"/>
      <c r="H651" s="221">
        <v>31.373999999999999</v>
      </c>
      <c r="I651" s="222"/>
      <c r="J651" s="217"/>
      <c r="K651" s="217"/>
      <c r="L651" s="223"/>
      <c r="M651" s="224"/>
      <c r="N651" s="225"/>
      <c r="O651" s="225"/>
      <c r="P651" s="225"/>
      <c r="Q651" s="225"/>
      <c r="R651" s="225"/>
      <c r="S651" s="225"/>
      <c r="T651" s="226"/>
      <c r="AT651" s="227" t="s">
        <v>205</v>
      </c>
      <c r="AU651" s="227" t="s">
        <v>211</v>
      </c>
      <c r="AV651" s="12" t="s">
        <v>83</v>
      </c>
      <c r="AW651" s="12" t="s">
        <v>37</v>
      </c>
      <c r="AX651" s="12" t="s">
        <v>74</v>
      </c>
      <c r="AY651" s="227" t="s">
        <v>196</v>
      </c>
    </row>
    <row r="652" spans="2:65" s="12" customFormat="1">
      <c r="B652" s="216"/>
      <c r="C652" s="217"/>
      <c r="D652" s="218" t="s">
        <v>205</v>
      </c>
      <c r="E652" s="219" t="s">
        <v>24</v>
      </c>
      <c r="F652" s="220" t="s">
        <v>910</v>
      </c>
      <c r="G652" s="217"/>
      <c r="H652" s="221">
        <v>-2.9550000000000001</v>
      </c>
      <c r="I652" s="222"/>
      <c r="J652" s="217"/>
      <c r="K652" s="217"/>
      <c r="L652" s="223"/>
      <c r="M652" s="224"/>
      <c r="N652" s="225"/>
      <c r="O652" s="225"/>
      <c r="P652" s="225"/>
      <c r="Q652" s="225"/>
      <c r="R652" s="225"/>
      <c r="S652" s="225"/>
      <c r="T652" s="226"/>
      <c r="AT652" s="227" t="s">
        <v>205</v>
      </c>
      <c r="AU652" s="227" t="s">
        <v>211</v>
      </c>
      <c r="AV652" s="12" t="s">
        <v>83</v>
      </c>
      <c r="AW652" s="12" t="s">
        <v>37</v>
      </c>
      <c r="AX652" s="12" t="s">
        <v>74</v>
      </c>
      <c r="AY652" s="227" t="s">
        <v>196</v>
      </c>
    </row>
    <row r="653" spans="2:65" s="13" customFormat="1">
      <c r="B653" s="228"/>
      <c r="C653" s="229"/>
      <c r="D653" s="218" t="s">
        <v>205</v>
      </c>
      <c r="E653" s="230" t="s">
        <v>24</v>
      </c>
      <c r="F653" s="231" t="s">
        <v>271</v>
      </c>
      <c r="G653" s="229"/>
      <c r="H653" s="232">
        <v>31.416</v>
      </c>
      <c r="I653" s="233"/>
      <c r="J653" s="229"/>
      <c r="K653" s="229"/>
      <c r="L653" s="234"/>
      <c r="M653" s="235"/>
      <c r="N653" s="236"/>
      <c r="O653" s="236"/>
      <c r="P653" s="236"/>
      <c r="Q653" s="236"/>
      <c r="R653" s="236"/>
      <c r="S653" s="236"/>
      <c r="T653" s="237"/>
      <c r="AT653" s="238" t="s">
        <v>205</v>
      </c>
      <c r="AU653" s="238" t="s">
        <v>211</v>
      </c>
      <c r="AV653" s="13" t="s">
        <v>211</v>
      </c>
      <c r="AW653" s="13" t="s">
        <v>37</v>
      </c>
      <c r="AX653" s="13" t="s">
        <v>74</v>
      </c>
      <c r="AY653" s="238" t="s">
        <v>196</v>
      </c>
    </row>
    <row r="654" spans="2:65" s="14" customFormat="1">
      <c r="B654" s="239"/>
      <c r="C654" s="240"/>
      <c r="D654" s="218" t="s">
        <v>205</v>
      </c>
      <c r="E654" s="241" t="s">
        <v>24</v>
      </c>
      <c r="F654" s="242" t="s">
        <v>238</v>
      </c>
      <c r="G654" s="240"/>
      <c r="H654" s="243">
        <v>31.416</v>
      </c>
      <c r="I654" s="244"/>
      <c r="J654" s="240"/>
      <c r="K654" s="240"/>
      <c r="L654" s="245"/>
      <c r="M654" s="246"/>
      <c r="N654" s="247"/>
      <c r="O654" s="247"/>
      <c r="P654" s="247"/>
      <c r="Q654" s="247"/>
      <c r="R654" s="247"/>
      <c r="S654" s="247"/>
      <c r="T654" s="248"/>
      <c r="AT654" s="249" t="s">
        <v>205</v>
      </c>
      <c r="AU654" s="249" t="s">
        <v>211</v>
      </c>
      <c r="AV654" s="14" t="s">
        <v>203</v>
      </c>
      <c r="AW654" s="14" t="s">
        <v>37</v>
      </c>
      <c r="AX654" s="14" t="s">
        <v>81</v>
      </c>
      <c r="AY654" s="249" t="s">
        <v>196</v>
      </c>
    </row>
    <row r="655" spans="2:65" s="1" customFormat="1" ht="23" customHeight="1">
      <c r="B655" s="42"/>
      <c r="C655" s="204" t="s">
        <v>911</v>
      </c>
      <c r="D655" s="204" t="s">
        <v>198</v>
      </c>
      <c r="E655" s="205" t="s">
        <v>912</v>
      </c>
      <c r="F655" s="206" t="s">
        <v>913</v>
      </c>
      <c r="G655" s="207" t="s">
        <v>267</v>
      </c>
      <c r="H655" s="208">
        <v>30.811</v>
      </c>
      <c r="I655" s="209"/>
      <c r="J655" s="210">
        <f>ROUND(I655*H655,2)</f>
        <v>0</v>
      </c>
      <c r="K655" s="206" t="s">
        <v>202</v>
      </c>
      <c r="L655" s="62"/>
      <c r="M655" s="211" t="s">
        <v>24</v>
      </c>
      <c r="N655" s="212" t="s">
        <v>45</v>
      </c>
      <c r="O655" s="43"/>
      <c r="P655" s="213">
        <f>O655*H655</f>
        <v>0</v>
      </c>
      <c r="Q655" s="213">
        <v>0</v>
      </c>
      <c r="R655" s="213">
        <f>Q655*H655</f>
        <v>0</v>
      </c>
      <c r="S655" s="213">
        <v>5.5E-2</v>
      </c>
      <c r="T655" s="214">
        <f>S655*H655</f>
        <v>1.6946049999999999</v>
      </c>
      <c r="AR655" s="25" t="s">
        <v>203</v>
      </c>
      <c r="AT655" s="25" t="s">
        <v>198</v>
      </c>
      <c r="AU655" s="25" t="s">
        <v>211</v>
      </c>
      <c r="AY655" s="25" t="s">
        <v>196</v>
      </c>
      <c r="BE655" s="215">
        <f>IF(N655="základní",J655,0)</f>
        <v>0</v>
      </c>
      <c r="BF655" s="215">
        <f>IF(N655="snížená",J655,0)</f>
        <v>0</v>
      </c>
      <c r="BG655" s="215">
        <f>IF(N655="zákl. přenesená",J655,0)</f>
        <v>0</v>
      </c>
      <c r="BH655" s="215">
        <f>IF(N655="sníž. přenesená",J655,0)</f>
        <v>0</v>
      </c>
      <c r="BI655" s="215">
        <f>IF(N655="nulová",J655,0)</f>
        <v>0</v>
      </c>
      <c r="BJ655" s="25" t="s">
        <v>81</v>
      </c>
      <c r="BK655" s="215">
        <f>ROUND(I655*H655,2)</f>
        <v>0</v>
      </c>
      <c r="BL655" s="25" t="s">
        <v>203</v>
      </c>
      <c r="BM655" s="25" t="s">
        <v>914</v>
      </c>
    </row>
    <row r="656" spans="2:65" s="12" customFormat="1">
      <c r="B656" s="216"/>
      <c r="C656" s="217"/>
      <c r="D656" s="218" t="s">
        <v>205</v>
      </c>
      <c r="E656" s="219" t="s">
        <v>24</v>
      </c>
      <c r="F656" s="220" t="s">
        <v>915</v>
      </c>
      <c r="G656" s="217"/>
      <c r="H656" s="221">
        <v>10.82</v>
      </c>
      <c r="I656" s="222"/>
      <c r="J656" s="217"/>
      <c r="K656" s="217"/>
      <c r="L656" s="223"/>
      <c r="M656" s="224"/>
      <c r="N656" s="225"/>
      <c r="O656" s="225"/>
      <c r="P656" s="225"/>
      <c r="Q656" s="225"/>
      <c r="R656" s="225"/>
      <c r="S656" s="225"/>
      <c r="T656" s="226"/>
      <c r="AT656" s="227" t="s">
        <v>205</v>
      </c>
      <c r="AU656" s="227" t="s">
        <v>211</v>
      </c>
      <c r="AV656" s="12" t="s">
        <v>83</v>
      </c>
      <c r="AW656" s="12" t="s">
        <v>37</v>
      </c>
      <c r="AX656" s="12" t="s">
        <v>74</v>
      </c>
      <c r="AY656" s="227" t="s">
        <v>196</v>
      </c>
    </row>
    <row r="657" spans="2:65" s="12" customFormat="1">
      <c r="B657" s="216"/>
      <c r="C657" s="217"/>
      <c r="D657" s="218" t="s">
        <v>205</v>
      </c>
      <c r="E657" s="219" t="s">
        <v>24</v>
      </c>
      <c r="F657" s="220" t="s">
        <v>916</v>
      </c>
      <c r="G657" s="217"/>
      <c r="H657" s="221">
        <v>-1.08</v>
      </c>
      <c r="I657" s="222"/>
      <c r="J657" s="217"/>
      <c r="K657" s="217"/>
      <c r="L657" s="223"/>
      <c r="M657" s="224"/>
      <c r="N657" s="225"/>
      <c r="O657" s="225"/>
      <c r="P657" s="225"/>
      <c r="Q657" s="225"/>
      <c r="R657" s="225"/>
      <c r="S657" s="225"/>
      <c r="T657" s="226"/>
      <c r="AT657" s="227" t="s">
        <v>205</v>
      </c>
      <c r="AU657" s="227" t="s">
        <v>211</v>
      </c>
      <c r="AV657" s="12" t="s">
        <v>83</v>
      </c>
      <c r="AW657" s="12" t="s">
        <v>37</v>
      </c>
      <c r="AX657" s="12" t="s">
        <v>74</v>
      </c>
      <c r="AY657" s="227" t="s">
        <v>196</v>
      </c>
    </row>
    <row r="658" spans="2:65" s="13" customFormat="1">
      <c r="B658" s="228"/>
      <c r="C658" s="229"/>
      <c r="D658" s="218" t="s">
        <v>205</v>
      </c>
      <c r="E658" s="230" t="s">
        <v>24</v>
      </c>
      <c r="F658" s="231" t="s">
        <v>263</v>
      </c>
      <c r="G658" s="229"/>
      <c r="H658" s="232">
        <v>9.74</v>
      </c>
      <c r="I658" s="233"/>
      <c r="J658" s="229"/>
      <c r="K658" s="229"/>
      <c r="L658" s="234"/>
      <c r="M658" s="235"/>
      <c r="N658" s="236"/>
      <c r="O658" s="236"/>
      <c r="P658" s="236"/>
      <c r="Q658" s="236"/>
      <c r="R658" s="236"/>
      <c r="S658" s="236"/>
      <c r="T658" s="237"/>
      <c r="AT658" s="238" t="s">
        <v>205</v>
      </c>
      <c r="AU658" s="238" t="s">
        <v>211</v>
      </c>
      <c r="AV658" s="13" t="s">
        <v>211</v>
      </c>
      <c r="AW658" s="13" t="s">
        <v>37</v>
      </c>
      <c r="AX658" s="13" t="s">
        <v>74</v>
      </c>
      <c r="AY658" s="238" t="s">
        <v>196</v>
      </c>
    </row>
    <row r="659" spans="2:65" s="12" customFormat="1">
      <c r="B659" s="216"/>
      <c r="C659" s="217"/>
      <c r="D659" s="218" t="s">
        <v>205</v>
      </c>
      <c r="E659" s="219" t="s">
        <v>24</v>
      </c>
      <c r="F659" s="220" t="s">
        <v>917</v>
      </c>
      <c r="G659" s="217"/>
      <c r="H659" s="221">
        <v>24.617000000000001</v>
      </c>
      <c r="I659" s="222"/>
      <c r="J659" s="217"/>
      <c r="K659" s="217"/>
      <c r="L659" s="223"/>
      <c r="M659" s="224"/>
      <c r="N659" s="225"/>
      <c r="O659" s="225"/>
      <c r="P659" s="225"/>
      <c r="Q659" s="225"/>
      <c r="R659" s="225"/>
      <c r="S659" s="225"/>
      <c r="T659" s="226"/>
      <c r="AT659" s="227" t="s">
        <v>205</v>
      </c>
      <c r="AU659" s="227" t="s">
        <v>211</v>
      </c>
      <c r="AV659" s="12" t="s">
        <v>83</v>
      </c>
      <c r="AW659" s="12" t="s">
        <v>37</v>
      </c>
      <c r="AX659" s="12" t="s">
        <v>74</v>
      </c>
      <c r="AY659" s="227" t="s">
        <v>196</v>
      </c>
    </row>
    <row r="660" spans="2:65" s="12" customFormat="1">
      <c r="B660" s="216"/>
      <c r="C660" s="217"/>
      <c r="D660" s="218" t="s">
        <v>205</v>
      </c>
      <c r="E660" s="219" t="s">
        <v>24</v>
      </c>
      <c r="F660" s="220" t="s">
        <v>918</v>
      </c>
      <c r="G660" s="217"/>
      <c r="H660" s="221">
        <v>-3.5459999999999998</v>
      </c>
      <c r="I660" s="222"/>
      <c r="J660" s="217"/>
      <c r="K660" s="217"/>
      <c r="L660" s="223"/>
      <c r="M660" s="224"/>
      <c r="N660" s="225"/>
      <c r="O660" s="225"/>
      <c r="P660" s="225"/>
      <c r="Q660" s="225"/>
      <c r="R660" s="225"/>
      <c r="S660" s="225"/>
      <c r="T660" s="226"/>
      <c r="AT660" s="227" t="s">
        <v>205</v>
      </c>
      <c r="AU660" s="227" t="s">
        <v>211</v>
      </c>
      <c r="AV660" s="12" t="s">
        <v>83</v>
      </c>
      <c r="AW660" s="12" t="s">
        <v>37</v>
      </c>
      <c r="AX660" s="12" t="s">
        <v>74</v>
      </c>
      <c r="AY660" s="227" t="s">
        <v>196</v>
      </c>
    </row>
    <row r="661" spans="2:65" s="13" customFormat="1">
      <c r="B661" s="228"/>
      <c r="C661" s="229"/>
      <c r="D661" s="218" t="s">
        <v>205</v>
      </c>
      <c r="E661" s="230" t="s">
        <v>24</v>
      </c>
      <c r="F661" s="231" t="s">
        <v>271</v>
      </c>
      <c r="G661" s="229"/>
      <c r="H661" s="232">
        <v>21.071000000000002</v>
      </c>
      <c r="I661" s="233"/>
      <c r="J661" s="229"/>
      <c r="K661" s="229"/>
      <c r="L661" s="234"/>
      <c r="M661" s="235"/>
      <c r="N661" s="236"/>
      <c r="O661" s="236"/>
      <c r="P661" s="236"/>
      <c r="Q661" s="236"/>
      <c r="R661" s="236"/>
      <c r="S661" s="236"/>
      <c r="T661" s="237"/>
      <c r="AT661" s="238" t="s">
        <v>205</v>
      </c>
      <c r="AU661" s="238" t="s">
        <v>211</v>
      </c>
      <c r="AV661" s="13" t="s">
        <v>211</v>
      </c>
      <c r="AW661" s="13" t="s">
        <v>37</v>
      </c>
      <c r="AX661" s="13" t="s">
        <v>74</v>
      </c>
      <c r="AY661" s="238" t="s">
        <v>196</v>
      </c>
    </row>
    <row r="662" spans="2:65" s="14" customFormat="1">
      <c r="B662" s="239"/>
      <c r="C662" s="240"/>
      <c r="D662" s="218" t="s">
        <v>205</v>
      </c>
      <c r="E662" s="241" t="s">
        <v>24</v>
      </c>
      <c r="F662" s="242" t="s">
        <v>238</v>
      </c>
      <c r="G662" s="240"/>
      <c r="H662" s="243">
        <v>30.811</v>
      </c>
      <c r="I662" s="244"/>
      <c r="J662" s="240"/>
      <c r="K662" s="240"/>
      <c r="L662" s="245"/>
      <c r="M662" s="246"/>
      <c r="N662" s="247"/>
      <c r="O662" s="247"/>
      <c r="P662" s="247"/>
      <c r="Q662" s="247"/>
      <c r="R662" s="247"/>
      <c r="S662" s="247"/>
      <c r="T662" s="248"/>
      <c r="AT662" s="249" t="s">
        <v>205</v>
      </c>
      <c r="AU662" s="249" t="s">
        <v>211</v>
      </c>
      <c r="AV662" s="14" t="s">
        <v>203</v>
      </c>
      <c r="AW662" s="14" t="s">
        <v>37</v>
      </c>
      <c r="AX662" s="14" t="s">
        <v>81</v>
      </c>
      <c r="AY662" s="249" t="s">
        <v>196</v>
      </c>
    </row>
    <row r="663" spans="2:65" s="1" customFormat="1" ht="46" customHeight="1">
      <c r="B663" s="42"/>
      <c r="C663" s="204" t="s">
        <v>919</v>
      </c>
      <c r="D663" s="204" t="s">
        <v>198</v>
      </c>
      <c r="E663" s="205" t="s">
        <v>920</v>
      </c>
      <c r="F663" s="206" t="s">
        <v>921</v>
      </c>
      <c r="G663" s="207" t="s">
        <v>201</v>
      </c>
      <c r="H663" s="208">
        <v>1.35</v>
      </c>
      <c r="I663" s="209"/>
      <c r="J663" s="210">
        <f>ROUND(I663*H663,2)</f>
        <v>0</v>
      </c>
      <c r="K663" s="206" t="s">
        <v>202</v>
      </c>
      <c r="L663" s="62"/>
      <c r="M663" s="211" t="s">
        <v>24</v>
      </c>
      <c r="N663" s="212" t="s">
        <v>45</v>
      </c>
      <c r="O663" s="43"/>
      <c r="P663" s="213">
        <f>O663*H663</f>
        <v>0</v>
      </c>
      <c r="Q663" s="213">
        <v>0</v>
      </c>
      <c r="R663" s="213">
        <f>Q663*H663</f>
        <v>0</v>
      </c>
      <c r="S663" s="213">
        <v>1.5940000000000001</v>
      </c>
      <c r="T663" s="214">
        <f>S663*H663</f>
        <v>2.1519000000000004</v>
      </c>
      <c r="AR663" s="25" t="s">
        <v>203</v>
      </c>
      <c r="AT663" s="25" t="s">
        <v>198</v>
      </c>
      <c r="AU663" s="25" t="s">
        <v>211</v>
      </c>
      <c r="AY663" s="25" t="s">
        <v>196</v>
      </c>
      <c r="BE663" s="215">
        <f>IF(N663="základní",J663,0)</f>
        <v>0</v>
      </c>
      <c r="BF663" s="215">
        <f>IF(N663="snížená",J663,0)</f>
        <v>0</v>
      </c>
      <c r="BG663" s="215">
        <f>IF(N663="zákl. přenesená",J663,0)</f>
        <v>0</v>
      </c>
      <c r="BH663" s="215">
        <f>IF(N663="sníž. přenesená",J663,0)</f>
        <v>0</v>
      </c>
      <c r="BI663" s="215">
        <f>IF(N663="nulová",J663,0)</f>
        <v>0</v>
      </c>
      <c r="BJ663" s="25" t="s">
        <v>81</v>
      </c>
      <c r="BK663" s="215">
        <f>ROUND(I663*H663,2)</f>
        <v>0</v>
      </c>
      <c r="BL663" s="25" t="s">
        <v>203</v>
      </c>
      <c r="BM663" s="25" t="s">
        <v>922</v>
      </c>
    </row>
    <row r="664" spans="2:65" s="12" customFormat="1">
      <c r="B664" s="216"/>
      <c r="C664" s="217"/>
      <c r="D664" s="218" t="s">
        <v>205</v>
      </c>
      <c r="E664" s="219" t="s">
        <v>24</v>
      </c>
      <c r="F664" s="220" t="s">
        <v>923</v>
      </c>
      <c r="G664" s="217"/>
      <c r="H664" s="221">
        <v>1.35</v>
      </c>
      <c r="I664" s="222"/>
      <c r="J664" s="217"/>
      <c r="K664" s="217"/>
      <c r="L664" s="223"/>
      <c r="M664" s="224"/>
      <c r="N664" s="225"/>
      <c r="O664" s="225"/>
      <c r="P664" s="225"/>
      <c r="Q664" s="225"/>
      <c r="R664" s="225"/>
      <c r="S664" s="225"/>
      <c r="T664" s="226"/>
      <c r="AT664" s="227" t="s">
        <v>205</v>
      </c>
      <c r="AU664" s="227" t="s">
        <v>211</v>
      </c>
      <c r="AV664" s="12" t="s">
        <v>83</v>
      </c>
      <c r="AW664" s="12" t="s">
        <v>37</v>
      </c>
      <c r="AX664" s="12" t="s">
        <v>81</v>
      </c>
      <c r="AY664" s="227" t="s">
        <v>196</v>
      </c>
    </row>
    <row r="665" spans="2:65" s="1" customFormat="1" ht="34.5" customHeight="1">
      <c r="B665" s="42"/>
      <c r="C665" s="204" t="s">
        <v>924</v>
      </c>
      <c r="D665" s="204" t="s">
        <v>198</v>
      </c>
      <c r="E665" s="205" t="s">
        <v>925</v>
      </c>
      <c r="F665" s="206" t="s">
        <v>926</v>
      </c>
      <c r="G665" s="207" t="s">
        <v>267</v>
      </c>
      <c r="H665" s="208">
        <v>26.55</v>
      </c>
      <c r="I665" s="209"/>
      <c r="J665" s="210">
        <f>ROUND(I665*H665,2)</f>
        <v>0</v>
      </c>
      <c r="K665" s="206" t="s">
        <v>202</v>
      </c>
      <c r="L665" s="62"/>
      <c r="M665" s="211" t="s">
        <v>24</v>
      </c>
      <c r="N665" s="212" t="s">
        <v>45</v>
      </c>
      <c r="O665" s="43"/>
      <c r="P665" s="213">
        <f>O665*H665</f>
        <v>0</v>
      </c>
      <c r="Q665" s="213">
        <v>0</v>
      </c>
      <c r="R665" s="213">
        <f>Q665*H665</f>
        <v>0</v>
      </c>
      <c r="S665" s="213">
        <v>3.4000000000000002E-2</v>
      </c>
      <c r="T665" s="214">
        <f>S665*H665</f>
        <v>0.90270000000000006</v>
      </c>
      <c r="AR665" s="25" t="s">
        <v>203</v>
      </c>
      <c r="AT665" s="25" t="s">
        <v>198</v>
      </c>
      <c r="AU665" s="25" t="s">
        <v>211</v>
      </c>
      <c r="AY665" s="25" t="s">
        <v>196</v>
      </c>
      <c r="BE665" s="215">
        <f>IF(N665="základní",J665,0)</f>
        <v>0</v>
      </c>
      <c r="BF665" s="215">
        <f>IF(N665="snížená",J665,0)</f>
        <v>0</v>
      </c>
      <c r="BG665" s="215">
        <f>IF(N665="zákl. přenesená",J665,0)</f>
        <v>0</v>
      </c>
      <c r="BH665" s="215">
        <f>IF(N665="sníž. přenesená",J665,0)</f>
        <v>0</v>
      </c>
      <c r="BI665" s="215">
        <f>IF(N665="nulová",J665,0)</f>
        <v>0</v>
      </c>
      <c r="BJ665" s="25" t="s">
        <v>81</v>
      </c>
      <c r="BK665" s="215">
        <f>ROUND(I665*H665,2)</f>
        <v>0</v>
      </c>
      <c r="BL665" s="25" t="s">
        <v>203</v>
      </c>
      <c r="BM665" s="25" t="s">
        <v>927</v>
      </c>
    </row>
    <row r="666" spans="2:65" s="12" customFormat="1">
      <c r="B666" s="216"/>
      <c r="C666" s="217"/>
      <c r="D666" s="218" t="s">
        <v>205</v>
      </c>
      <c r="E666" s="219" t="s">
        <v>24</v>
      </c>
      <c r="F666" s="220" t="s">
        <v>928</v>
      </c>
      <c r="G666" s="217"/>
      <c r="H666" s="221">
        <v>8.1</v>
      </c>
      <c r="I666" s="222"/>
      <c r="J666" s="217"/>
      <c r="K666" s="217"/>
      <c r="L666" s="223"/>
      <c r="M666" s="224"/>
      <c r="N666" s="225"/>
      <c r="O666" s="225"/>
      <c r="P666" s="225"/>
      <c r="Q666" s="225"/>
      <c r="R666" s="225"/>
      <c r="S666" s="225"/>
      <c r="T666" s="226"/>
      <c r="AT666" s="227" t="s">
        <v>205</v>
      </c>
      <c r="AU666" s="227" t="s">
        <v>211</v>
      </c>
      <c r="AV666" s="12" t="s">
        <v>83</v>
      </c>
      <c r="AW666" s="12" t="s">
        <v>37</v>
      </c>
      <c r="AX666" s="12" t="s">
        <v>74</v>
      </c>
      <c r="AY666" s="227" t="s">
        <v>196</v>
      </c>
    </row>
    <row r="667" spans="2:65" s="13" customFormat="1">
      <c r="B667" s="228"/>
      <c r="C667" s="229"/>
      <c r="D667" s="218" t="s">
        <v>205</v>
      </c>
      <c r="E667" s="230" t="s">
        <v>24</v>
      </c>
      <c r="F667" s="231" t="s">
        <v>263</v>
      </c>
      <c r="G667" s="229"/>
      <c r="H667" s="232">
        <v>8.1</v>
      </c>
      <c r="I667" s="233"/>
      <c r="J667" s="229"/>
      <c r="K667" s="229"/>
      <c r="L667" s="234"/>
      <c r="M667" s="235"/>
      <c r="N667" s="236"/>
      <c r="O667" s="236"/>
      <c r="P667" s="236"/>
      <c r="Q667" s="236"/>
      <c r="R667" s="236"/>
      <c r="S667" s="236"/>
      <c r="T667" s="237"/>
      <c r="AT667" s="238" t="s">
        <v>205</v>
      </c>
      <c r="AU667" s="238" t="s">
        <v>211</v>
      </c>
      <c r="AV667" s="13" t="s">
        <v>211</v>
      </c>
      <c r="AW667" s="13" t="s">
        <v>37</v>
      </c>
      <c r="AX667" s="13" t="s">
        <v>74</v>
      </c>
      <c r="AY667" s="238" t="s">
        <v>196</v>
      </c>
    </row>
    <row r="668" spans="2:65" s="12" customFormat="1">
      <c r="B668" s="216"/>
      <c r="C668" s="217"/>
      <c r="D668" s="218" t="s">
        <v>205</v>
      </c>
      <c r="E668" s="219" t="s">
        <v>24</v>
      </c>
      <c r="F668" s="220" t="s">
        <v>929</v>
      </c>
      <c r="G668" s="217"/>
      <c r="H668" s="221">
        <v>16.2</v>
      </c>
      <c r="I668" s="222"/>
      <c r="J668" s="217"/>
      <c r="K668" s="217"/>
      <c r="L668" s="223"/>
      <c r="M668" s="224"/>
      <c r="N668" s="225"/>
      <c r="O668" s="225"/>
      <c r="P668" s="225"/>
      <c r="Q668" s="225"/>
      <c r="R668" s="225"/>
      <c r="S668" s="225"/>
      <c r="T668" s="226"/>
      <c r="AT668" s="227" t="s">
        <v>205</v>
      </c>
      <c r="AU668" s="227" t="s">
        <v>211</v>
      </c>
      <c r="AV668" s="12" t="s">
        <v>83</v>
      </c>
      <c r="AW668" s="12" t="s">
        <v>37</v>
      </c>
      <c r="AX668" s="12" t="s">
        <v>74</v>
      </c>
      <c r="AY668" s="227" t="s">
        <v>196</v>
      </c>
    </row>
    <row r="669" spans="2:65" s="12" customFormat="1">
      <c r="B669" s="216"/>
      <c r="C669" s="217"/>
      <c r="D669" s="218" t="s">
        <v>205</v>
      </c>
      <c r="E669" s="219" t="s">
        <v>24</v>
      </c>
      <c r="F669" s="220" t="s">
        <v>930</v>
      </c>
      <c r="G669" s="217"/>
      <c r="H669" s="221">
        <v>2.25</v>
      </c>
      <c r="I669" s="222"/>
      <c r="J669" s="217"/>
      <c r="K669" s="217"/>
      <c r="L669" s="223"/>
      <c r="M669" s="224"/>
      <c r="N669" s="225"/>
      <c r="O669" s="225"/>
      <c r="P669" s="225"/>
      <c r="Q669" s="225"/>
      <c r="R669" s="225"/>
      <c r="S669" s="225"/>
      <c r="T669" s="226"/>
      <c r="AT669" s="227" t="s">
        <v>205</v>
      </c>
      <c r="AU669" s="227" t="s">
        <v>211</v>
      </c>
      <c r="AV669" s="12" t="s">
        <v>83</v>
      </c>
      <c r="AW669" s="12" t="s">
        <v>37</v>
      </c>
      <c r="AX669" s="12" t="s">
        <v>74</v>
      </c>
      <c r="AY669" s="227" t="s">
        <v>196</v>
      </c>
    </row>
    <row r="670" spans="2:65" s="13" customFormat="1">
      <c r="B670" s="228"/>
      <c r="C670" s="229"/>
      <c r="D670" s="218" t="s">
        <v>205</v>
      </c>
      <c r="E670" s="230" t="s">
        <v>24</v>
      </c>
      <c r="F670" s="231" t="s">
        <v>271</v>
      </c>
      <c r="G670" s="229"/>
      <c r="H670" s="232">
        <v>18.45</v>
      </c>
      <c r="I670" s="233"/>
      <c r="J670" s="229"/>
      <c r="K670" s="229"/>
      <c r="L670" s="234"/>
      <c r="M670" s="235"/>
      <c r="N670" s="236"/>
      <c r="O670" s="236"/>
      <c r="P670" s="236"/>
      <c r="Q670" s="236"/>
      <c r="R670" s="236"/>
      <c r="S670" s="236"/>
      <c r="T670" s="237"/>
      <c r="AT670" s="238" t="s">
        <v>205</v>
      </c>
      <c r="AU670" s="238" t="s">
        <v>211</v>
      </c>
      <c r="AV670" s="13" t="s">
        <v>211</v>
      </c>
      <c r="AW670" s="13" t="s">
        <v>37</v>
      </c>
      <c r="AX670" s="13" t="s">
        <v>74</v>
      </c>
      <c r="AY670" s="238" t="s">
        <v>196</v>
      </c>
    </row>
    <row r="671" spans="2:65" s="14" customFormat="1">
      <c r="B671" s="239"/>
      <c r="C671" s="240"/>
      <c r="D671" s="218" t="s">
        <v>205</v>
      </c>
      <c r="E671" s="241" t="s">
        <v>24</v>
      </c>
      <c r="F671" s="242" t="s">
        <v>238</v>
      </c>
      <c r="G671" s="240"/>
      <c r="H671" s="243">
        <v>26.55</v>
      </c>
      <c r="I671" s="244"/>
      <c r="J671" s="240"/>
      <c r="K671" s="240"/>
      <c r="L671" s="245"/>
      <c r="M671" s="246"/>
      <c r="N671" s="247"/>
      <c r="O671" s="247"/>
      <c r="P671" s="247"/>
      <c r="Q671" s="247"/>
      <c r="R671" s="247"/>
      <c r="S671" s="247"/>
      <c r="T671" s="248"/>
      <c r="AT671" s="249" t="s">
        <v>205</v>
      </c>
      <c r="AU671" s="249" t="s">
        <v>211</v>
      </c>
      <c r="AV671" s="14" t="s">
        <v>203</v>
      </c>
      <c r="AW671" s="14" t="s">
        <v>37</v>
      </c>
      <c r="AX671" s="14" t="s">
        <v>81</v>
      </c>
      <c r="AY671" s="249" t="s">
        <v>196</v>
      </c>
    </row>
    <row r="672" spans="2:65" s="1" customFormat="1" ht="34.5" customHeight="1">
      <c r="B672" s="42"/>
      <c r="C672" s="204" t="s">
        <v>931</v>
      </c>
      <c r="D672" s="204" t="s">
        <v>198</v>
      </c>
      <c r="E672" s="205" t="s">
        <v>932</v>
      </c>
      <c r="F672" s="206" t="s">
        <v>933</v>
      </c>
      <c r="G672" s="207" t="s">
        <v>267</v>
      </c>
      <c r="H672" s="208">
        <v>3</v>
      </c>
      <c r="I672" s="209"/>
      <c r="J672" s="210">
        <f>ROUND(I672*H672,2)</f>
        <v>0</v>
      </c>
      <c r="K672" s="206" t="s">
        <v>202</v>
      </c>
      <c r="L672" s="62"/>
      <c r="M672" s="211" t="s">
        <v>24</v>
      </c>
      <c r="N672" s="212" t="s">
        <v>45</v>
      </c>
      <c r="O672" s="43"/>
      <c r="P672" s="213">
        <f>O672*H672</f>
        <v>0</v>
      </c>
      <c r="Q672" s="213">
        <v>0</v>
      </c>
      <c r="R672" s="213">
        <f>Q672*H672</f>
        <v>0</v>
      </c>
      <c r="S672" s="213">
        <v>3.7999999999999999E-2</v>
      </c>
      <c r="T672" s="214">
        <f>S672*H672</f>
        <v>0.11399999999999999</v>
      </c>
      <c r="AR672" s="25" t="s">
        <v>203</v>
      </c>
      <c r="AT672" s="25" t="s">
        <v>198</v>
      </c>
      <c r="AU672" s="25" t="s">
        <v>211</v>
      </c>
      <c r="AY672" s="25" t="s">
        <v>196</v>
      </c>
      <c r="BE672" s="215">
        <f>IF(N672="základní",J672,0)</f>
        <v>0</v>
      </c>
      <c r="BF672" s="215">
        <f>IF(N672="snížená",J672,0)</f>
        <v>0</v>
      </c>
      <c r="BG672" s="215">
        <f>IF(N672="zákl. přenesená",J672,0)</f>
        <v>0</v>
      </c>
      <c r="BH672" s="215">
        <f>IF(N672="sníž. přenesená",J672,0)</f>
        <v>0</v>
      </c>
      <c r="BI672" s="215">
        <f>IF(N672="nulová",J672,0)</f>
        <v>0</v>
      </c>
      <c r="BJ672" s="25" t="s">
        <v>81</v>
      </c>
      <c r="BK672" s="215">
        <f>ROUND(I672*H672,2)</f>
        <v>0</v>
      </c>
      <c r="BL672" s="25" t="s">
        <v>203</v>
      </c>
      <c r="BM672" s="25" t="s">
        <v>934</v>
      </c>
    </row>
    <row r="673" spans="2:65" s="12" customFormat="1">
      <c r="B673" s="216"/>
      <c r="C673" s="217"/>
      <c r="D673" s="218" t="s">
        <v>205</v>
      </c>
      <c r="E673" s="219" t="s">
        <v>24</v>
      </c>
      <c r="F673" s="220" t="s">
        <v>935</v>
      </c>
      <c r="G673" s="217"/>
      <c r="H673" s="221">
        <v>3</v>
      </c>
      <c r="I673" s="222"/>
      <c r="J673" s="217"/>
      <c r="K673" s="217"/>
      <c r="L673" s="223"/>
      <c r="M673" s="224"/>
      <c r="N673" s="225"/>
      <c r="O673" s="225"/>
      <c r="P673" s="225"/>
      <c r="Q673" s="225"/>
      <c r="R673" s="225"/>
      <c r="S673" s="225"/>
      <c r="T673" s="226"/>
      <c r="AT673" s="227" t="s">
        <v>205</v>
      </c>
      <c r="AU673" s="227" t="s">
        <v>211</v>
      </c>
      <c r="AV673" s="12" t="s">
        <v>83</v>
      </c>
      <c r="AW673" s="12" t="s">
        <v>37</v>
      </c>
      <c r="AX673" s="12" t="s">
        <v>74</v>
      </c>
      <c r="AY673" s="227" t="s">
        <v>196</v>
      </c>
    </row>
    <row r="674" spans="2:65" s="13" customFormat="1">
      <c r="B674" s="228"/>
      <c r="C674" s="229"/>
      <c r="D674" s="218" t="s">
        <v>205</v>
      </c>
      <c r="E674" s="230" t="s">
        <v>24</v>
      </c>
      <c r="F674" s="231" t="s">
        <v>271</v>
      </c>
      <c r="G674" s="229"/>
      <c r="H674" s="232">
        <v>3</v>
      </c>
      <c r="I674" s="233"/>
      <c r="J674" s="229"/>
      <c r="K674" s="229"/>
      <c r="L674" s="234"/>
      <c r="M674" s="235"/>
      <c r="N674" s="236"/>
      <c r="O674" s="236"/>
      <c r="P674" s="236"/>
      <c r="Q674" s="236"/>
      <c r="R674" s="236"/>
      <c r="S674" s="236"/>
      <c r="T674" s="237"/>
      <c r="AT674" s="238" t="s">
        <v>205</v>
      </c>
      <c r="AU674" s="238" t="s">
        <v>211</v>
      </c>
      <c r="AV674" s="13" t="s">
        <v>211</v>
      </c>
      <c r="AW674" s="13" t="s">
        <v>37</v>
      </c>
      <c r="AX674" s="13" t="s">
        <v>74</v>
      </c>
      <c r="AY674" s="238" t="s">
        <v>196</v>
      </c>
    </row>
    <row r="675" spans="2:65" s="14" customFormat="1">
      <c r="B675" s="239"/>
      <c r="C675" s="240"/>
      <c r="D675" s="218" t="s">
        <v>205</v>
      </c>
      <c r="E675" s="241" t="s">
        <v>24</v>
      </c>
      <c r="F675" s="242" t="s">
        <v>238</v>
      </c>
      <c r="G675" s="240"/>
      <c r="H675" s="243">
        <v>3</v>
      </c>
      <c r="I675" s="244"/>
      <c r="J675" s="240"/>
      <c r="K675" s="240"/>
      <c r="L675" s="245"/>
      <c r="M675" s="246"/>
      <c r="N675" s="247"/>
      <c r="O675" s="247"/>
      <c r="P675" s="247"/>
      <c r="Q675" s="247"/>
      <c r="R675" s="247"/>
      <c r="S675" s="247"/>
      <c r="T675" s="248"/>
      <c r="AT675" s="249" t="s">
        <v>205</v>
      </c>
      <c r="AU675" s="249" t="s">
        <v>211</v>
      </c>
      <c r="AV675" s="14" t="s">
        <v>203</v>
      </c>
      <c r="AW675" s="14" t="s">
        <v>37</v>
      </c>
      <c r="AX675" s="14" t="s">
        <v>81</v>
      </c>
      <c r="AY675" s="249" t="s">
        <v>196</v>
      </c>
    </row>
    <row r="676" spans="2:65" s="1" customFormat="1" ht="34.5" customHeight="1">
      <c r="B676" s="42"/>
      <c r="C676" s="204" t="s">
        <v>936</v>
      </c>
      <c r="D676" s="204" t="s">
        <v>198</v>
      </c>
      <c r="E676" s="205" t="s">
        <v>937</v>
      </c>
      <c r="F676" s="206" t="s">
        <v>938</v>
      </c>
      <c r="G676" s="207" t="s">
        <v>267</v>
      </c>
      <c r="H676" s="208">
        <v>0.54</v>
      </c>
      <c r="I676" s="209"/>
      <c r="J676" s="210">
        <f>ROUND(I676*H676,2)</f>
        <v>0</v>
      </c>
      <c r="K676" s="206" t="s">
        <v>202</v>
      </c>
      <c r="L676" s="62"/>
      <c r="M676" s="211" t="s">
        <v>24</v>
      </c>
      <c r="N676" s="212" t="s">
        <v>45</v>
      </c>
      <c r="O676" s="43"/>
      <c r="P676" s="213">
        <f>O676*H676</f>
        <v>0</v>
      </c>
      <c r="Q676" s="213">
        <v>0</v>
      </c>
      <c r="R676" s="213">
        <f>Q676*H676</f>
        <v>0</v>
      </c>
      <c r="S676" s="213">
        <v>4.8000000000000001E-2</v>
      </c>
      <c r="T676" s="214">
        <f>S676*H676</f>
        <v>2.5920000000000002E-2</v>
      </c>
      <c r="AR676" s="25" t="s">
        <v>203</v>
      </c>
      <c r="AT676" s="25" t="s">
        <v>198</v>
      </c>
      <c r="AU676" s="25" t="s">
        <v>211</v>
      </c>
      <c r="AY676" s="25" t="s">
        <v>196</v>
      </c>
      <c r="BE676" s="215">
        <f>IF(N676="základní",J676,0)</f>
        <v>0</v>
      </c>
      <c r="BF676" s="215">
        <f>IF(N676="snížená",J676,0)</f>
        <v>0</v>
      </c>
      <c r="BG676" s="215">
        <f>IF(N676="zákl. přenesená",J676,0)</f>
        <v>0</v>
      </c>
      <c r="BH676" s="215">
        <f>IF(N676="sníž. přenesená",J676,0)</f>
        <v>0</v>
      </c>
      <c r="BI676" s="215">
        <f>IF(N676="nulová",J676,0)</f>
        <v>0</v>
      </c>
      <c r="BJ676" s="25" t="s">
        <v>81</v>
      </c>
      <c r="BK676" s="215">
        <f>ROUND(I676*H676,2)</f>
        <v>0</v>
      </c>
      <c r="BL676" s="25" t="s">
        <v>203</v>
      </c>
      <c r="BM676" s="25" t="s">
        <v>939</v>
      </c>
    </row>
    <row r="677" spans="2:65" s="12" customFormat="1">
      <c r="B677" s="216"/>
      <c r="C677" s="217"/>
      <c r="D677" s="218" t="s">
        <v>205</v>
      </c>
      <c r="E677" s="219" t="s">
        <v>24</v>
      </c>
      <c r="F677" s="220" t="s">
        <v>940</v>
      </c>
      <c r="G677" s="217"/>
      <c r="H677" s="221">
        <v>0.54</v>
      </c>
      <c r="I677" s="222"/>
      <c r="J677" s="217"/>
      <c r="K677" s="217"/>
      <c r="L677" s="223"/>
      <c r="M677" s="224"/>
      <c r="N677" s="225"/>
      <c r="O677" s="225"/>
      <c r="P677" s="225"/>
      <c r="Q677" s="225"/>
      <c r="R677" s="225"/>
      <c r="S677" s="225"/>
      <c r="T677" s="226"/>
      <c r="AT677" s="227" t="s">
        <v>205</v>
      </c>
      <c r="AU677" s="227" t="s">
        <v>211</v>
      </c>
      <c r="AV677" s="12" t="s">
        <v>83</v>
      </c>
      <c r="AW677" s="12" t="s">
        <v>37</v>
      </c>
      <c r="AX677" s="12" t="s">
        <v>74</v>
      </c>
      <c r="AY677" s="227" t="s">
        <v>196</v>
      </c>
    </row>
    <row r="678" spans="2:65" s="13" customFormat="1">
      <c r="B678" s="228"/>
      <c r="C678" s="229"/>
      <c r="D678" s="218" t="s">
        <v>205</v>
      </c>
      <c r="E678" s="230" t="s">
        <v>24</v>
      </c>
      <c r="F678" s="231" t="s">
        <v>271</v>
      </c>
      <c r="G678" s="229"/>
      <c r="H678" s="232">
        <v>0.54</v>
      </c>
      <c r="I678" s="233"/>
      <c r="J678" s="229"/>
      <c r="K678" s="229"/>
      <c r="L678" s="234"/>
      <c r="M678" s="235"/>
      <c r="N678" s="236"/>
      <c r="O678" s="236"/>
      <c r="P678" s="236"/>
      <c r="Q678" s="236"/>
      <c r="R678" s="236"/>
      <c r="S678" s="236"/>
      <c r="T678" s="237"/>
      <c r="AT678" s="238" t="s">
        <v>205</v>
      </c>
      <c r="AU678" s="238" t="s">
        <v>211</v>
      </c>
      <c r="AV678" s="13" t="s">
        <v>211</v>
      </c>
      <c r="AW678" s="13" t="s">
        <v>37</v>
      </c>
      <c r="AX678" s="13" t="s">
        <v>74</v>
      </c>
      <c r="AY678" s="238" t="s">
        <v>196</v>
      </c>
    </row>
    <row r="679" spans="2:65" s="14" customFormat="1">
      <c r="B679" s="239"/>
      <c r="C679" s="240"/>
      <c r="D679" s="218" t="s">
        <v>205</v>
      </c>
      <c r="E679" s="241" t="s">
        <v>24</v>
      </c>
      <c r="F679" s="242" t="s">
        <v>238</v>
      </c>
      <c r="G679" s="240"/>
      <c r="H679" s="243">
        <v>0.54</v>
      </c>
      <c r="I679" s="244"/>
      <c r="J679" s="240"/>
      <c r="K679" s="240"/>
      <c r="L679" s="245"/>
      <c r="M679" s="246"/>
      <c r="N679" s="247"/>
      <c r="O679" s="247"/>
      <c r="P679" s="247"/>
      <c r="Q679" s="247"/>
      <c r="R679" s="247"/>
      <c r="S679" s="247"/>
      <c r="T679" s="248"/>
      <c r="AT679" s="249" t="s">
        <v>205</v>
      </c>
      <c r="AU679" s="249" t="s">
        <v>211</v>
      </c>
      <c r="AV679" s="14" t="s">
        <v>203</v>
      </c>
      <c r="AW679" s="14" t="s">
        <v>37</v>
      </c>
      <c r="AX679" s="14" t="s">
        <v>81</v>
      </c>
      <c r="AY679" s="249" t="s">
        <v>196</v>
      </c>
    </row>
    <row r="680" spans="2:65" s="1" customFormat="1" ht="34.5" customHeight="1">
      <c r="B680" s="42"/>
      <c r="C680" s="204" t="s">
        <v>941</v>
      </c>
      <c r="D680" s="204" t="s">
        <v>198</v>
      </c>
      <c r="E680" s="205" t="s">
        <v>942</v>
      </c>
      <c r="F680" s="206" t="s">
        <v>943</v>
      </c>
      <c r="G680" s="207" t="s">
        <v>267</v>
      </c>
      <c r="H680" s="208">
        <v>0.72499999999999998</v>
      </c>
      <c r="I680" s="209"/>
      <c r="J680" s="210">
        <f>ROUND(I680*H680,2)</f>
        <v>0</v>
      </c>
      <c r="K680" s="206" t="s">
        <v>202</v>
      </c>
      <c r="L680" s="62"/>
      <c r="M680" s="211" t="s">
        <v>24</v>
      </c>
      <c r="N680" s="212" t="s">
        <v>45</v>
      </c>
      <c r="O680" s="43"/>
      <c r="P680" s="213">
        <f>O680*H680</f>
        <v>0</v>
      </c>
      <c r="Q680" s="213">
        <v>0</v>
      </c>
      <c r="R680" s="213">
        <f>Q680*H680</f>
        <v>0</v>
      </c>
      <c r="S680" s="213">
        <v>4.1000000000000002E-2</v>
      </c>
      <c r="T680" s="214">
        <f>S680*H680</f>
        <v>2.9725000000000001E-2</v>
      </c>
      <c r="AR680" s="25" t="s">
        <v>203</v>
      </c>
      <c r="AT680" s="25" t="s">
        <v>198</v>
      </c>
      <c r="AU680" s="25" t="s">
        <v>211</v>
      </c>
      <c r="AY680" s="25" t="s">
        <v>196</v>
      </c>
      <c r="BE680" s="215">
        <f>IF(N680="základní",J680,0)</f>
        <v>0</v>
      </c>
      <c r="BF680" s="215">
        <f>IF(N680="snížená",J680,0)</f>
        <v>0</v>
      </c>
      <c r="BG680" s="215">
        <f>IF(N680="zákl. přenesená",J680,0)</f>
        <v>0</v>
      </c>
      <c r="BH680" s="215">
        <f>IF(N680="sníž. přenesená",J680,0)</f>
        <v>0</v>
      </c>
      <c r="BI680" s="215">
        <f>IF(N680="nulová",J680,0)</f>
        <v>0</v>
      </c>
      <c r="BJ680" s="25" t="s">
        <v>81</v>
      </c>
      <c r="BK680" s="215">
        <f>ROUND(I680*H680,2)</f>
        <v>0</v>
      </c>
      <c r="BL680" s="25" t="s">
        <v>203</v>
      </c>
      <c r="BM680" s="25" t="s">
        <v>944</v>
      </c>
    </row>
    <row r="681" spans="2:65" s="12" customFormat="1">
      <c r="B681" s="216"/>
      <c r="C681" s="217"/>
      <c r="D681" s="218" t="s">
        <v>205</v>
      </c>
      <c r="E681" s="219" t="s">
        <v>24</v>
      </c>
      <c r="F681" s="220" t="s">
        <v>945</v>
      </c>
      <c r="G681" s="217"/>
      <c r="H681" s="221">
        <v>0.72499999999999998</v>
      </c>
      <c r="I681" s="222"/>
      <c r="J681" s="217"/>
      <c r="K681" s="217"/>
      <c r="L681" s="223"/>
      <c r="M681" s="224"/>
      <c r="N681" s="225"/>
      <c r="O681" s="225"/>
      <c r="P681" s="225"/>
      <c r="Q681" s="225"/>
      <c r="R681" s="225"/>
      <c r="S681" s="225"/>
      <c r="T681" s="226"/>
      <c r="AT681" s="227" t="s">
        <v>205</v>
      </c>
      <c r="AU681" s="227" t="s">
        <v>211</v>
      </c>
      <c r="AV681" s="12" t="s">
        <v>83</v>
      </c>
      <c r="AW681" s="12" t="s">
        <v>37</v>
      </c>
      <c r="AX681" s="12" t="s">
        <v>81</v>
      </c>
      <c r="AY681" s="227" t="s">
        <v>196</v>
      </c>
    </row>
    <row r="682" spans="2:65" s="1" customFormat="1" ht="34.5" customHeight="1">
      <c r="B682" s="42"/>
      <c r="C682" s="204" t="s">
        <v>946</v>
      </c>
      <c r="D682" s="204" t="s">
        <v>198</v>
      </c>
      <c r="E682" s="205" t="s">
        <v>947</v>
      </c>
      <c r="F682" s="206" t="s">
        <v>948</v>
      </c>
      <c r="G682" s="207" t="s">
        <v>267</v>
      </c>
      <c r="H682" s="208">
        <v>24.428000000000001</v>
      </c>
      <c r="I682" s="209"/>
      <c r="J682" s="210">
        <f>ROUND(I682*H682,2)</f>
        <v>0</v>
      </c>
      <c r="K682" s="206" t="s">
        <v>202</v>
      </c>
      <c r="L682" s="62"/>
      <c r="M682" s="211" t="s">
        <v>24</v>
      </c>
      <c r="N682" s="212" t="s">
        <v>45</v>
      </c>
      <c r="O682" s="43"/>
      <c r="P682" s="213">
        <f>O682*H682</f>
        <v>0</v>
      </c>
      <c r="Q682" s="213">
        <v>0</v>
      </c>
      <c r="R682" s="213">
        <f>Q682*H682</f>
        <v>0</v>
      </c>
      <c r="S682" s="213">
        <v>7.5999999999999998E-2</v>
      </c>
      <c r="T682" s="214">
        <f>S682*H682</f>
        <v>1.856528</v>
      </c>
      <c r="AR682" s="25" t="s">
        <v>203</v>
      </c>
      <c r="AT682" s="25" t="s">
        <v>198</v>
      </c>
      <c r="AU682" s="25" t="s">
        <v>211</v>
      </c>
      <c r="AY682" s="25" t="s">
        <v>196</v>
      </c>
      <c r="BE682" s="215">
        <f>IF(N682="základní",J682,0)</f>
        <v>0</v>
      </c>
      <c r="BF682" s="215">
        <f>IF(N682="snížená",J682,0)</f>
        <v>0</v>
      </c>
      <c r="BG682" s="215">
        <f>IF(N682="zákl. přenesená",J682,0)</f>
        <v>0</v>
      </c>
      <c r="BH682" s="215">
        <f>IF(N682="sníž. přenesená",J682,0)</f>
        <v>0</v>
      </c>
      <c r="BI682" s="215">
        <f>IF(N682="nulová",J682,0)</f>
        <v>0</v>
      </c>
      <c r="BJ682" s="25" t="s">
        <v>81</v>
      </c>
      <c r="BK682" s="215">
        <f>ROUND(I682*H682,2)</f>
        <v>0</v>
      </c>
      <c r="BL682" s="25" t="s">
        <v>203</v>
      </c>
      <c r="BM682" s="25" t="s">
        <v>949</v>
      </c>
    </row>
    <row r="683" spans="2:65" s="12" customFormat="1">
      <c r="B683" s="216"/>
      <c r="C683" s="217"/>
      <c r="D683" s="218" t="s">
        <v>205</v>
      </c>
      <c r="E683" s="219" t="s">
        <v>24</v>
      </c>
      <c r="F683" s="220" t="s">
        <v>950</v>
      </c>
      <c r="G683" s="217"/>
      <c r="H683" s="221">
        <v>1.7729999999999999</v>
      </c>
      <c r="I683" s="222"/>
      <c r="J683" s="217"/>
      <c r="K683" s="217"/>
      <c r="L683" s="223"/>
      <c r="M683" s="224"/>
      <c r="N683" s="225"/>
      <c r="O683" s="225"/>
      <c r="P683" s="225"/>
      <c r="Q683" s="225"/>
      <c r="R683" s="225"/>
      <c r="S683" s="225"/>
      <c r="T683" s="226"/>
      <c r="AT683" s="227" t="s">
        <v>205</v>
      </c>
      <c r="AU683" s="227" t="s">
        <v>211</v>
      </c>
      <c r="AV683" s="12" t="s">
        <v>83</v>
      </c>
      <c r="AW683" s="12" t="s">
        <v>37</v>
      </c>
      <c r="AX683" s="12" t="s">
        <v>74</v>
      </c>
      <c r="AY683" s="227" t="s">
        <v>196</v>
      </c>
    </row>
    <row r="684" spans="2:65" s="12" customFormat="1">
      <c r="B684" s="216"/>
      <c r="C684" s="217"/>
      <c r="D684" s="218" t="s">
        <v>205</v>
      </c>
      <c r="E684" s="219" t="s">
        <v>24</v>
      </c>
      <c r="F684" s="220" t="s">
        <v>951</v>
      </c>
      <c r="G684" s="217"/>
      <c r="H684" s="221">
        <v>4.7279999999999998</v>
      </c>
      <c r="I684" s="222"/>
      <c r="J684" s="217"/>
      <c r="K684" s="217"/>
      <c r="L684" s="223"/>
      <c r="M684" s="224"/>
      <c r="N684" s="225"/>
      <c r="O684" s="225"/>
      <c r="P684" s="225"/>
      <c r="Q684" s="225"/>
      <c r="R684" s="225"/>
      <c r="S684" s="225"/>
      <c r="T684" s="226"/>
      <c r="AT684" s="227" t="s">
        <v>205</v>
      </c>
      <c r="AU684" s="227" t="s">
        <v>211</v>
      </c>
      <c r="AV684" s="12" t="s">
        <v>83</v>
      </c>
      <c r="AW684" s="12" t="s">
        <v>37</v>
      </c>
      <c r="AX684" s="12" t="s">
        <v>74</v>
      </c>
      <c r="AY684" s="227" t="s">
        <v>196</v>
      </c>
    </row>
    <row r="685" spans="2:65" s="13" customFormat="1">
      <c r="B685" s="228"/>
      <c r="C685" s="229"/>
      <c r="D685" s="218" t="s">
        <v>205</v>
      </c>
      <c r="E685" s="230" t="s">
        <v>24</v>
      </c>
      <c r="F685" s="231" t="s">
        <v>263</v>
      </c>
      <c r="G685" s="229"/>
      <c r="H685" s="232">
        <v>6.5010000000000003</v>
      </c>
      <c r="I685" s="233"/>
      <c r="J685" s="229"/>
      <c r="K685" s="229"/>
      <c r="L685" s="234"/>
      <c r="M685" s="235"/>
      <c r="N685" s="236"/>
      <c r="O685" s="236"/>
      <c r="P685" s="236"/>
      <c r="Q685" s="236"/>
      <c r="R685" s="236"/>
      <c r="S685" s="236"/>
      <c r="T685" s="237"/>
      <c r="AT685" s="238" t="s">
        <v>205</v>
      </c>
      <c r="AU685" s="238" t="s">
        <v>211</v>
      </c>
      <c r="AV685" s="13" t="s">
        <v>211</v>
      </c>
      <c r="AW685" s="13" t="s">
        <v>37</v>
      </c>
      <c r="AX685" s="13" t="s">
        <v>74</v>
      </c>
      <c r="AY685" s="238" t="s">
        <v>196</v>
      </c>
    </row>
    <row r="686" spans="2:65" s="12" customFormat="1">
      <c r="B686" s="216"/>
      <c r="C686" s="217"/>
      <c r="D686" s="218" t="s">
        <v>205</v>
      </c>
      <c r="E686" s="219" t="s">
        <v>24</v>
      </c>
      <c r="F686" s="220" t="s">
        <v>952</v>
      </c>
      <c r="G686" s="217"/>
      <c r="H686" s="221">
        <v>8.8650000000000002</v>
      </c>
      <c r="I686" s="222"/>
      <c r="J686" s="217"/>
      <c r="K686" s="217"/>
      <c r="L686" s="223"/>
      <c r="M686" s="224"/>
      <c r="N686" s="225"/>
      <c r="O686" s="225"/>
      <c r="P686" s="225"/>
      <c r="Q686" s="225"/>
      <c r="R686" s="225"/>
      <c r="S686" s="225"/>
      <c r="T686" s="226"/>
      <c r="AT686" s="227" t="s">
        <v>205</v>
      </c>
      <c r="AU686" s="227" t="s">
        <v>211</v>
      </c>
      <c r="AV686" s="12" t="s">
        <v>83</v>
      </c>
      <c r="AW686" s="12" t="s">
        <v>37</v>
      </c>
      <c r="AX686" s="12" t="s">
        <v>74</v>
      </c>
      <c r="AY686" s="227" t="s">
        <v>196</v>
      </c>
    </row>
    <row r="687" spans="2:65" s="12" customFormat="1">
      <c r="B687" s="216"/>
      <c r="C687" s="217"/>
      <c r="D687" s="218" t="s">
        <v>205</v>
      </c>
      <c r="E687" s="219" t="s">
        <v>24</v>
      </c>
      <c r="F687" s="220" t="s">
        <v>953</v>
      </c>
      <c r="G687" s="217"/>
      <c r="H687" s="221">
        <v>7.88</v>
      </c>
      <c r="I687" s="222"/>
      <c r="J687" s="217"/>
      <c r="K687" s="217"/>
      <c r="L687" s="223"/>
      <c r="M687" s="224"/>
      <c r="N687" s="225"/>
      <c r="O687" s="225"/>
      <c r="P687" s="225"/>
      <c r="Q687" s="225"/>
      <c r="R687" s="225"/>
      <c r="S687" s="225"/>
      <c r="T687" s="226"/>
      <c r="AT687" s="227" t="s">
        <v>205</v>
      </c>
      <c r="AU687" s="227" t="s">
        <v>211</v>
      </c>
      <c r="AV687" s="12" t="s">
        <v>83</v>
      </c>
      <c r="AW687" s="12" t="s">
        <v>37</v>
      </c>
      <c r="AX687" s="12" t="s">
        <v>74</v>
      </c>
      <c r="AY687" s="227" t="s">
        <v>196</v>
      </c>
    </row>
    <row r="688" spans="2:65" s="12" customFormat="1">
      <c r="B688" s="216"/>
      <c r="C688" s="217"/>
      <c r="D688" s="218" t="s">
        <v>205</v>
      </c>
      <c r="E688" s="219" t="s">
        <v>24</v>
      </c>
      <c r="F688" s="220" t="s">
        <v>954</v>
      </c>
      <c r="G688" s="217"/>
      <c r="H688" s="221">
        <v>1.1819999999999999</v>
      </c>
      <c r="I688" s="222"/>
      <c r="J688" s="217"/>
      <c r="K688" s="217"/>
      <c r="L688" s="223"/>
      <c r="M688" s="224"/>
      <c r="N688" s="225"/>
      <c r="O688" s="225"/>
      <c r="P688" s="225"/>
      <c r="Q688" s="225"/>
      <c r="R688" s="225"/>
      <c r="S688" s="225"/>
      <c r="T688" s="226"/>
      <c r="AT688" s="227" t="s">
        <v>205</v>
      </c>
      <c r="AU688" s="227" t="s">
        <v>211</v>
      </c>
      <c r="AV688" s="12" t="s">
        <v>83</v>
      </c>
      <c r="AW688" s="12" t="s">
        <v>37</v>
      </c>
      <c r="AX688" s="12" t="s">
        <v>74</v>
      </c>
      <c r="AY688" s="227" t="s">
        <v>196</v>
      </c>
    </row>
    <row r="689" spans="2:65" s="13" customFormat="1">
      <c r="B689" s="228"/>
      <c r="C689" s="229"/>
      <c r="D689" s="218" t="s">
        <v>205</v>
      </c>
      <c r="E689" s="230" t="s">
        <v>24</v>
      </c>
      <c r="F689" s="231" t="s">
        <v>271</v>
      </c>
      <c r="G689" s="229"/>
      <c r="H689" s="232">
        <v>17.927</v>
      </c>
      <c r="I689" s="233"/>
      <c r="J689" s="229"/>
      <c r="K689" s="229"/>
      <c r="L689" s="234"/>
      <c r="M689" s="235"/>
      <c r="N689" s="236"/>
      <c r="O689" s="236"/>
      <c r="P689" s="236"/>
      <c r="Q689" s="236"/>
      <c r="R689" s="236"/>
      <c r="S689" s="236"/>
      <c r="T689" s="237"/>
      <c r="AT689" s="238" t="s">
        <v>205</v>
      </c>
      <c r="AU689" s="238" t="s">
        <v>211</v>
      </c>
      <c r="AV689" s="13" t="s">
        <v>211</v>
      </c>
      <c r="AW689" s="13" t="s">
        <v>37</v>
      </c>
      <c r="AX689" s="13" t="s">
        <v>74</v>
      </c>
      <c r="AY689" s="238" t="s">
        <v>196</v>
      </c>
    </row>
    <row r="690" spans="2:65" s="14" customFormat="1">
      <c r="B690" s="239"/>
      <c r="C690" s="240"/>
      <c r="D690" s="218" t="s">
        <v>205</v>
      </c>
      <c r="E690" s="241" t="s">
        <v>24</v>
      </c>
      <c r="F690" s="242" t="s">
        <v>238</v>
      </c>
      <c r="G690" s="240"/>
      <c r="H690" s="243">
        <v>24.428000000000001</v>
      </c>
      <c r="I690" s="244"/>
      <c r="J690" s="240"/>
      <c r="K690" s="240"/>
      <c r="L690" s="245"/>
      <c r="M690" s="246"/>
      <c r="N690" s="247"/>
      <c r="O690" s="247"/>
      <c r="P690" s="247"/>
      <c r="Q690" s="247"/>
      <c r="R690" s="247"/>
      <c r="S690" s="247"/>
      <c r="T690" s="248"/>
      <c r="AT690" s="249" t="s">
        <v>205</v>
      </c>
      <c r="AU690" s="249" t="s">
        <v>211</v>
      </c>
      <c r="AV690" s="14" t="s">
        <v>203</v>
      </c>
      <c r="AW690" s="14" t="s">
        <v>37</v>
      </c>
      <c r="AX690" s="14" t="s">
        <v>81</v>
      </c>
      <c r="AY690" s="249" t="s">
        <v>196</v>
      </c>
    </row>
    <row r="691" spans="2:65" s="1" customFormat="1" ht="46" customHeight="1">
      <c r="B691" s="42"/>
      <c r="C691" s="204" t="s">
        <v>955</v>
      </c>
      <c r="D691" s="204" t="s">
        <v>198</v>
      </c>
      <c r="E691" s="205" t="s">
        <v>956</v>
      </c>
      <c r="F691" s="206" t="s">
        <v>957</v>
      </c>
      <c r="G691" s="207" t="s">
        <v>320</v>
      </c>
      <c r="H691" s="208">
        <v>9.1</v>
      </c>
      <c r="I691" s="209"/>
      <c r="J691" s="210">
        <f>ROUND(I691*H691,2)</f>
        <v>0</v>
      </c>
      <c r="K691" s="206" t="s">
        <v>202</v>
      </c>
      <c r="L691" s="62"/>
      <c r="M691" s="211" t="s">
        <v>24</v>
      </c>
      <c r="N691" s="212" t="s">
        <v>45</v>
      </c>
      <c r="O691" s="43"/>
      <c r="P691" s="213">
        <f>O691*H691</f>
        <v>0</v>
      </c>
      <c r="Q691" s="213">
        <v>0</v>
      </c>
      <c r="R691" s="213">
        <f>Q691*H691</f>
        <v>0</v>
      </c>
      <c r="S691" s="213">
        <v>4.2000000000000003E-2</v>
      </c>
      <c r="T691" s="214">
        <f>S691*H691</f>
        <v>0.38219999999999998</v>
      </c>
      <c r="AR691" s="25" t="s">
        <v>203</v>
      </c>
      <c r="AT691" s="25" t="s">
        <v>198</v>
      </c>
      <c r="AU691" s="25" t="s">
        <v>211</v>
      </c>
      <c r="AY691" s="25" t="s">
        <v>196</v>
      </c>
      <c r="BE691" s="215">
        <f>IF(N691="základní",J691,0)</f>
        <v>0</v>
      </c>
      <c r="BF691" s="215">
        <f>IF(N691="snížená",J691,0)</f>
        <v>0</v>
      </c>
      <c r="BG691" s="215">
        <f>IF(N691="zákl. přenesená",J691,0)</f>
        <v>0</v>
      </c>
      <c r="BH691" s="215">
        <f>IF(N691="sníž. přenesená",J691,0)</f>
        <v>0</v>
      </c>
      <c r="BI691" s="215">
        <f>IF(N691="nulová",J691,0)</f>
        <v>0</v>
      </c>
      <c r="BJ691" s="25" t="s">
        <v>81</v>
      </c>
      <c r="BK691" s="215">
        <f>ROUND(I691*H691,2)</f>
        <v>0</v>
      </c>
      <c r="BL691" s="25" t="s">
        <v>203</v>
      </c>
      <c r="BM691" s="25" t="s">
        <v>958</v>
      </c>
    </row>
    <row r="692" spans="2:65" s="12" customFormat="1">
      <c r="B692" s="216"/>
      <c r="C692" s="217"/>
      <c r="D692" s="218" t="s">
        <v>205</v>
      </c>
      <c r="E692" s="219" t="s">
        <v>24</v>
      </c>
      <c r="F692" s="220" t="s">
        <v>959</v>
      </c>
      <c r="G692" s="217"/>
      <c r="H692" s="221">
        <v>3</v>
      </c>
      <c r="I692" s="222"/>
      <c r="J692" s="217"/>
      <c r="K692" s="217"/>
      <c r="L692" s="223"/>
      <c r="M692" s="224"/>
      <c r="N692" s="225"/>
      <c r="O692" s="225"/>
      <c r="P692" s="225"/>
      <c r="Q692" s="225"/>
      <c r="R692" s="225"/>
      <c r="S692" s="225"/>
      <c r="T692" s="226"/>
      <c r="AT692" s="227" t="s">
        <v>205</v>
      </c>
      <c r="AU692" s="227" t="s">
        <v>211</v>
      </c>
      <c r="AV692" s="12" t="s">
        <v>83</v>
      </c>
      <c r="AW692" s="12" t="s">
        <v>37</v>
      </c>
      <c r="AX692" s="12" t="s">
        <v>74</v>
      </c>
      <c r="AY692" s="227" t="s">
        <v>196</v>
      </c>
    </row>
    <row r="693" spans="2:65" s="12" customFormat="1">
      <c r="B693" s="216"/>
      <c r="C693" s="217"/>
      <c r="D693" s="218" t="s">
        <v>205</v>
      </c>
      <c r="E693" s="219" t="s">
        <v>24</v>
      </c>
      <c r="F693" s="220" t="s">
        <v>960</v>
      </c>
      <c r="G693" s="217"/>
      <c r="H693" s="221">
        <v>1.6</v>
      </c>
      <c r="I693" s="222"/>
      <c r="J693" s="217"/>
      <c r="K693" s="217"/>
      <c r="L693" s="223"/>
      <c r="M693" s="224"/>
      <c r="N693" s="225"/>
      <c r="O693" s="225"/>
      <c r="P693" s="225"/>
      <c r="Q693" s="225"/>
      <c r="R693" s="225"/>
      <c r="S693" s="225"/>
      <c r="T693" s="226"/>
      <c r="AT693" s="227" t="s">
        <v>205</v>
      </c>
      <c r="AU693" s="227" t="s">
        <v>211</v>
      </c>
      <c r="AV693" s="12" t="s">
        <v>83</v>
      </c>
      <c r="AW693" s="12" t="s">
        <v>37</v>
      </c>
      <c r="AX693" s="12" t="s">
        <v>74</v>
      </c>
      <c r="AY693" s="227" t="s">
        <v>196</v>
      </c>
    </row>
    <row r="694" spans="2:65" s="12" customFormat="1">
      <c r="B694" s="216"/>
      <c r="C694" s="217"/>
      <c r="D694" s="218" t="s">
        <v>205</v>
      </c>
      <c r="E694" s="219" t="s">
        <v>24</v>
      </c>
      <c r="F694" s="220" t="s">
        <v>961</v>
      </c>
      <c r="G694" s="217"/>
      <c r="H694" s="221">
        <v>1.5</v>
      </c>
      <c r="I694" s="222"/>
      <c r="J694" s="217"/>
      <c r="K694" s="217"/>
      <c r="L694" s="223"/>
      <c r="M694" s="224"/>
      <c r="N694" s="225"/>
      <c r="O694" s="225"/>
      <c r="P694" s="225"/>
      <c r="Q694" s="225"/>
      <c r="R694" s="225"/>
      <c r="S694" s="225"/>
      <c r="T694" s="226"/>
      <c r="AT694" s="227" t="s">
        <v>205</v>
      </c>
      <c r="AU694" s="227" t="s">
        <v>211</v>
      </c>
      <c r="AV694" s="12" t="s">
        <v>83</v>
      </c>
      <c r="AW694" s="12" t="s">
        <v>37</v>
      </c>
      <c r="AX694" s="12" t="s">
        <v>74</v>
      </c>
      <c r="AY694" s="227" t="s">
        <v>196</v>
      </c>
    </row>
    <row r="695" spans="2:65" s="13" customFormat="1">
      <c r="B695" s="228"/>
      <c r="C695" s="229"/>
      <c r="D695" s="218" t="s">
        <v>205</v>
      </c>
      <c r="E695" s="230" t="s">
        <v>24</v>
      </c>
      <c r="F695" s="231" t="s">
        <v>271</v>
      </c>
      <c r="G695" s="229"/>
      <c r="H695" s="232">
        <v>6.1</v>
      </c>
      <c r="I695" s="233"/>
      <c r="J695" s="229"/>
      <c r="K695" s="229"/>
      <c r="L695" s="234"/>
      <c r="M695" s="235"/>
      <c r="N695" s="236"/>
      <c r="O695" s="236"/>
      <c r="P695" s="236"/>
      <c r="Q695" s="236"/>
      <c r="R695" s="236"/>
      <c r="S695" s="236"/>
      <c r="T695" s="237"/>
      <c r="AT695" s="238" t="s">
        <v>205</v>
      </c>
      <c r="AU695" s="238" t="s">
        <v>211</v>
      </c>
      <c r="AV695" s="13" t="s">
        <v>211</v>
      </c>
      <c r="AW695" s="13" t="s">
        <v>37</v>
      </c>
      <c r="AX695" s="13" t="s">
        <v>74</v>
      </c>
      <c r="AY695" s="238" t="s">
        <v>196</v>
      </c>
    </row>
    <row r="696" spans="2:65" s="12" customFormat="1">
      <c r="B696" s="216"/>
      <c r="C696" s="217"/>
      <c r="D696" s="218" t="s">
        <v>205</v>
      </c>
      <c r="E696" s="219" t="s">
        <v>24</v>
      </c>
      <c r="F696" s="220" t="s">
        <v>959</v>
      </c>
      <c r="G696" s="217"/>
      <c r="H696" s="221">
        <v>3</v>
      </c>
      <c r="I696" s="222"/>
      <c r="J696" s="217"/>
      <c r="K696" s="217"/>
      <c r="L696" s="223"/>
      <c r="M696" s="224"/>
      <c r="N696" s="225"/>
      <c r="O696" s="225"/>
      <c r="P696" s="225"/>
      <c r="Q696" s="225"/>
      <c r="R696" s="225"/>
      <c r="S696" s="225"/>
      <c r="T696" s="226"/>
      <c r="AT696" s="227" t="s">
        <v>205</v>
      </c>
      <c r="AU696" s="227" t="s">
        <v>211</v>
      </c>
      <c r="AV696" s="12" t="s">
        <v>83</v>
      </c>
      <c r="AW696" s="12" t="s">
        <v>37</v>
      </c>
      <c r="AX696" s="12" t="s">
        <v>74</v>
      </c>
      <c r="AY696" s="227" t="s">
        <v>196</v>
      </c>
    </row>
    <row r="697" spans="2:65" s="13" customFormat="1">
      <c r="B697" s="228"/>
      <c r="C697" s="229"/>
      <c r="D697" s="218" t="s">
        <v>205</v>
      </c>
      <c r="E697" s="230" t="s">
        <v>24</v>
      </c>
      <c r="F697" s="231" t="s">
        <v>263</v>
      </c>
      <c r="G697" s="229"/>
      <c r="H697" s="232">
        <v>3</v>
      </c>
      <c r="I697" s="233"/>
      <c r="J697" s="229"/>
      <c r="K697" s="229"/>
      <c r="L697" s="234"/>
      <c r="M697" s="235"/>
      <c r="N697" s="236"/>
      <c r="O697" s="236"/>
      <c r="P697" s="236"/>
      <c r="Q697" s="236"/>
      <c r="R697" s="236"/>
      <c r="S697" s="236"/>
      <c r="T697" s="237"/>
      <c r="AT697" s="238" t="s">
        <v>205</v>
      </c>
      <c r="AU697" s="238" t="s">
        <v>211</v>
      </c>
      <c r="AV697" s="13" t="s">
        <v>211</v>
      </c>
      <c r="AW697" s="13" t="s">
        <v>37</v>
      </c>
      <c r="AX697" s="13" t="s">
        <v>74</v>
      </c>
      <c r="AY697" s="238" t="s">
        <v>196</v>
      </c>
    </row>
    <row r="698" spans="2:65" s="14" customFormat="1">
      <c r="B698" s="239"/>
      <c r="C698" s="240"/>
      <c r="D698" s="218" t="s">
        <v>205</v>
      </c>
      <c r="E698" s="241" t="s">
        <v>24</v>
      </c>
      <c r="F698" s="242" t="s">
        <v>238</v>
      </c>
      <c r="G698" s="240"/>
      <c r="H698" s="243">
        <v>9.1</v>
      </c>
      <c r="I698" s="244"/>
      <c r="J698" s="240"/>
      <c r="K698" s="240"/>
      <c r="L698" s="245"/>
      <c r="M698" s="246"/>
      <c r="N698" s="247"/>
      <c r="O698" s="247"/>
      <c r="P698" s="247"/>
      <c r="Q698" s="247"/>
      <c r="R698" s="247"/>
      <c r="S698" s="247"/>
      <c r="T698" s="248"/>
      <c r="AT698" s="249" t="s">
        <v>205</v>
      </c>
      <c r="AU698" s="249" t="s">
        <v>211</v>
      </c>
      <c r="AV698" s="14" t="s">
        <v>203</v>
      </c>
      <c r="AW698" s="14" t="s">
        <v>37</v>
      </c>
      <c r="AX698" s="14" t="s">
        <v>81</v>
      </c>
      <c r="AY698" s="249" t="s">
        <v>196</v>
      </c>
    </row>
    <row r="699" spans="2:65" s="1" customFormat="1" ht="46" customHeight="1">
      <c r="B699" s="42"/>
      <c r="C699" s="204" t="s">
        <v>962</v>
      </c>
      <c r="D699" s="204" t="s">
        <v>198</v>
      </c>
      <c r="E699" s="205" t="s">
        <v>963</v>
      </c>
      <c r="F699" s="206" t="s">
        <v>964</v>
      </c>
      <c r="G699" s="207" t="s">
        <v>320</v>
      </c>
      <c r="H699" s="208">
        <v>7</v>
      </c>
      <c r="I699" s="209"/>
      <c r="J699" s="210">
        <f>ROUND(I699*H699,2)</f>
        <v>0</v>
      </c>
      <c r="K699" s="206" t="s">
        <v>202</v>
      </c>
      <c r="L699" s="62"/>
      <c r="M699" s="211" t="s">
        <v>24</v>
      </c>
      <c r="N699" s="212" t="s">
        <v>45</v>
      </c>
      <c r="O699" s="43"/>
      <c r="P699" s="213">
        <f>O699*H699</f>
        <v>0</v>
      </c>
      <c r="Q699" s="213">
        <v>0</v>
      </c>
      <c r="R699" s="213">
        <f>Q699*H699</f>
        <v>0</v>
      </c>
      <c r="S699" s="213">
        <v>6.5000000000000002E-2</v>
      </c>
      <c r="T699" s="214">
        <f>S699*H699</f>
        <v>0.45500000000000002</v>
      </c>
      <c r="AR699" s="25" t="s">
        <v>203</v>
      </c>
      <c r="AT699" s="25" t="s">
        <v>198</v>
      </c>
      <c r="AU699" s="25" t="s">
        <v>211</v>
      </c>
      <c r="AY699" s="25" t="s">
        <v>196</v>
      </c>
      <c r="BE699" s="215">
        <f>IF(N699="základní",J699,0)</f>
        <v>0</v>
      </c>
      <c r="BF699" s="215">
        <f>IF(N699="snížená",J699,0)</f>
        <v>0</v>
      </c>
      <c r="BG699" s="215">
        <f>IF(N699="zákl. přenesená",J699,0)</f>
        <v>0</v>
      </c>
      <c r="BH699" s="215">
        <f>IF(N699="sníž. přenesená",J699,0)</f>
        <v>0</v>
      </c>
      <c r="BI699" s="215">
        <f>IF(N699="nulová",J699,0)</f>
        <v>0</v>
      </c>
      <c r="BJ699" s="25" t="s">
        <v>81</v>
      </c>
      <c r="BK699" s="215">
        <f>ROUND(I699*H699,2)</f>
        <v>0</v>
      </c>
      <c r="BL699" s="25" t="s">
        <v>203</v>
      </c>
      <c r="BM699" s="25" t="s">
        <v>965</v>
      </c>
    </row>
    <row r="700" spans="2:65" s="12" customFormat="1">
      <c r="B700" s="216"/>
      <c r="C700" s="217"/>
      <c r="D700" s="218" t="s">
        <v>205</v>
      </c>
      <c r="E700" s="219" t="s">
        <v>24</v>
      </c>
      <c r="F700" s="220" t="s">
        <v>966</v>
      </c>
      <c r="G700" s="217"/>
      <c r="H700" s="221">
        <v>7</v>
      </c>
      <c r="I700" s="222"/>
      <c r="J700" s="217"/>
      <c r="K700" s="217"/>
      <c r="L700" s="223"/>
      <c r="M700" s="224"/>
      <c r="N700" s="225"/>
      <c r="O700" s="225"/>
      <c r="P700" s="225"/>
      <c r="Q700" s="225"/>
      <c r="R700" s="225"/>
      <c r="S700" s="225"/>
      <c r="T700" s="226"/>
      <c r="AT700" s="227" t="s">
        <v>205</v>
      </c>
      <c r="AU700" s="227" t="s">
        <v>211</v>
      </c>
      <c r="AV700" s="12" t="s">
        <v>83</v>
      </c>
      <c r="AW700" s="12" t="s">
        <v>37</v>
      </c>
      <c r="AX700" s="12" t="s">
        <v>74</v>
      </c>
      <c r="AY700" s="227" t="s">
        <v>196</v>
      </c>
    </row>
    <row r="701" spans="2:65" s="13" customFormat="1">
      <c r="B701" s="228"/>
      <c r="C701" s="229"/>
      <c r="D701" s="218" t="s">
        <v>205</v>
      </c>
      <c r="E701" s="230" t="s">
        <v>24</v>
      </c>
      <c r="F701" s="231" t="s">
        <v>263</v>
      </c>
      <c r="G701" s="229"/>
      <c r="H701" s="232">
        <v>7</v>
      </c>
      <c r="I701" s="233"/>
      <c r="J701" s="229"/>
      <c r="K701" s="229"/>
      <c r="L701" s="234"/>
      <c r="M701" s="235"/>
      <c r="N701" s="236"/>
      <c r="O701" s="236"/>
      <c r="P701" s="236"/>
      <c r="Q701" s="236"/>
      <c r="R701" s="236"/>
      <c r="S701" s="236"/>
      <c r="T701" s="237"/>
      <c r="AT701" s="238" t="s">
        <v>205</v>
      </c>
      <c r="AU701" s="238" t="s">
        <v>211</v>
      </c>
      <c r="AV701" s="13" t="s">
        <v>211</v>
      </c>
      <c r="AW701" s="13" t="s">
        <v>37</v>
      </c>
      <c r="AX701" s="13" t="s">
        <v>74</v>
      </c>
      <c r="AY701" s="238" t="s">
        <v>196</v>
      </c>
    </row>
    <row r="702" spans="2:65" s="14" customFormat="1">
      <c r="B702" s="239"/>
      <c r="C702" s="240"/>
      <c r="D702" s="218" t="s">
        <v>205</v>
      </c>
      <c r="E702" s="241" t="s">
        <v>24</v>
      </c>
      <c r="F702" s="242" t="s">
        <v>238</v>
      </c>
      <c r="G702" s="240"/>
      <c r="H702" s="243">
        <v>7</v>
      </c>
      <c r="I702" s="244"/>
      <c r="J702" s="240"/>
      <c r="K702" s="240"/>
      <c r="L702" s="245"/>
      <c r="M702" s="246"/>
      <c r="N702" s="247"/>
      <c r="O702" s="247"/>
      <c r="P702" s="247"/>
      <c r="Q702" s="247"/>
      <c r="R702" s="247"/>
      <c r="S702" s="247"/>
      <c r="T702" s="248"/>
      <c r="AT702" s="249" t="s">
        <v>205</v>
      </c>
      <c r="AU702" s="249" t="s">
        <v>211</v>
      </c>
      <c r="AV702" s="14" t="s">
        <v>203</v>
      </c>
      <c r="AW702" s="14" t="s">
        <v>37</v>
      </c>
      <c r="AX702" s="14" t="s">
        <v>81</v>
      </c>
      <c r="AY702" s="249" t="s">
        <v>196</v>
      </c>
    </row>
    <row r="703" spans="2:65" s="1" customFormat="1" ht="46" customHeight="1">
      <c r="B703" s="42"/>
      <c r="C703" s="204" t="s">
        <v>967</v>
      </c>
      <c r="D703" s="204" t="s">
        <v>198</v>
      </c>
      <c r="E703" s="205" t="s">
        <v>968</v>
      </c>
      <c r="F703" s="206" t="s">
        <v>969</v>
      </c>
      <c r="G703" s="207" t="s">
        <v>320</v>
      </c>
      <c r="H703" s="208">
        <v>2.2000000000000002</v>
      </c>
      <c r="I703" s="209"/>
      <c r="J703" s="210">
        <f>ROUND(I703*H703,2)</f>
        <v>0</v>
      </c>
      <c r="K703" s="206" t="s">
        <v>202</v>
      </c>
      <c r="L703" s="62"/>
      <c r="M703" s="211" t="s">
        <v>24</v>
      </c>
      <c r="N703" s="212" t="s">
        <v>45</v>
      </c>
      <c r="O703" s="43"/>
      <c r="P703" s="213">
        <f>O703*H703</f>
        <v>0</v>
      </c>
      <c r="Q703" s="213">
        <v>0</v>
      </c>
      <c r="R703" s="213">
        <f>Q703*H703</f>
        <v>0</v>
      </c>
      <c r="S703" s="213">
        <v>7.0999999999999994E-2</v>
      </c>
      <c r="T703" s="214">
        <f>S703*H703</f>
        <v>0.15620000000000001</v>
      </c>
      <c r="AR703" s="25" t="s">
        <v>203</v>
      </c>
      <c r="AT703" s="25" t="s">
        <v>198</v>
      </c>
      <c r="AU703" s="25" t="s">
        <v>211</v>
      </c>
      <c r="AY703" s="25" t="s">
        <v>196</v>
      </c>
      <c r="BE703" s="215">
        <f>IF(N703="základní",J703,0)</f>
        <v>0</v>
      </c>
      <c r="BF703" s="215">
        <f>IF(N703="snížená",J703,0)</f>
        <v>0</v>
      </c>
      <c r="BG703" s="215">
        <f>IF(N703="zákl. přenesená",J703,0)</f>
        <v>0</v>
      </c>
      <c r="BH703" s="215">
        <f>IF(N703="sníž. přenesená",J703,0)</f>
        <v>0</v>
      </c>
      <c r="BI703" s="215">
        <f>IF(N703="nulová",J703,0)</f>
        <v>0</v>
      </c>
      <c r="BJ703" s="25" t="s">
        <v>81</v>
      </c>
      <c r="BK703" s="215">
        <f>ROUND(I703*H703,2)</f>
        <v>0</v>
      </c>
      <c r="BL703" s="25" t="s">
        <v>203</v>
      </c>
      <c r="BM703" s="25" t="s">
        <v>970</v>
      </c>
    </row>
    <row r="704" spans="2:65" s="12" customFormat="1">
      <c r="B704" s="216"/>
      <c r="C704" s="217"/>
      <c r="D704" s="218" t="s">
        <v>205</v>
      </c>
      <c r="E704" s="219" t="s">
        <v>24</v>
      </c>
      <c r="F704" s="220" t="s">
        <v>971</v>
      </c>
      <c r="G704" s="217"/>
      <c r="H704" s="221">
        <v>2.2000000000000002</v>
      </c>
      <c r="I704" s="222"/>
      <c r="J704" s="217"/>
      <c r="K704" s="217"/>
      <c r="L704" s="223"/>
      <c r="M704" s="224"/>
      <c r="N704" s="225"/>
      <c r="O704" s="225"/>
      <c r="P704" s="225"/>
      <c r="Q704" s="225"/>
      <c r="R704" s="225"/>
      <c r="S704" s="225"/>
      <c r="T704" s="226"/>
      <c r="AT704" s="227" t="s">
        <v>205</v>
      </c>
      <c r="AU704" s="227" t="s">
        <v>211</v>
      </c>
      <c r="AV704" s="12" t="s">
        <v>83</v>
      </c>
      <c r="AW704" s="12" t="s">
        <v>37</v>
      </c>
      <c r="AX704" s="12" t="s">
        <v>81</v>
      </c>
      <c r="AY704" s="227" t="s">
        <v>196</v>
      </c>
    </row>
    <row r="705" spans="2:65" s="1" customFormat="1" ht="46" customHeight="1">
      <c r="B705" s="42"/>
      <c r="C705" s="204" t="s">
        <v>972</v>
      </c>
      <c r="D705" s="204" t="s">
        <v>198</v>
      </c>
      <c r="E705" s="205" t="s">
        <v>973</v>
      </c>
      <c r="F705" s="206" t="s">
        <v>974</v>
      </c>
      <c r="G705" s="207" t="s">
        <v>201</v>
      </c>
      <c r="H705" s="208">
        <v>0.91</v>
      </c>
      <c r="I705" s="209"/>
      <c r="J705" s="210">
        <f>ROUND(I705*H705,2)</f>
        <v>0</v>
      </c>
      <c r="K705" s="206" t="s">
        <v>202</v>
      </c>
      <c r="L705" s="62"/>
      <c r="M705" s="211" t="s">
        <v>24</v>
      </c>
      <c r="N705" s="212" t="s">
        <v>45</v>
      </c>
      <c r="O705" s="43"/>
      <c r="P705" s="213">
        <f>O705*H705</f>
        <v>0</v>
      </c>
      <c r="Q705" s="213">
        <v>0</v>
      </c>
      <c r="R705" s="213">
        <f>Q705*H705</f>
        <v>0</v>
      </c>
      <c r="S705" s="213">
        <v>1.8</v>
      </c>
      <c r="T705" s="214">
        <f>S705*H705</f>
        <v>1.6380000000000001</v>
      </c>
      <c r="AR705" s="25" t="s">
        <v>203</v>
      </c>
      <c r="AT705" s="25" t="s">
        <v>198</v>
      </c>
      <c r="AU705" s="25" t="s">
        <v>211</v>
      </c>
      <c r="AY705" s="25" t="s">
        <v>196</v>
      </c>
      <c r="BE705" s="215">
        <f>IF(N705="základní",J705,0)</f>
        <v>0</v>
      </c>
      <c r="BF705" s="215">
        <f>IF(N705="snížená",J705,0)</f>
        <v>0</v>
      </c>
      <c r="BG705" s="215">
        <f>IF(N705="zákl. přenesená",J705,0)</f>
        <v>0</v>
      </c>
      <c r="BH705" s="215">
        <f>IF(N705="sníž. přenesená",J705,0)</f>
        <v>0</v>
      </c>
      <c r="BI705" s="215">
        <f>IF(N705="nulová",J705,0)</f>
        <v>0</v>
      </c>
      <c r="BJ705" s="25" t="s">
        <v>81</v>
      </c>
      <c r="BK705" s="215">
        <f>ROUND(I705*H705,2)</f>
        <v>0</v>
      </c>
      <c r="BL705" s="25" t="s">
        <v>203</v>
      </c>
      <c r="BM705" s="25" t="s">
        <v>975</v>
      </c>
    </row>
    <row r="706" spans="2:65" s="12" customFormat="1">
      <c r="B706" s="216"/>
      <c r="C706" s="217"/>
      <c r="D706" s="218" t="s">
        <v>205</v>
      </c>
      <c r="E706" s="219" t="s">
        <v>24</v>
      </c>
      <c r="F706" s="220" t="s">
        <v>976</v>
      </c>
      <c r="G706" s="217"/>
      <c r="H706" s="221">
        <v>0.91</v>
      </c>
      <c r="I706" s="222"/>
      <c r="J706" s="217"/>
      <c r="K706" s="217"/>
      <c r="L706" s="223"/>
      <c r="M706" s="224"/>
      <c r="N706" s="225"/>
      <c r="O706" s="225"/>
      <c r="P706" s="225"/>
      <c r="Q706" s="225"/>
      <c r="R706" s="225"/>
      <c r="S706" s="225"/>
      <c r="T706" s="226"/>
      <c r="AT706" s="227" t="s">
        <v>205</v>
      </c>
      <c r="AU706" s="227" t="s">
        <v>211</v>
      </c>
      <c r="AV706" s="12" t="s">
        <v>83</v>
      </c>
      <c r="AW706" s="12" t="s">
        <v>37</v>
      </c>
      <c r="AX706" s="12" t="s">
        <v>74</v>
      </c>
      <c r="AY706" s="227" t="s">
        <v>196</v>
      </c>
    </row>
    <row r="707" spans="2:65" s="13" customFormat="1">
      <c r="B707" s="228"/>
      <c r="C707" s="229"/>
      <c r="D707" s="218" t="s">
        <v>205</v>
      </c>
      <c r="E707" s="230" t="s">
        <v>24</v>
      </c>
      <c r="F707" s="231" t="s">
        <v>263</v>
      </c>
      <c r="G707" s="229"/>
      <c r="H707" s="232">
        <v>0.91</v>
      </c>
      <c r="I707" s="233"/>
      <c r="J707" s="229"/>
      <c r="K707" s="229"/>
      <c r="L707" s="234"/>
      <c r="M707" s="235"/>
      <c r="N707" s="236"/>
      <c r="O707" s="236"/>
      <c r="P707" s="236"/>
      <c r="Q707" s="236"/>
      <c r="R707" s="236"/>
      <c r="S707" s="236"/>
      <c r="T707" s="237"/>
      <c r="AT707" s="238" t="s">
        <v>205</v>
      </c>
      <c r="AU707" s="238" t="s">
        <v>211</v>
      </c>
      <c r="AV707" s="13" t="s">
        <v>211</v>
      </c>
      <c r="AW707" s="13" t="s">
        <v>37</v>
      </c>
      <c r="AX707" s="13" t="s">
        <v>74</v>
      </c>
      <c r="AY707" s="238" t="s">
        <v>196</v>
      </c>
    </row>
    <row r="708" spans="2:65" s="14" customFormat="1">
      <c r="B708" s="239"/>
      <c r="C708" s="240"/>
      <c r="D708" s="218" t="s">
        <v>205</v>
      </c>
      <c r="E708" s="241" t="s">
        <v>24</v>
      </c>
      <c r="F708" s="242" t="s">
        <v>238</v>
      </c>
      <c r="G708" s="240"/>
      <c r="H708" s="243">
        <v>0.91</v>
      </c>
      <c r="I708" s="244"/>
      <c r="J708" s="240"/>
      <c r="K708" s="240"/>
      <c r="L708" s="245"/>
      <c r="M708" s="246"/>
      <c r="N708" s="247"/>
      <c r="O708" s="247"/>
      <c r="P708" s="247"/>
      <c r="Q708" s="247"/>
      <c r="R708" s="247"/>
      <c r="S708" s="247"/>
      <c r="T708" s="248"/>
      <c r="AT708" s="249" t="s">
        <v>205</v>
      </c>
      <c r="AU708" s="249" t="s">
        <v>211</v>
      </c>
      <c r="AV708" s="14" t="s">
        <v>203</v>
      </c>
      <c r="AW708" s="14" t="s">
        <v>37</v>
      </c>
      <c r="AX708" s="14" t="s">
        <v>81</v>
      </c>
      <c r="AY708" s="249" t="s">
        <v>196</v>
      </c>
    </row>
    <row r="709" spans="2:65" s="1" customFormat="1" ht="46" customHeight="1">
      <c r="B709" s="42"/>
      <c r="C709" s="204" t="s">
        <v>977</v>
      </c>
      <c r="D709" s="204" t="s">
        <v>198</v>
      </c>
      <c r="E709" s="205" t="s">
        <v>978</v>
      </c>
      <c r="F709" s="206" t="s">
        <v>979</v>
      </c>
      <c r="G709" s="207" t="s">
        <v>201</v>
      </c>
      <c r="H709" s="208">
        <v>2.34</v>
      </c>
      <c r="I709" s="209"/>
      <c r="J709" s="210">
        <f>ROUND(I709*H709,2)</f>
        <v>0</v>
      </c>
      <c r="K709" s="206" t="s">
        <v>202</v>
      </c>
      <c r="L709" s="62"/>
      <c r="M709" s="211" t="s">
        <v>24</v>
      </c>
      <c r="N709" s="212" t="s">
        <v>45</v>
      </c>
      <c r="O709" s="43"/>
      <c r="P709" s="213">
        <f>O709*H709</f>
        <v>0</v>
      </c>
      <c r="Q709" s="213">
        <v>0</v>
      </c>
      <c r="R709" s="213">
        <f>Q709*H709</f>
        <v>0</v>
      </c>
      <c r="S709" s="213">
        <v>1.8</v>
      </c>
      <c r="T709" s="214">
        <f>S709*H709</f>
        <v>4.2119999999999997</v>
      </c>
      <c r="AR709" s="25" t="s">
        <v>203</v>
      </c>
      <c r="AT709" s="25" t="s">
        <v>198</v>
      </c>
      <c r="AU709" s="25" t="s">
        <v>211</v>
      </c>
      <c r="AY709" s="25" t="s">
        <v>196</v>
      </c>
      <c r="BE709" s="215">
        <f>IF(N709="základní",J709,0)</f>
        <v>0</v>
      </c>
      <c r="BF709" s="215">
        <f>IF(N709="snížená",J709,0)</f>
        <v>0</v>
      </c>
      <c r="BG709" s="215">
        <f>IF(N709="zákl. přenesená",J709,0)</f>
        <v>0</v>
      </c>
      <c r="BH709" s="215">
        <f>IF(N709="sníž. přenesená",J709,0)</f>
        <v>0</v>
      </c>
      <c r="BI709" s="215">
        <f>IF(N709="nulová",J709,0)</f>
        <v>0</v>
      </c>
      <c r="BJ709" s="25" t="s">
        <v>81</v>
      </c>
      <c r="BK709" s="215">
        <f>ROUND(I709*H709,2)</f>
        <v>0</v>
      </c>
      <c r="BL709" s="25" t="s">
        <v>203</v>
      </c>
      <c r="BM709" s="25" t="s">
        <v>980</v>
      </c>
    </row>
    <row r="710" spans="2:65" s="12" customFormat="1">
      <c r="B710" s="216"/>
      <c r="C710" s="217"/>
      <c r="D710" s="218" t="s">
        <v>205</v>
      </c>
      <c r="E710" s="219" t="s">
        <v>24</v>
      </c>
      <c r="F710" s="220" t="s">
        <v>981</v>
      </c>
      <c r="G710" s="217"/>
      <c r="H710" s="221">
        <v>2.34</v>
      </c>
      <c r="I710" s="222"/>
      <c r="J710" s="217"/>
      <c r="K710" s="217"/>
      <c r="L710" s="223"/>
      <c r="M710" s="224"/>
      <c r="N710" s="225"/>
      <c r="O710" s="225"/>
      <c r="P710" s="225"/>
      <c r="Q710" s="225"/>
      <c r="R710" s="225"/>
      <c r="S710" s="225"/>
      <c r="T710" s="226"/>
      <c r="AT710" s="227" t="s">
        <v>205</v>
      </c>
      <c r="AU710" s="227" t="s">
        <v>211</v>
      </c>
      <c r="AV710" s="12" t="s">
        <v>83</v>
      </c>
      <c r="AW710" s="12" t="s">
        <v>37</v>
      </c>
      <c r="AX710" s="12" t="s">
        <v>74</v>
      </c>
      <c r="AY710" s="227" t="s">
        <v>196</v>
      </c>
    </row>
    <row r="711" spans="2:65" s="13" customFormat="1">
      <c r="B711" s="228"/>
      <c r="C711" s="229"/>
      <c r="D711" s="218" t="s">
        <v>205</v>
      </c>
      <c r="E711" s="230" t="s">
        <v>24</v>
      </c>
      <c r="F711" s="231" t="s">
        <v>263</v>
      </c>
      <c r="G711" s="229"/>
      <c r="H711" s="232">
        <v>2.34</v>
      </c>
      <c r="I711" s="233"/>
      <c r="J711" s="229"/>
      <c r="K711" s="229"/>
      <c r="L711" s="234"/>
      <c r="M711" s="235"/>
      <c r="N711" s="236"/>
      <c r="O711" s="236"/>
      <c r="P711" s="236"/>
      <c r="Q711" s="236"/>
      <c r="R711" s="236"/>
      <c r="S711" s="236"/>
      <c r="T711" s="237"/>
      <c r="AT711" s="238" t="s">
        <v>205</v>
      </c>
      <c r="AU711" s="238" t="s">
        <v>211</v>
      </c>
      <c r="AV711" s="13" t="s">
        <v>211</v>
      </c>
      <c r="AW711" s="13" t="s">
        <v>37</v>
      </c>
      <c r="AX711" s="13" t="s">
        <v>74</v>
      </c>
      <c r="AY711" s="238" t="s">
        <v>196</v>
      </c>
    </row>
    <row r="712" spans="2:65" s="14" customFormat="1">
      <c r="B712" s="239"/>
      <c r="C712" s="240"/>
      <c r="D712" s="218" t="s">
        <v>205</v>
      </c>
      <c r="E712" s="241" t="s">
        <v>24</v>
      </c>
      <c r="F712" s="242" t="s">
        <v>238</v>
      </c>
      <c r="G712" s="240"/>
      <c r="H712" s="243">
        <v>2.34</v>
      </c>
      <c r="I712" s="244"/>
      <c r="J712" s="240"/>
      <c r="K712" s="240"/>
      <c r="L712" s="245"/>
      <c r="M712" s="246"/>
      <c r="N712" s="247"/>
      <c r="O712" s="247"/>
      <c r="P712" s="247"/>
      <c r="Q712" s="247"/>
      <c r="R712" s="247"/>
      <c r="S712" s="247"/>
      <c r="T712" s="248"/>
      <c r="AT712" s="249" t="s">
        <v>205</v>
      </c>
      <c r="AU712" s="249" t="s">
        <v>211</v>
      </c>
      <c r="AV712" s="14" t="s">
        <v>203</v>
      </c>
      <c r="AW712" s="14" t="s">
        <v>37</v>
      </c>
      <c r="AX712" s="14" t="s">
        <v>81</v>
      </c>
      <c r="AY712" s="249" t="s">
        <v>196</v>
      </c>
    </row>
    <row r="713" spans="2:65" s="1" customFormat="1" ht="46" customHeight="1">
      <c r="B713" s="42"/>
      <c r="C713" s="204" t="s">
        <v>982</v>
      </c>
      <c r="D713" s="204" t="s">
        <v>198</v>
      </c>
      <c r="E713" s="205" t="s">
        <v>983</v>
      </c>
      <c r="F713" s="206" t="s">
        <v>984</v>
      </c>
      <c r="G713" s="207" t="s">
        <v>201</v>
      </c>
      <c r="H713" s="208">
        <v>0.76300000000000001</v>
      </c>
      <c r="I713" s="209"/>
      <c r="J713" s="210">
        <f>ROUND(I713*H713,2)</f>
        <v>0</v>
      </c>
      <c r="K713" s="206" t="s">
        <v>202</v>
      </c>
      <c r="L713" s="62"/>
      <c r="M713" s="211" t="s">
        <v>24</v>
      </c>
      <c r="N713" s="212" t="s">
        <v>45</v>
      </c>
      <c r="O713" s="43"/>
      <c r="P713" s="213">
        <f>O713*H713</f>
        <v>0</v>
      </c>
      <c r="Q713" s="213">
        <v>0</v>
      </c>
      <c r="R713" s="213">
        <f>Q713*H713</f>
        <v>0</v>
      </c>
      <c r="S713" s="213">
        <v>1.8</v>
      </c>
      <c r="T713" s="214">
        <f>S713*H713</f>
        <v>1.3734</v>
      </c>
      <c r="AR713" s="25" t="s">
        <v>203</v>
      </c>
      <c r="AT713" s="25" t="s">
        <v>198</v>
      </c>
      <c r="AU713" s="25" t="s">
        <v>211</v>
      </c>
      <c r="AY713" s="25" t="s">
        <v>196</v>
      </c>
      <c r="BE713" s="215">
        <f>IF(N713="základní",J713,0)</f>
        <v>0</v>
      </c>
      <c r="BF713" s="215">
        <f>IF(N713="snížená",J713,0)</f>
        <v>0</v>
      </c>
      <c r="BG713" s="215">
        <f>IF(N713="zákl. přenesená",J713,0)</f>
        <v>0</v>
      </c>
      <c r="BH713" s="215">
        <f>IF(N713="sníž. přenesená",J713,0)</f>
        <v>0</v>
      </c>
      <c r="BI713" s="215">
        <f>IF(N713="nulová",J713,0)</f>
        <v>0</v>
      </c>
      <c r="BJ713" s="25" t="s">
        <v>81</v>
      </c>
      <c r="BK713" s="215">
        <f>ROUND(I713*H713,2)</f>
        <v>0</v>
      </c>
      <c r="BL713" s="25" t="s">
        <v>203</v>
      </c>
      <c r="BM713" s="25" t="s">
        <v>985</v>
      </c>
    </row>
    <row r="714" spans="2:65" s="12" customFormat="1">
      <c r="B714" s="216"/>
      <c r="C714" s="217"/>
      <c r="D714" s="218" t="s">
        <v>205</v>
      </c>
      <c r="E714" s="219" t="s">
        <v>24</v>
      </c>
      <c r="F714" s="220" t="s">
        <v>986</v>
      </c>
      <c r="G714" s="217"/>
      <c r="H714" s="221">
        <v>0.76300000000000001</v>
      </c>
      <c r="I714" s="222"/>
      <c r="J714" s="217"/>
      <c r="K714" s="217"/>
      <c r="L714" s="223"/>
      <c r="M714" s="224"/>
      <c r="N714" s="225"/>
      <c r="O714" s="225"/>
      <c r="P714" s="225"/>
      <c r="Q714" s="225"/>
      <c r="R714" s="225"/>
      <c r="S714" s="225"/>
      <c r="T714" s="226"/>
      <c r="AT714" s="227" t="s">
        <v>205</v>
      </c>
      <c r="AU714" s="227" t="s">
        <v>211</v>
      </c>
      <c r="AV714" s="12" t="s">
        <v>83</v>
      </c>
      <c r="AW714" s="12" t="s">
        <v>37</v>
      </c>
      <c r="AX714" s="12" t="s">
        <v>74</v>
      </c>
      <c r="AY714" s="227" t="s">
        <v>196</v>
      </c>
    </row>
    <row r="715" spans="2:65" s="13" customFormat="1">
      <c r="B715" s="228"/>
      <c r="C715" s="229"/>
      <c r="D715" s="218" t="s">
        <v>205</v>
      </c>
      <c r="E715" s="230" t="s">
        <v>24</v>
      </c>
      <c r="F715" s="231" t="s">
        <v>271</v>
      </c>
      <c r="G715" s="229"/>
      <c r="H715" s="232">
        <v>0.76300000000000001</v>
      </c>
      <c r="I715" s="233"/>
      <c r="J715" s="229"/>
      <c r="K715" s="229"/>
      <c r="L715" s="234"/>
      <c r="M715" s="235"/>
      <c r="N715" s="236"/>
      <c r="O715" s="236"/>
      <c r="P715" s="236"/>
      <c r="Q715" s="236"/>
      <c r="R715" s="236"/>
      <c r="S715" s="236"/>
      <c r="T715" s="237"/>
      <c r="AT715" s="238" t="s">
        <v>205</v>
      </c>
      <c r="AU715" s="238" t="s">
        <v>211</v>
      </c>
      <c r="AV715" s="13" t="s">
        <v>211</v>
      </c>
      <c r="AW715" s="13" t="s">
        <v>37</v>
      </c>
      <c r="AX715" s="13" t="s">
        <v>74</v>
      </c>
      <c r="AY715" s="238" t="s">
        <v>196</v>
      </c>
    </row>
    <row r="716" spans="2:65" s="14" customFormat="1">
      <c r="B716" s="239"/>
      <c r="C716" s="240"/>
      <c r="D716" s="218" t="s">
        <v>205</v>
      </c>
      <c r="E716" s="241" t="s">
        <v>24</v>
      </c>
      <c r="F716" s="242" t="s">
        <v>238</v>
      </c>
      <c r="G716" s="240"/>
      <c r="H716" s="243">
        <v>0.76300000000000001</v>
      </c>
      <c r="I716" s="244"/>
      <c r="J716" s="240"/>
      <c r="K716" s="240"/>
      <c r="L716" s="245"/>
      <c r="M716" s="246"/>
      <c r="N716" s="247"/>
      <c r="O716" s="247"/>
      <c r="P716" s="247"/>
      <c r="Q716" s="247"/>
      <c r="R716" s="247"/>
      <c r="S716" s="247"/>
      <c r="T716" s="248"/>
      <c r="AT716" s="249" t="s">
        <v>205</v>
      </c>
      <c r="AU716" s="249" t="s">
        <v>211</v>
      </c>
      <c r="AV716" s="14" t="s">
        <v>203</v>
      </c>
      <c r="AW716" s="14" t="s">
        <v>37</v>
      </c>
      <c r="AX716" s="14" t="s">
        <v>81</v>
      </c>
      <c r="AY716" s="249" t="s">
        <v>196</v>
      </c>
    </row>
    <row r="717" spans="2:65" s="1" customFormat="1" ht="46" customHeight="1">
      <c r="B717" s="42"/>
      <c r="C717" s="204" t="s">
        <v>987</v>
      </c>
      <c r="D717" s="204" t="s">
        <v>198</v>
      </c>
      <c r="E717" s="205" t="s">
        <v>988</v>
      </c>
      <c r="F717" s="206" t="s">
        <v>989</v>
      </c>
      <c r="G717" s="207" t="s">
        <v>267</v>
      </c>
      <c r="H717" s="208">
        <v>4.4800000000000004</v>
      </c>
      <c r="I717" s="209"/>
      <c r="J717" s="210">
        <f>ROUND(I717*H717,2)</f>
        <v>0</v>
      </c>
      <c r="K717" s="206" t="s">
        <v>202</v>
      </c>
      <c r="L717" s="62"/>
      <c r="M717" s="211" t="s">
        <v>24</v>
      </c>
      <c r="N717" s="212" t="s">
        <v>45</v>
      </c>
      <c r="O717" s="43"/>
      <c r="P717" s="213">
        <f>O717*H717</f>
        <v>0</v>
      </c>
      <c r="Q717" s="213">
        <v>0</v>
      </c>
      <c r="R717" s="213">
        <f>Q717*H717</f>
        <v>0</v>
      </c>
      <c r="S717" s="213">
        <v>0.27</v>
      </c>
      <c r="T717" s="214">
        <f>S717*H717</f>
        <v>1.2096000000000002</v>
      </c>
      <c r="AR717" s="25" t="s">
        <v>203</v>
      </c>
      <c r="AT717" s="25" t="s">
        <v>198</v>
      </c>
      <c r="AU717" s="25" t="s">
        <v>211</v>
      </c>
      <c r="AY717" s="25" t="s">
        <v>196</v>
      </c>
      <c r="BE717" s="215">
        <f>IF(N717="základní",J717,0)</f>
        <v>0</v>
      </c>
      <c r="BF717" s="215">
        <f>IF(N717="snížená",J717,0)</f>
        <v>0</v>
      </c>
      <c r="BG717" s="215">
        <f>IF(N717="zákl. přenesená",J717,0)</f>
        <v>0</v>
      </c>
      <c r="BH717" s="215">
        <f>IF(N717="sníž. přenesená",J717,0)</f>
        <v>0</v>
      </c>
      <c r="BI717" s="215">
        <f>IF(N717="nulová",J717,0)</f>
        <v>0</v>
      </c>
      <c r="BJ717" s="25" t="s">
        <v>81</v>
      </c>
      <c r="BK717" s="215">
        <f>ROUND(I717*H717,2)</f>
        <v>0</v>
      </c>
      <c r="BL717" s="25" t="s">
        <v>203</v>
      </c>
      <c r="BM717" s="25" t="s">
        <v>990</v>
      </c>
    </row>
    <row r="718" spans="2:65" s="12" customFormat="1">
      <c r="B718" s="216"/>
      <c r="C718" s="217"/>
      <c r="D718" s="218" t="s">
        <v>205</v>
      </c>
      <c r="E718" s="219" t="s">
        <v>24</v>
      </c>
      <c r="F718" s="220" t="s">
        <v>991</v>
      </c>
      <c r="G718" s="217"/>
      <c r="H718" s="221">
        <v>1.6</v>
      </c>
      <c r="I718" s="222"/>
      <c r="J718" s="217"/>
      <c r="K718" s="217"/>
      <c r="L718" s="223"/>
      <c r="M718" s="224"/>
      <c r="N718" s="225"/>
      <c r="O718" s="225"/>
      <c r="P718" s="225"/>
      <c r="Q718" s="225"/>
      <c r="R718" s="225"/>
      <c r="S718" s="225"/>
      <c r="T718" s="226"/>
      <c r="AT718" s="227" t="s">
        <v>205</v>
      </c>
      <c r="AU718" s="227" t="s">
        <v>211</v>
      </c>
      <c r="AV718" s="12" t="s">
        <v>83</v>
      </c>
      <c r="AW718" s="12" t="s">
        <v>37</v>
      </c>
      <c r="AX718" s="12" t="s">
        <v>74</v>
      </c>
      <c r="AY718" s="227" t="s">
        <v>196</v>
      </c>
    </row>
    <row r="719" spans="2:65" s="13" customFormat="1">
      <c r="B719" s="228"/>
      <c r="C719" s="229"/>
      <c r="D719" s="218" t="s">
        <v>205</v>
      </c>
      <c r="E719" s="230" t="s">
        <v>24</v>
      </c>
      <c r="F719" s="231" t="s">
        <v>263</v>
      </c>
      <c r="G719" s="229"/>
      <c r="H719" s="232">
        <v>1.6</v>
      </c>
      <c r="I719" s="233"/>
      <c r="J719" s="229"/>
      <c r="K719" s="229"/>
      <c r="L719" s="234"/>
      <c r="M719" s="235"/>
      <c r="N719" s="236"/>
      <c r="O719" s="236"/>
      <c r="P719" s="236"/>
      <c r="Q719" s="236"/>
      <c r="R719" s="236"/>
      <c r="S719" s="236"/>
      <c r="T719" s="237"/>
      <c r="AT719" s="238" t="s">
        <v>205</v>
      </c>
      <c r="AU719" s="238" t="s">
        <v>211</v>
      </c>
      <c r="AV719" s="13" t="s">
        <v>211</v>
      </c>
      <c r="AW719" s="13" t="s">
        <v>37</v>
      </c>
      <c r="AX719" s="13" t="s">
        <v>74</v>
      </c>
      <c r="AY719" s="238" t="s">
        <v>196</v>
      </c>
    </row>
    <row r="720" spans="2:65" s="12" customFormat="1">
      <c r="B720" s="216"/>
      <c r="C720" s="217"/>
      <c r="D720" s="218" t="s">
        <v>205</v>
      </c>
      <c r="E720" s="219" t="s">
        <v>24</v>
      </c>
      <c r="F720" s="220" t="s">
        <v>992</v>
      </c>
      <c r="G720" s="217"/>
      <c r="H720" s="221">
        <v>2.88</v>
      </c>
      <c r="I720" s="222"/>
      <c r="J720" s="217"/>
      <c r="K720" s="217"/>
      <c r="L720" s="223"/>
      <c r="M720" s="224"/>
      <c r="N720" s="225"/>
      <c r="O720" s="225"/>
      <c r="P720" s="225"/>
      <c r="Q720" s="225"/>
      <c r="R720" s="225"/>
      <c r="S720" s="225"/>
      <c r="T720" s="226"/>
      <c r="AT720" s="227" t="s">
        <v>205</v>
      </c>
      <c r="AU720" s="227" t="s">
        <v>211</v>
      </c>
      <c r="AV720" s="12" t="s">
        <v>83</v>
      </c>
      <c r="AW720" s="12" t="s">
        <v>37</v>
      </c>
      <c r="AX720" s="12" t="s">
        <v>74</v>
      </c>
      <c r="AY720" s="227" t="s">
        <v>196</v>
      </c>
    </row>
    <row r="721" spans="2:65" s="13" customFormat="1">
      <c r="B721" s="228"/>
      <c r="C721" s="229"/>
      <c r="D721" s="218" t="s">
        <v>205</v>
      </c>
      <c r="E721" s="230" t="s">
        <v>24</v>
      </c>
      <c r="F721" s="231" t="s">
        <v>271</v>
      </c>
      <c r="G721" s="229"/>
      <c r="H721" s="232">
        <v>2.88</v>
      </c>
      <c r="I721" s="233"/>
      <c r="J721" s="229"/>
      <c r="K721" s="229"/>
      <c r="L721" s="234"/>
      <c r="M721" s="235"/>
      <c r="N721" s="236"/>
      <c r="O721" s="236"/>
      <c r="P721" s="236"/>
      <c r="Q721" s="236"/>
      <c r="R721" s="236"/>
      <c r="S721" s="236"/>
      <c r="T721" s="237"/>
      <c r="AT721" s="238" t="s">
        <v>205</v>
      </c>
      <c r="AU721" s="238" t="s">
        <v>211</v>
      </c>
      <c r="AV721" s="13" t="s">
        <v>211</v>
      </c>
      <c r="AW721" s="13" t="s">
        <v>37</v>
      </c>
      <c r="AX721" s="13" t="s">
        <v>74</v>
      </c>
      <c r="AY721" s="238" t="s">
        <v>196</v>
      </c>
    </row>
    <row r="722" spans="2:65" s="14" customFormat="1">
      <c r="B722" s="239"/>
      <c r="C722" s="240"/>
      <c r="D722" s="218" t="s">
        <v>205</v>
      </c>
      <c r="E722" s="241" t="s">
        <v>24</v>
      </c>
      <c r="F722" s="242" t="s">
        <v>238</v>
      </c>
      <c r="G722" s="240"/>
      <c r="H722" s="243">
        <v>4.4800000000000004</v>
      </c>
      <c r="I722" s="244"/>
      <c r="J722" s="240"/>
      <c r="K722" s="240"/>
      <c r="L722" s="245"/>
      <c r="M722" s="246"/>
      <c r="N722" s="247"/>
      <c r="O722" s="247"/>
      <c r="P722" s="247"/>
      <c r="Q722" s="247"/>
      <c r="R722" s="247"/>
      <c r="S722" s="247"/>
      <c r="T722" s="248"/>
      <c r="AT722" s="249" t="s">
        <v>205</v>
      </c>
      <c r="AU722" s="249" t="s">
        <v>211</v>
      </c>
      <c r="AV722" s="14" t="s">
        <v>203</v>
      </c>
      <c r="AW722" s="14" t="s">
        <v>37</v>
      </c>
      <c r="AX722" s="14" t="s">
        <v>81</v>
      </c>
      <c r="AY722" s="249" t="s">
        <v>196</v>
      </c>
    </row>
    <row r="723" spans="2:65" s="1" customFormat="1" ht="46" customHeight="1">
      <c r="B723" s="42"/>
      <c r="C723" s="204" t="s">
        <v>993</v>
      </c>
      <c r="D723" s="204" t="s">
        <v>198</v>
      </c>
      <c r="E723" s="205" t="s">
        <v>994</v>
      </c>
      <c r="F723" s="206" t="s">
        <v>995</v>
      </c>
      <c r="G723" s="207" t="s">
        <v>201</v>
      </c>
      <c r="H723" s="208">
        <v>0.12</v>
      </c>
      <c r="I723" s="209"/>
      <c r="J723" s="210">
        <f>ROUND(I723*H723,2)</f>
        <v>0</v>
      </c>
      <c r="K723" s="206" t="s">
        <v>202</v>
      </c>
      <c r="L723" s="62"/>
      <c r="M723" s="211" t="s">
        <v>24</v>
      </c>
      <c r="N723" s="212" t="s">
        <v>45</v>
      </c>
      <c r="O723" s="43"/>
      <c r="P723" s="213">
        <f>O723*H723</f>
        <v>0</v>
      </c>
      <c r="Q723" s="213">
        <v>0</v>
      </c>
      <c r="R723" s="213">
        <f>Q723*H723</f>
        <v>0</v>
      </c>
      <c r="S723" s="213">
        <v>1.8</v>
      </c>
      <c r="T723" s="214">
        <f>S723*H723</f>
        <v>0.216</v>
      </c>
      <c r="AR723" s="25" t="s">
        <v>203</v>
      </c>
      <c r="AT723" s="25" t="s">
        <v>198</v>
      </c>
      <c r="AU723" s="25" t="s">
        <v>211</v>
      </c>
      <c r="AY723" s="25" t="s">
        <v>196</v>
      </c>
      <c r="BE723" s="215">
        <f>IF(N723="základní",J723,0)</f>
        <v>0</v>
      </c>
      <c r="BF723" s="215">
        <f>IF(N723="snížená",J723,0)</f>
        <v>0</v>
      </c>
      <c r="BG723" s="215">
        <f>IF(N723="zákl. přenesená",J723,0)</f>
        <v>0</v>
      </c>
      <c r="BH723" s="215">
        <f>IF(N723="sníž. přenesená",J723,0)</f>
        <v>0</v>
      </c>
      <c r="BI723" s="215">
        <f>IF(N723="nulová",J723,0)</f>
        <v>0</v>
      </c>
      <c r="BJ723" s="25" t="s">
        <v>81</v>
      </c>
      <c r="BK723" s="215">
        <f>ROUND(I723*H723,2)</f>
        <v>0</v>
      </c>
      <c r="BL723" s="25" t="s">
        <v>203</v>
      </c>
      <c r="BM723" s="25" t="s">
        <v>996</v>
      </c>
    </row>
    <row r="724" spans="2:65" s="12" customFormat="1">
      <c r="B724" s="216"/>
      <c r="C724" s="217"/>
      <c r="D724" s="218" t="s">
        <v>205</v>
      </c>
      <c r="E724" s="219" t="s">
        <v>24</v>
      </c>
      <c r="F724" s="220" t="s">
        <v>997</v>
      </c>
      <c r="G724" s="217"/>
      <c r="H724" s="221">
        <v>0.12</v>
      </c>
      <c r="I724" s="222"/>
      <c r="J724" s="217"/>
      <c r="K724" s="217"/>
      <c r="L724" s="223"/>
      <c r="M724" s="224"/>
      <c r="N724" s="225"/>
      <c r="O724" s="225"/>
      <c r="P724" s="225"/>
      <c r="Q724" s="225"/>
      <c r="R724" s="225"/>
      <c r="S724" s="225"/>
      <c r="T724" s="226"/>
      <c r="AT724" s="227" t="s">
        <v>205</v>
      </c>
      <c r="AU724" s="227" t="s">
        <v>211</v>
      </c>
      <c r="AV724" s="12" t="s">
        <v>83</v>
      </c>
      <c r="AW724" s="12" t="s">
        <v>37</v>
      </c>
      <c r="AX724" s="12" t="s">
        <v>74</v>
      </c>
      <c r="AY724" s="227" t="s">
        <v>196</v>
      </c>
    </row>
    <row r="725" spans="2:65" s="13" customFormat="1">
      <c r="B725" s="228"/>
      <c r="C725" s="229"/>
      <c r="D725" s="218" t="s">
        <v>205</v>
      </c>
      <c r="E725" s="230" t="s">
        <v>24</v>
      </c>
      <c r="F725" s="231" t="s">
        <v>271</v>
      </c>
      <c r="G725" s="229"/>
      <c r="H725" s="232">
        <v>0.12</v>
      </c>
      <c r="I725" s="233"/>
      <c r="J725" s="229"/>
      <c r="K725" s="229"/>
      <c r="L725" s="234"/>
      <c r="M725" s="235"/>
      <c r="N725" s="236"/>
      <c r="O725" s="236"/>
      <c r="P725" s="236"/>
      <c r="Q725" s="236"/>
      <c r="R725" s="236"/>
      <c r="S725" s="236"/>
      <c r="T725" s="237"/>
      <c r="AT725" s="238" t="s">
        <v>205</v>
      </c>
      <c r="AU725" s="238" t="s">
        <v>211</v>
      </c>
      <c r="AV725" s="13" t="s">
        <v>211</v>
      </c>
      <c r="AW725" s="13" t="s">
        <v>37</v>
      </c>
      <c r="AX725" s="13" t="s">
        <v>74</v>
      </c>
      <c r="AY725" s="238" t="s">
        <v>196</v>
      </c>
    </row>
    <row r="726" spans="2:65" s="14" customFormat="1">
      <c r="B726" s="239"/>
      <c r="C726" s="240"/>
      <c r="D726" s="218" t="s">
        <v>205</v>
      </c>
      <c r="E726" s="241" t="s">
        <v>24</v>
      </c>
      <c r="F726" s="242" t="s">
        <v>238</v>
      </c>
      <c r="G726" s="240"/>
      <c r="H726" s="243">
        <v>0.12</v>
      </c>
      <c r="I726" s="244"/>
      <c r="J726" s="240"/>
      <c r="K726" s="240"/>
      <c r="L726" s="245"/>
      <c r="M726" s="246"/>
      <c r="N726" s="247"/>
      <c r="O726" s="247"/>
      <c r="P726" s="247"/>
      <c r="Q726" s="247"/>
      <c r="R726" s="247"/>
      <c r="S726" s="247"/>
      <c r="T726" s="248"/>
      <c r="AT726" s="249" t="s">
        <v>205</v>
      </c>
      <c r="AU726" s="249" t="s">
        <v>211</v>
      </c>
      <c r="AV726" s="14" t="s">
        <v>203</v>
      </c>
      <c r="AW726" s="14" t="s">
        <v>37</v>
      </c>
      <c r="AX726" s="14" t="s">
        <v>81</v>
      </c>
      <c r="AY726" s="249" t="s">
        <v>196</v>
      </c>
    </row>
    <row r="727" spans="2:65" s="1" customFormat="1" ht="46" customHeight="1">
      <c r="B727" s="42"/>
      <c r="C727" s="204" t="s">
        <v>998</v>
      </c>
      <c r="D727" s="204" t="s">
        <v>198</v>
      </c>
      <c r="E727" s="205" t="s">
        <v>999</v>
      </c>
      <c r="F727" s="206" t="s">
        <v>1000</v>
      </c>
      <c r="G727" s="207" t="s">
        <v>248</v>
      </c>
      <c r="H727" s="208">
        <v>2</v>
      </c>
      <c r="I727" s="209"/>
      <c r="J727" s="210">
        <f>ROUND(I727*H727,2)</f>
        <v>0</v>
      </c>
      <c r="K727" s="206" t="s">
        <v>202</v>
      </c>
      <c r="L727" s="62"/>
      <c r="M727" s="211" t="s">
        <v>24</v>
      </c>
      <c r="N727" s="212" t="s">
        <v>45</v>
      </c>
      <c r="O727" s="43"/>
      <c r="P727" s="213">
        <f>O727*H727</f>
        <v>0</v>
      </c>
      <c r="Q727" s="213">
        <v>0</v>
      </c>
      <c r="R727" s="213">
        <f>Q727*H727</f>
        <v>0</v>
      </c>
      <c r="S727" s="213">
        <v>1.6E-2</v>
      </c>
      <c r="T727" s="214">
        <f>S727*H727</f>
        <v>3.2000000000000001E-2</v>
      </c>
      <c r="AR727" s="25" t="s">
        <v>203</v>
      </c>
      <c r="AT727" s="25" t="s">
        <v>198</v>
      </c>
      <c r="AU727" s="25" t="s">
        <v>211</v>
      </c>
      <c r="AY727" s="25" t="s">
        <v>196</v>
      </c>
      <c r="BE727" s="215">
        <f>IF(N727="základní",J727,0)</f>
        <v>0</v>
      </c>
      <c r="BF727" s="215">
        <f>IF(N727="snížená",J727,0)</f>
        <v>0</v>
      </c>
      <c r="BG727" s="215">
        <f>IF(N727="zákl. přenesená",J727,0)</f>
        <v>0</v>
      </c>
      <c r="BH727" s="215">
        <f>IF(N727="sníž. přenesená",J727,0)</f>
        <v>0</v>
      </c>
      <c r="BI727" s="215">
        <f>IF(N727="nulová",J727,0)</f>
        <v>0</v>
      </c>
      <c r="BJ727" s="25" t="s">
        <v>81</v>
      </c>
      <c r="BK727" s="215">
        <f>ROUND(I727*H727,2)</f>
        <v>0</v>
      </c>
      <c r="BL727" s="25" t="s">
        <v>203</v>
      </c>
      <c r="BM727" s="25" t="s">
        <v>1001</v>
      </c>
    </row>
    <row r="728" spans="2:65" s="12" customFormat="1">
      <c r="B728" s="216"/>
      <c r="C728" s="217"/>
      <c r="D728" s="218" t="s">
        <v>205</v>
      </c>
      <c r="E728" s="219" t="s">
        <v>24</v>
      </c>
      <c r="F728" s="220" t="s">
        <v>1002</v>
      </c>
      <c r="G728" s="217"/>
      <c r="H728" s="221">
        <v>2</v>
      </c>
      <c r="I728" s="222"/>
      <c r="J728" s="217"/>
      <c r="K728" s="217"/>
      <c r="L728" s="223"/>
      <c r="M728" s="224"/>
      <c r="N728" s="225"/>
      <c r="O728" s="225"/>
      <c r="P728" s="225"/>
      <c r="Q728" s="225"/>
      <c r="R728" s="225"/>
      <c r="S728" s="225"/>
      <c r="T728" s="226"/>
      <c r="AT728" s="227" t="s">
        <v>205</v>
      </c>
      <c r="AU728" s="227" t="s">
        <v>211</v>
      </c>
      <c r="AV728" s="12" t="s">
        <v>83</v>
      </c>
      <c r="AW728" s="12" t="s">
        <v>37</v>
      </c>
      <c r="AX728" s="12" t="s">
        <v>81</v>
      </c>
      <c r="AY728" s="227" t="s">
        <v>196</v>
      </c>
    </row>
    <row r="729" spans="2:65" s="1" customFormat="1" ht="46" customHeight="1">
      <c r="B729" s="42"/>
      <c r="C729" s="204" t="s">
        <v>1003</v>
      </c>
      <c r="D729" s="204" t="s">
        <v>198</v>
      </c>
      <c r="E729" s="205" t="s">
        <v>1004</v>
      </c>
      <c r="F729" s="206" t="s">
        <v>1005</v>
      </c>
      <c r="G729" s="207" t="s">
        <v>248</v>
      </c>
      <c r="H729" s="208">
        <v>2</v>
      </c>
      <c r="I729" s="209"/>
      <c r="J729" s="210">
        <f>ROUND(I729*H729,2)</f>
        <v>0</v>
      </c>
      <c r="K729" s="206" t="s">
        <v>202</v>
      </c>
      <c r="L729" s="62"/>
      <c r="M729" s="211" t="s">
        <v>24</v>
      </c>
      <c r="N729" s="212" t="s">
        <v>45</v>
      </c>
      <c r="O729" s="43"/>
      <c r="P729" s="213">
        <f>O729*H729</f>
        <v>0</v>
      </c>
      <c r="Q729" s="213">
        <v>0</v>
      </c>
      <c r="R729" s="213">
        <f>Q729*H729</f>
        <v>0</v>
      </c>
      <c r="S729" s="213">
        <v>4.0000000000000001E-3</v>
      </c>
      <c r="T729" s="214">
        <f>S729*H729</f>
        <v>8.0000000000000002E-3</v>
      </c>
      <c r="AR729" s="25" t="s">
        <v>203</v>
      </c>
      <c r="AT729" s="25" t="s">
        <v>198</v>
      </c>
      <c r="AU729" s="25" t="s">
        <v>211</v>
      </c>
      <c r="AY729" s="25" t="s">
        <v>196</v>
      </c>
      <c r="BE729" s="215">
        <f>IF(N729="základní",J729,0)</f>
        <v>0</v>
      </c>
      <c r="BF729" s="215">
        <f>IF(N729="snížená",J729,0)</f>
        <v>0</v>
      </c>
      <c r="BG729" s="215">
        <f>IF(N729="zákl. přenesená",J729,0)</f>
        <v>0</v>
      </c>
      <c r="BH729" s="215">
        <f>IF(N729="sníž. přenesená",J729,0)</f>
        <v>0</v>
      </c>
      <c r="BI729" s="215">
        <f>IF(N729="nulová",J729,0)</f>
        <v>0</v>
      </c>
      <c r="BJ729" s="25" t="s">
        <v>81</v>
      </c>
      <c r="BK729" s="215">
        <f>ROUND(I729*H729,2)</f>
        <v>0</v>
      </c>
      <c r="BL729" s="25" t="s">
        <v>203</v>
      </c>
      <c r="BM729" s="25" t="s">
        <v>1006</v>
      </c>
    </row>
    <row r="730" spans="2:65" s="12" customFormat="1">
      <c r="B730" s="216"/>
      <c r="C730" s="217"/>
      <c r="D730" s="218" t="s">
        <v>205</v>
      </c>
      <c r="E730" s="219" t="s">
        <v>24</v>
      </c>
      <c r="F730" s="220" t="s">
        <v>1002</v>
      </c>
      <c r="G730" s="217"/>
      <c r="H730" s="221">
        <v>2</v>
      </c>
      <c r="I730" s="222"/>
      <c r="J730" s="217"/>
      <c r="K730" s="217"/>
      <c r="L730" s="223"/>
      <c r="M730" s="224"/>
      <c r="N730" s="225"/>
      <c r="O730" s="225"/>
      <c r="P730" s="225"/>
      <c r="Q730" s="225"/>
      <c r="R730" s="225"/>
      <c r="S730" s="225"/>
      <c r="T730" s="226"/>
      <c r="AT730" s="227" t="s">
        <v>205</v>
      </c>
      <c r="AU730" s="227" t="s">
        <v>211</v>
      </c>
      <c r="AV730" s="12" t="s">
        <v>83</v>
      </c>
      <c r="AW730" s="12" t="s">
        <v>37</v>
      </c>
      <c r="AX730" s="12" t="s">
        <v>81</v>
      </c>
      <c r="AY730" s="227" t="s">
        <v>196</v>
      </c>
    </row>
    <row r="731" spans="2:65" s="1" customFormat="1" ht="34.5" customHeight="1">
      <c r="B731" s="42"/>
      <c r="C731" s="204" t="s">
        <v>1007</v>
      </c>
      <c r="D731" s="204" t="s">
        <v>198</v>
      </c>
      <c r="E731" s="205" t="s">
        <v>1008</v>
      </c>
      <c r="F731" s="206" t="s">
        <v>1009</v>
      </c>
      <c r="G731" s="207" t="s">
        <v>248</v>
      </c>
      <c r="H731" s="208">
        <v>20</v>
      </c>
      <c r="I731" s="209"/>
      <c r="J731" s="210">
        <f>ROUND(I731*H731,2)</f>
        <v>0</v>
      </c>
      <c r="K731" s="206" t="s">
        <v>202</v>
      </c>
      <c r="L731" s="62"/>
      <c r="M731" s="211" t="s">
        <v>24</v>
      </c>
      <c r="N731" s="212" t="s">
        <v>45</v>
      </c>
      <c r="O731" s="43"/>
      <c r="P731" s="213">
        <f>O731*H731</f>
        <v>0</v>
      </c>
      <c r="Q731" s="213">
        <v>0</v>
      </c>
      <c r="R731" s="213">
        <f>Q731*H731</f>
        <v>0</v>
      </c>
      <c r="S731" s="213">
        <v>3.1E-2</v>
      </c>
      <c r="T731" s="214">
        <f>S731*H731</f>
        <v>0.62</v>
      </c>
      <c r="AR731" s="25" t="s">
        <v>203</v>
      </c>
      <c r="AT731" s="25" t="s">
        <v>198</v>
      </c>
      <c r="AU731" s="25" t="s">
        <v>211</v>
      </c>
      <c r="AY731" s="25" t="s">
        <v>196</v>
      </c>
      <c r="BE731" s="215">
        <f>IF(N731="základní",J731,0)</f>
        <v>0</v>
      </c>
      <c r="BF731" s="215">
        <f>IF(N731="snížená",J731,0)</f>
        <v>0</v>
      </c>
      <c r="BG731" s="215">
        <f>IF(N731="zákl. přenesená",J731,0)</f>
        <v>0</v>
      </c>
      <c r="BH731" s="215">
        <f>IF(N731="sníž. přenesená",J731,0)</f>
        <v>0</v>
      </c>
      <c r="BI731" s="215">
        <f>IF(N731="nulová",J731,0)</f>
        <v>0</v>
      </c>
      <c r="BJ731" s="25" t="s">
        <v>81</v>
      </c>
      <c r="BK731" s="215">
        <f>ROUND(I731*H731,2)</f>
        <v>0</v>
      </c>
      <c r="BL731" s="25" t="s">
        <v>203</v>
      </c>
      <c r="BM731" s="25" t="s">
        <v>1010</v>
      </c>
    </row>
    <row r="732" spans="2:65" s="12" customFormat="1">
      <c r="B732" s="216"/>
      <c r="C732" s="217"/>
      <c r="D732" s="218" t="s">
        <v>205</v>
      </c>
      <c r="E732" s="219" t="s">
        <v>24</v>
      </c>
      <c r="F732" s="220" t="s">
        <v>1011</v>
      </c>
      <c r="G732" s="217"/>
      <c r="H732" s="221">
        <v>1</v>
      </c>
      <c r="I732" s="222"/>
      <c r="J732" s="217"/>
      <c r="K732" s="217"/>
      <c r="L732" s="223"/>
      <c r="M732" s="224"/>
      <c r="N732" s="225"/>
      <c r="O732" s="225"/>
      <c r="P732" s="225"/>
      <c r="Q732" s="225"/>
      <c r="R732" s="225"/>
      <c r="S732" s="225"/>
      <c r="T732" s="226"/>
      <c r="AT732" s="227" t="s">
        <v>205</v>
      </c>
      <c r="AU732" s="227" t="s">
        <v>211</v>
      </c>
      <c r="AV732" s="12" t="s">
        <v>83</v>
      </c>
      <c r="AW732" s="12" t="s">
        <v>37</v>
      </c>
      <c r="AX732" s="12" t="s">
        <v>74</v>
      </c>
      <c r="AY732" s="227" t="s">
        <v>196</v>
      </c>
    </row>
    <row r="733" spans="2:65" s="12" customFormat="1">
      <c r="B733" s="216"/>
      <c r="C733" s="217"/>
      <c r="D733" s="218" t="s">
        <v>205</v>
      </c>
      <c r="E733" s="219" t="s">
        <v>24</v>
      </c>
      <c r="F733" s="220" t="s">
        <v>1012</v>
      </c>
      <c r="G733" s="217"/>
      <c r="H733" s="221">
        <v>19</v>
      </c>
      <c r="I733" s="222"/>
      <c r="J733" s="217"/>
      <c r="K733" s="217"/>
      <c r="L733" s="223"/>
      <c r="M733" s="224"/>
      <c r="N733" s="225"/>
      <c r="O733" s="225"/>
      <c r="P733" s="225"/>
      <c r="Q733" s="225"/>
      <c r="R733" s="225"/>
      <c r="S733" s="225"/>
      <c r="T733" s="226"/>
      <c r="AT733" s="227" t="s">
        <v>205</v>
      </c>
      <c r="AU733" s="227" t="s">
        <v>211</v>
      </c>
      <c r="AV733" s="12" t="s">
        <v>83</v>
      </c>
      <c r="AW733" s="12" t="s">
        <v>37</v>
      </c>
      <c r="AX733" s="12" t="s">
        <v>74</v>
      </c>
      <c r="AY733" s="227" t="s">
        <v>196</v>
      </c>
    </row>
    <row r="734" spans="2:65" s="14" customFormat="1">
      <c r="B734" s="239"/>
      <c r="C734" s="240"/>
      <c r="D734" s="218" t="s">
        <v>205</v>
      </c>
      <c r="E734" s="241" t="s">
        <v>24</v>
      </c>
      <c r="F734" s="242" t="s">
        <v>238</v>
      </c>
      <c r="G734" s="240"/>
      <c r="H734" s="243">
        <v>20</v>
      </c>
      <c r="I734" s="244"/>
      <c r="J734" s="240"/>
      <c r="K734" s="240"/>
      <c r="L734" s="245"/>
      <c r="M734" s="246"/>
      <c r="N734" s="247"/>
      <c r="O734" s="247"/>
      <c r="P734" s="247"/>
      <c r="Q734" s="247"/>
      <c r="R734" s="247"/>
      <c r="S734" s="247"/>
      <c r="T734" s="248"/>
      <c r="AT734" s="249" t="s">
        <v>205</v>
      </c>
      <c r="AU734" s="249" t="s">
        <v>211</v>
      </c>
      <c r="AV734" s="14" t="s">
        <v>203</v>
      </c>
      <c r="AW734" s="14" t="s">
        <v>37</v>
      </c>
      <c r="AX734" s="14" t="s">
        <v>81</v>
      </c>
      <c r="AY734" s="249" t="s">
        <v>196</v>
      </c>
    </row>
    <row r="735" spans="2:65" s="1" customFormat="1" ht="46" customHeight="1">
      <c r="B735" s="42"/>
      <c r="C735" s="204" t="s">
        <v>1013</v>
      </c>
      <c r="D735" s="204" t="s">
        <v>198</v>
      </c>
      <c r="E735" s="205" t="s">
        <v>1014</v>
      </c>
      <c r="F735" s="206" t="s">
        <v>1015</v>
      </c>
      <c r="G735" s="207" t="s">
        <v>267</v>
      </c>
      <c r="H735" s="208">
        <v>8.9190000000000005</v>
      </c>
      <c r="I735" s="209"/>
      <c r="J735" s="210">
        <f>ROUND(I735*H735,2)</f>
        <v>0</v>
      </c>
      <c r="K735" s="206" t="s">
        <v>202</v>
      </c>
      <c r="L735" s="62"/>
      <c r="M735" s="211" t="s">
        <v>24</v>
      </c>
      <c r="N735" s="212" t="s">
        <v>45</v>
      </c>
      <c r="O735" s="43"/>
      <c r="P735" s="213">
        <f>O735*H735</f>
        <v>0</v>
      </c>
      <c r="Q735" s="213">
        <v>0</v>
      </c>
      <c r="R735" s="213">
        <f>Q735*H735</f>
        <v>0</v>
      </c>
      <c r="S735" s="213">
        <v>5.5E-2</v>
      </c>
      <c r="T735" s="214">
        <f>S735*H735</f>
        <v>0.49054500000000001</v>
      </c>
      <c r="AR735" s="25" t="s">
        <v>203</v>
      </c>
      <c r="AT735" s="25" t="s">
        <v>198</v>
      </c>
      <c r="AU735" s="25" t="s">
        <v>211</v>
      </c>
      <c r="AY735" s="25" t="s">
        <v>196</v>
      </c>
      <c r="BE735" s="215">
        <f>IF(N735="základní",J735,0)</f>
        <v>0</v>
      </c>
      <c r="BF735" s="215">
        <f>IF(N735="snížená",J735,0)</f>
        <v>0</v>
      </c>
      <c r="BG735" s="215">
        <f>IF(N735="zákl. přenesená",J735,0)</f>
        <v>0</v>
      </c>
      <c r="BH735" s="215">
        <f>IF(N735="sníž. přenesená",J735,0)</f>
        <v>0</v>
      </c>
      <c r="BI735" s="215">
        <f>IF(N735="nulová",J735,0)</f>
        <v>0</v>
      </c>
      <c r="BJ735" s="25" t="s">
        <v>81</v>
      </c>
      <c r="BK735" s="215">
        <f>ROUND(I735*H735,2)</f>
        <v>0</v>
      </c>
      <c r="BL735" s="25" t="s">
        <v>203</v>
      </c>
      <c r="BM735" s="25" t="s">
        <v>1016</v>
      </c>
    </row>
    <row r="736" spans="2:65" s="12" customFormat="1">
      <c r="B736" s="216"/>
      <c r="C736" s="217"/>
      <c r="D736" s="218" t="s">
        <v>205</v>
      </c>
      <c r="E736" s="219" t="s">
        <v>24</v>
      </c>
      <c r="F736" s="220" t="s">
        <v>1017</v>
      </c>
      <c r="G736" s="217"/>
      <c r="H736" s="221">
        <v>3.51</v>
      </c>
      <c r="I736" s="222"/>
      <c r="J736" s="217"/>
      <c r="K736" s="217"/>
      <c r="L736" s="223"/>
      <c r="M736" s="224"/>
      <c r="N736" s="225"/>
      <c r="O736" s="225"/>
      <c r="P736" s="225"/>
      <c r="Q736" s="225"/>
      <c r="R736" s="225"/>
      <c r="S736" s="225"/>
      <c r="T736" s="226"/>
      <c r="AT736" s="227" t="s">
        <v>205</v>
      </c>
      <c r="AU736" s="227" t="s">
        <v>211</v>
      </c>
      <c r="AV736" s="12" t="s">
        <v>83</v>
      </c>
      <c r="AW736" s="12" t="s">
        <v>37</v>
      </c>
      <c r="AX736" s="12" t="s">
        <v>74</v>
      </c>
      <c r="AY736" s="227" t="s">
        <v>196</v>
      </c>
    </row>
    <row r="737" spans="2:65" s="12" customFormat="1">
      <c r="B737" s="216"/>
      <c r="C737" s="217"/>
      <c r="D737" s="218" t="s">
        <v>205</v>
      </c>
      <c r="E737" s="219" t="s">
        <v>24</v>
      </c>
      <c r="F737" s="220" t="s">
        <v>1018</v>
      </c>
      <c r="G737" s="217"/>
      <c r="H737" s="221">
        <v>0.72</v>
      </c>
      <c r="I737" s="222"/>
      <c r="J737" s="217"/>
      <c r="K737" s="217"/>
      <c r="L737" s="223"/>
      <c r="M737" s="224"/>
      <c r="N737" s="225"/>
      <c r="O737" s="225"/>
      <c r="P737" s="225"/>
      <c r="Q737" s="225"/>
      <c r="R737" s="225"/>
      <c r="S737" s="225"/>
      <c r="T737" s="226"/>
      <c r="AT737" s="227" t="s">
        <v>205</v>
      </c>
      <c r="AU737" s="227" t="s">
        <v>211</v>
      </c>
      <c r="AV737" s="12" t="s">
        <v>83</v>
      </c>
      <c r="AW737" s="12" t="s">
        <v>37</v>
      </c>
      <c r="AX737" s="12" t="s">
        <v>74</v>
      </c>
      <c r="AY737" s="227" t="s">
        <v>196</v>
      </c>
    </row>
    <row r="738" spans="2:65" s="12" customFormat="1">
      <c r="B738" s="216"/>
      <c r="C738" s="217"/>
      <c r="D738" s="218" t="s">
        <v>205</v>
      </c>
      <c r="E738" s="219" t="s">
        <v>24</v>
      </c>
      <c r="F738" s="220" t="s">
        <v>1019</v>
      </c>
      <c r="G738" s="217"/>
      <c r="H738" s="221">
        <v>1.071</v>
      </c>
      <c r="I738" s="222"/>
      <c r="J738" s="217"/>
      <c r="K738" s="217"/>
      <c r="L738" s="223"/>
      <c r="M738" s="224"/>
      <c r="N738" s="225"/>
      <c r="O738" s="225"/>
      <c r="P738" s="225"/>
      <c r="Q738" s="225"/>
      <c r="R738" s="225"/>
      <c r="S738" s="225"/>
      <c r="T738" s="226"/>
      <c r="AT738" s="227" t="s">
        <v>205</v>
      </c>
      <c r="AU738" s="227" t="s">
        <v>211</v>
      </c>
      <c r="AV738" s="12" t="s">
        <v>83</v>
      </c>
      <c r="AW738" s="12" t="s">
        <v>37</v>
      </c>
      <c r="AX738" s="12" t="s">
        <v>74</v>
      </c>
      <c r="AY738" s="227" t="s">
        <v>196</v>
      </c>
    </row>
    <row r="739" spans="2:65" s="13" customFormat="1">
      <c r="B739" s="228"/>
      <c r="C739" s="229"/>
      <c r="D739" s="218" t="s">
        <v>205</v>
      </c>
      <c r="E739" s="230" t="s">
        <v>24</v>
      </c>
      <c r="F739" s="231" t="s">
        <v>263</v>
      </c>
      <c r="G739" s="229"/>
      <c r="H739" s="232">
        <v>5.3010000000000002</v>
      </c>
      <c r="I739" s="233"/>
      <c r="J739" s="229"/>
      <c r="K739" s="229"/>
      <c r="L739" s="234"/>
      <c r="M739" s="235"/>
      <c r="N739" s="236"/>
      <c r="O739" s="236"/>
      <c r="P739" s="236"/>
      <c r="Q739" s="236"/>
      <c r="R739" s="236"/>
      <c r="S739" s="236"/>
      <c r="T739" s="237"/>
      <c r="AT739" s="238" t="s">
        <v>205</v>
      </c>
      <c r="AU739" s="238" t="s">
        <v>211</v>
      </c>
      <c r="AV739" s="13" t="s">
        <v>211</v>
      </c>
      <c r="AW739" s="13" t="s">
        <v>37</v>
      </c>
      <c r="AX739" s="13" t="s">
        <v>74</v>
      </c>
      <c r="AY739" s="238" t="s">
        <v>196</v>
      </c>
    </row>
    <row r="740" spans="2:65" s="12" customFormat="1">
      <c r="B740" s="216"/>
      <c r="C740" s="217"/>
      <c r="D740" s="218" t="s">
        <v>205</v>
      </c>
      <c r="E740" s="219" t="s">
        <v>24</v>
      </c>
      <c r="F740" s="220" t="s">
        <v>740</v>
      </c>
      <c r="G740" s="217"/>
      <c r="H740" s="221">
        <v>1.758</v>
      </c>
      <c r="I740" s="222"/>
      <c r="J740" s="217"/>
      <c r="K740" s="217"/>
      <c r="L740" s="223"/>
      <c r="M740" s="224"/>
      <c r="N740" s="225"/>
      <c r="O740" s="225"/>
      <c r="P740" s="225"/>
      <c r="Q740" s="225"/>
      <c r="R740" s="225"/>
      <c r="S740" s="225"/>
      <c r="T740" s="226"/>
      <c r="AT740" s="227" t="s">
        <v>205</v>
      </c>
      <c r="AU740" s="227" t="s">
        <v>211</v>
      </c>
      <c r="AV740" s="12" t="s">
        <v>83</v>
      </c>
      <c r="AW740" s="12" t="s">
        <v>37</v>
      </c>
      <c r="AX740" s="12" t="s">
        <v>74</v>
      </c>
      <c r="AY740" s="227" t="s">
        <v>196</v>
      </c>
    </row>
    <row r="741" spans="2:65" s="12" customFormat="1">
      <c r="B741" s="216"/>
      <c r="C741" s="217"/>
      <c r="D741" s="218" t="s">
        <v>205</v>
      </c>
      <c r="E741" s="219" t="s">
        <v>24</v>
      </c>
      <c r="F741" s="220" t="s">
        <v>1020</v>
      </c>
      <c r="G741" s="217"/>
      <c r="H741" s="221">
        <v>0.96</v>
      </c>
      <c r="I741" s="222"/>
      <c r="J741" s="217"/>
      <c r="K741" s="217"/>
      <c r="L741" s="223"/>
      <c r="M741" s="224"/>
      <c r="N741" s="225"/>
      <c r="O741" s="225"/>
      <c r="P741" s="225"/>
      <c r="Q741" s="225"/>
      <c r="R741" s="225"/>
      <c r="S741" s="225"/>
      <c r="T741" s="226"/>
      <c r="AT741" s="227" t="s">
        <v>205</v>
      </c>
      <c r="AU741" s="227" t="s">
        <v>211</v>
      </c>
      <c r="AV741" s="12" t="s">
        <v>83</v>
      </c>
      <c r="AW741" s="12" t="s">
        <v>37</v>
      </c>
      <c r="AX741" s="12" t="s">
        <v>74</v>
      </c>
      <c r="AY741" s="227" t="s">
        <v>196</v>
      </c>
    </row>
    <row r="742" spans="2:65" s="12" customFormat="1">
      <c r="B742" s="216"/>
      <c r="C742" s="217"/>
      <c r="D742" s="218" t="s">
        <v>205</v>
      </c>
      <c r="E742" s="219" t="s">
        <v>24</v>
      </c>
      <c r="F742" s="220" t="s">
        <v>742</v>
      </c>
      <c r="G742" s="217"/>
      <c r="H742" s="221">
        <v>0.9</v>
      </c>
      <c r="I742" s="222"/>
      <c r="J742" s="217"/>
      <c r="K742" s="217"/>
      <c r="L742" s="223"/>
      <c r="M742" s="224"/>
      <c r="N742" s="225"/>
      <c r="O742" s="225"/>
      <c r="P742" s="225"/>
      <c r="Q742" s="225"/>
      <c r="R742" s="225"/>
      <c r="S742" s="225"/>
      <c r="T742" s="226"/>
      <c r="AT742" s="227" t="s">
        <v>205</v>
      </c>
      <c r="AU742" s="227" t="s">
        <v>211</v>
      </c>
      <c r="AV742" s="12" t="s">
        <v>83</v>
      </c>
      <c r="AW742" s="12" t="s">
        <v>37</v>
      </c>
      <c r="AX742" s="12" t="s">
        <v>74</v>
      </c>
      <c r="AY742" s="227" t="s">
        <v>196</v>
      </c>
    </row>
    <row r="743" spans="2:65" s="13" customFormat="1">
      <c r="B743" s="228"/>
      <c r="C743" s="229"/>
      <c r="D743" s="218" t="s">
        <v>205</v>
      </c>
      <c r="E743" s="230" t="s">
        <v>24</v>
      </c>
      <c r="F743" s="231" t="s">
        <v>271</v>
      </c>
      <c r="G743" s="229"/>
      <c r="H743" s="232">
        <v>3.6179999999999999</v>
      </c>
      <c r="I743" s="233"/>
      <c r="J743" s="229"/>
      <c r="K743" s="229"/>
      <c r="L743" s="234"/>
      <c r="M743" s="235"/>
      <c r="N743" s="236"/>
      <c r="O743" s="236"/>
      <c r="P743" s="236"/>
      <c r="Q743" s="236"/>
      <c r="R743" s="236"/>
      <c r="S743" s="236"/>
      <c r="T743" s="237"/>
      <c r="AT743" s="238" t="s">
        <v>205</v>
      </c>
      <c r="AU743" s="238" t="s">
        <v>211</v>
      </c>
      <c r="AV743" s="13" t="s">
        <v>211</v>
      </c>
      <c r="AW743" s="13" t="s">
        <v>37</v>
      </c>
      <c r="AX743" s="13" t="s">
        <v>74</v>
      </c>
      <c r="AY743" s="238" t="s">
        <v>196</v>
      </c>
    </row>
    <row r="744" spans="2:65" s="14" customFormat="1">
      <c r="B744" s="239"/>
      <c r="C744" s="240"/>
      <c r="D744" s="218" t="s">
        <v>205</v>
      </c>
      <c r="E744" s="241" t="s">
        <v>24</v>
      </c>
      <c r="F744" s="242" t="s">
        <v>238</v>
      </c>
      <c r="G744" s="240"/>
      <c r="H744" s="243">
        <v>8.9190000000000005</v>
      </c>
      <c r="I744" s="244"/>
      <c r="J744" s="240"/>
      <c r="K744" s="240"/>
      <c r="L744" s="245"/>
      <c r="M744" s="246"/>
      <c r="N744" s="247"/>
      <c r="O744" s="247"/>
      <c r="P744" s="247"/>
      <c r="Q744" s="247"/>
      <c r="R744" s="247"/>
      <c r="S744" s="247"/>
      <c r="T744" s="248"/>
      <c r="AT744" s="249" t="s">
        <v>205</v>
      </c>
      <c r="AU744" s="249" t="s">
        <v>211</v>
      </c>
      <c r="AV744" s="14" t="s">
        <v>203</v>
      </c>
      <c r="AW744" s="14" t="s">
        <v>37</v>
      </c>
      <c r="AX744" s="14" t="s">
        <v>81</v>
      </c>
      <c r="AY744" s="249" t="s">
        <v>196</v>
      </c>
    </row>
    <row r="745" spans="2:65" s="1" customFormat="1" ht="46" customHeight="1">
      <c r="B745" s="42"/>
      <c r="C745" s="204" t="s">
        <v>1021</v>
      </c>
      <c r="D745" s="204" t="s">
        <v>198</v>
      </c>
      <c r="E745" s="205" t="s">
        <v>1022</v>
      </c>
      <c r="F745" s="206" t="s">
        <v>1023</v>
      </c>
      <c r="G745" s="207" t="s">
        <v>267</v>
      </c>
      <c r="H745" s="208">
        <v>1.288</v>
      </c>
      <c r="I745" s="209"/>
      <c r="J745" s="210">
        <f>ROUND(I745*H745,2)</f>
        <v>0</v>
      </c>
      <c r="K745" s="206" t="s">
        <v>202</v>
      </c>
      <c r="L745" s="62"/>
      <c r="M745" s="211" t="s">
        <v>24</v>
      </c>
      <c r="N745" s="212" t="s">
        <v>45</v>
      </c>
      <c r="O745" s="43"/>
      <c r="P745" s="213">
        <f>O745*H745</f>
        <v>0</v>
      </c>
      <c r="Q745" s="213">
        <v>0</v>
      </c>
      <c r="R745" s="213">
        <f>Q745*H745</f>
        <v>0</v>
      </c>
      <c r="S745" s="213">
        <v>0.54500000000000004</v>
      </c>
      <c r="T745" s="214">
        <f>S745*H745</f>
        <v>0.70196000000000003</v>
      </c>
      <c r="AR745" s="25" t="s">
        <v>203</v>
      </c>
      <c r="AT745" s="25" t="s">
        <v>198</v>
      </c>
      <c r="AU745" s="25" t="s">
        <v>211</v>
      </c>
      <c r="AY745" s="25" t="s">
        <v>196</v>
      </c>
      <c r="BE745" s="215">
        <f>IF(N745="základní",J745,0)</f>
        <v>0</v>
      </c>
      <c r="BF745" s="215">
        <f>IF(N745="snížená",J745,0)</f>
        <v>0</v>
      </c>
      <c r="BG745" s="215">
        <f>IF(N745="zákl. přenesená",J745,0)</f>
        <v>0</v>
      </c>
      <c r="BH745" s="215">
        <f>IF(N745="sníž. přenesená",J745,0)</f>
        <v>0</v>
      </c>
      <c r="BI745" s="215">
        <f>IF(N745="nulová",J745,0)</f>
        <v>0</v>
      </c>
      <c r="BJ745" s="25" t="s">
        <v>81</v>
      </c>
      <c r="BK745" s="215">
        <f>ROUND(I745*H745,2)</f>
        <v>0</v>
      </c>
      <c r="BL745" s="25" t="s">
        <v>203</v>
      </c>
      <c r="BM745" s="25" t="s">
        <v>1024</v>
      </c>
    </row>
    <row r="746" spans="2:65" s="12" customFormat="1">
      <c r="B746" s="216"/>
      <c r="C746" s="217"/>
      <c r="D746" s="218" t="s">
        <v>205</v>
      </c>
      <c r="E746" s="219" t="s">
        <v>24</v>
      </c>
      <c r="F746" s="220" t="s">
        <v>1025</v>
      </c>
      <c r="G746" s="217"/>
      <c r="H746" s="221">
        <v>1.288</v>
      </c>
      <c r="I746" s="222"/>
      <c r="J746" s="217"/>
      <c r="K746" s="217"/>
      <c r="L746" s="223"/>
      <c r="M746" s="224"/>
      <c r="N746" s="225"/>
      <c r="O746" s="225"/>
      <c r="P746" s="225"/>
      <c r="Q746" s="225"/>
      <c r="R746" s="225"/>
      <c r="S746" s="225"/>
      <c r="T746" s="226"/>
      <c r="AT746" s="227" t="s">
        <v>205</v>
      </c>
      <c r="AU746" s="227" t="s">
        <v>211</v>
      </c>
      <c r="AV746" s="12" t="s">
        <v>83</v>
      </c>
      <c r="AW746" s="12" t="s">
        <v>37</v>
      </c>
      <c r="AX746" s="12" t="s">
        <v>81</v>
      </c>
      <c r="AY746" s="227" t="s">
        <v>196</v>
      </c>
    </row>
    <row r="747" spans="2:65" s="1" customFormat="1" ht="34.5" customHeight="1">
      <c r="B747" s="42"/>
      <c r="C747" s="204" t="s">
        <v>1026</v>
      </c>
      <c r="D747" s="204" t="s">
        <v>198</v>
      </c>
      <c r="E747" s="205" t="s">
        <v>1027</v>
      </c>
      <c r="F747" s="206" t="s">
        <v>1028</v>
      </c>
      <c r="G747" s="207" t="s">
        <v>320</v>
      </c>
      <c r="H747" s="208">
        <v>11.7</v>
      </c>
      <c r="I747" s="209"/>
      <c r="J747" s="210">
        <f>ROUND(I747*H747,2)</f>
        <v>0</v>
      </c>
      <c r="K747" s="206" t="s">
        <v>202</v>
      </c>
      <c r="L747" s="62"/>
      <c r="M747" s="211" t="s">
        <v>24</v>
      </c>
      <c r="N747" s="212" t="s">
        <v>45</v>
      </c>
      <c r="O747" s="43"/>
      <c r="P747" s="213">
        <f>O747*H747</f>
        <v>0</v>
      </c>
      <c r="Q747" s="213">
        <v>0</v>
      </c>
      <c r="R747" s="213">
        <f>Q747*H747</f>
        <v>0</v>
      </c>
      <c r="S747" s="213">
        <v>1.7999999999999999E-2</v>
      </c>
      <c r="T747" s="214">
        <f>S747*H747</f>
        <v>0.21059999999999998</v>
      </c>
      <c r="AR747" s="25" t="s">
        <v>203</v>
      </c>
      <c r="AT747" s="25" t="s">
        <v>198</v>
      </c>
      <c r="AU747" s="25" t="s">
        <v>211</v>
      </c>
      <c r="AY747" s="25" t="s">
        <v>196</v>
      </c>
      <c r="BE747" s="215">
        <f>IF(N747="základní",J747,0)</f>
        <v>0</v>
      </c>
      <c r="BF747" s="215">
        <f>IF(N747="snížená",J747,0)</f>
        <v>0</v>
      </c>
      <c r="BG747" s="215">
        <f>IF(N747="zákl. přenesená",J747,0)</f>
        <v>0</v>
      </c>
      <c r="BH747" s="215">
        <f>IF(N747="sníž. přenesená",J747,0)</f>
        <v>0</v>
      </c>
      <c r="BI747" s="215">
        <f>IF(N747="nulová",J747,0)</f>
        <v>0</v>
      </c>
      <c r="BJ747" s="25" t="s">
        <v>81</v>
      </c>
      <c r="BK747" s="215">
        <f>ROUND(I747*H747,2)</f>
        <v>0</v>
      </c>
      <c r="BL747" s="25" t="s">
        <v>203</v>
      </c>
      <c r="BM747" s="25" t="s">
        <v>1029</v>
      </c>
    </row>
    <row r="748" spans="2:65" s="12" customFormat="1">
      <c r="B748" s="216"/>
      <c r="C748" s="217"/>
      <c r="D748" s="218" t="s">
        <v>205</v>
      </c>
      <c r="E748" s="219" t="s">
        <v>24</v>
      </c>
      <c r="F748" s="220" t="s">
        <v>1030</v>
      </c>
      <c r="G748" s="217"/>
      <c r="H748" s="221">
        <v>11.7</v>
      </c>
      <c r="I748" s="222"/>
      <c r="J748" s="217"/>
      <c r="K748" s="217"/>
      <c r="L748" s="223"/>
      <c r="M748" s="224"/>
      <c r="N748" s="225"/>
      <c r="O748" s="225"/>
      <c r="P748" s="225"/>
      <c r="Q748" s="225"/>
      <c r="R748" s="225"/>
      <c r="S748" s="225"/>
      <c r="T748" s="226"/>
      <c r="AT748" s="227" t="s">
        <v>205</v>
      </c>
      <c r="AU748" s="227" t="s">
        <v>211</v>
      </c>
      <c r="AV748" s="12" t="s">
        <v>83</v>
      </c>
      <c r="AW748" s="12" t="s">
        <v>37</v>
      </c>
      <c r="AX748" s="12" t="s">
        <v>81</v>
      </c>
      <c r="AY748" s="227" t="s">
        <v>196</v>
      </c>
    </row>
    <row r="749" spans="2:65" s="1" customFormat="1" ht="34.5" customHeight="1">
      <c r="B749" s="42"/>
      <c r="C749" s="204" t="s">
        <v>1031</v>
      </c>
      <c r="D749" s="204" t="s">
        <v>198</v>
      </c>
      <c r="E749" s="205" t="s">
        <v>1032</v>
      </c>
      <c r="F749" s="206" t="s">
        <v>1033</v>
      </c>
      <c r="G749" s="207" t="s">
        <v>267</v>
      </c>
      <c r="H749" s="208">
        <v>21.593</v>
      </c>
      <c r="I749" s="209"/>
      <c r="J749" s="210">
        <f>ROUND(I749*H749,2)</f>
        <v>0</v>
      </c>
      <c r="K749" s="206" t="s">
        <v>202</v>
      </c>
      <c r="L749" s="62"/>
      <c r="M749" s="211" t="s">
        <v>24</v>
      </c>
      <c r="N749" s="212" t="s">
        <v>45</v>
      </c>
      <c r="O749" s="43"/>
      <c r="P749" s="213">
        <f>O749*H749</f>
        <v>0</v>
      </c>
      <c r="Q749" s="213">
        <v>0</v>
      </c>
      <c r="R749" s="213">
        <f>Q749*H749</f>
        <v>0</v>
      </c>
      <c r="S749" s="213">
        <v>6.8000000000000005E-2</v>
      </c>
      <c r="T749" s="214">
        <f>S749*H749</f>
        <v>1.4683240000000002</v>
      </c>
      <c r="AR749" s="25" t="s">
        <v>203</v>
      </c>
      <c r="AT749" s="25" t="s">
        <v>198</v>
      </c>
      <c r="AU749" s="25" t="s">
        <v>211</v>
      </c>
      <c r="AY749" s="25" t="s">
        <v>196</v>
      </c>
      <c r="BE749" s="215">
        <f>IF(N749="základní",J749,0)</f>
        <v>0</v>
      </c>
      <c r="BF749" s="215">
        <f>IF(N749="snížená",J749,0)</f>
        <v>0</v>
      </c>
      <c r="BG749" s="215">
        <f>IF(N749="zákl. přenesená",J749,0)</f>
        <v>0</v>
      </c>
      <c r="BH749" s="215">
        <f>IF(N749="sníž. přenesená",J749,0)</f>
        <v>0</v>
      </c>
      <c r="BI749" s="215">
        <f>IF(N749="nulová",J749,0)</f>
        <v>0</v>
      </c>
      <c r="BJ749" s="25" t="s">
        <v>81</v>
      </c>
      <c r="BK749" s="215">
        <f>ROUND(I749*H749,2)</f>
        <v>0</v>
      </c>
      <c r="BL749" s="25" t="s">
        <v>203</v>
      </c>
      <c r="BM749" s="25" t="s">
        <v>1034</v>
      </c>
    </row>
    <row r="750" spans="2:65" s="12" customFormat="1">
      <c r="B750" s="216"/>
      <c r="C750" s="217"/>
      <c r="D750" s="218" t="s">
        <v>205</v>
      </c>
      <c r="E750" s="219" t="s">
        <v>24</v>
      </c>
      <c r="F750" s="220" t="s">
        <v>1035</v>
      </c>
      <c r="G750" s="217"/>
      <c r="H750" s="221">
        <v>6.6</v>
      </c>
      <c r="I750" s="222"/>
      <c r="J750" s="217"/>
      <c r="K750" s="217"/>
      <c r="L750" s="223"/>
      <c r="M750" s="224"/>
      <c r="N750" s="225"/>
      <c r="O750" s="225"/>
      <c r="P750" s="225"/>
      <c r="Q750" s="225"/>
      <c r="R750" s="225"/>
      <c r="S750" s="225"/>
      <c r="T750" s="226"/>
      <c r="AT750" s="227" t="s">
        <v>205</v>
      </c>
      <c r="AU750" s="227" t="s">
        <v>211</v>
      </c>
      <c r="AV750" s="12" t="s">
        <v>83</v>
      </c>
      <c r="AW750" s="12" t="s">
        <v>37</v>
      </c>
      <c r="AX750" s="12" t="s">
        <v>74</v>
      </c>
      <c r="AY750" s="227" t="s">
        <v>196</v>
      </c>
    </row>
    <row r="751" spans="2:65" s="12" customFormat="1">
      <c r="B751" s="216"/>
      <c r="C751" s="217"/>
      <c r="D751" s="218" t="s">
        <v>205</v>
      </c>
      <c r="E751" s="219" t="s">
        <v>24</v>
      </c>
      <c r="F751" s="220" t="s">
        <v>1036</v>
      </c>
      <c r="G751" s="217"/>
      <c r="H751" s="221">
        <v>-1.2</v>
      </c>
      <c r="I751" s="222"/>
      <c r="J751" s="217"/>
      <c r="K751" s="217"/>
      <c r="L751" s="223"/>
      <c r="M751" s="224"/>
      <c r="N751" s="225"/>
      <c r="O751" s="225"/>
      <c r="P751" s="225"/>
      <c r="Q751" s="225"/>
      <c r="R751" s="225"/>
      <c r="S751" s="225"/>
      <c r="T751" s="226"/>
      <c r="AT751" s="227" t="s">
        <v>205</v>
      </c>
      <c r="AU751" s="227" t="s">
        <v>211</v>
      </c>
      <c r="AV751" s="12" t="s">
        <v>83</v>
      </c>
      <c r="AW751" s="12" t="s">
        <v>37</v>
      </c>
      <c r="AX751" s="12" t="s">
        <v>74</v>
      </c>
      <c r="AY751" s="227" t="s">
        <v>196</v>
      </c>
    </row>
    <row r="752" spans="2:65" s="12" customFormat="1">
      <c r="B752" s="216"/>
      <c r="C752" s="217"/>
      <c r="D752" s="218" t="s">
        <v>205</v>
      </c>
      <c r="E752" s="219" t="s">
        <v>24</v>
      </c>
      <c r="F752" s="220" t="s">
        <v>1037</v>
      </c>
      <c r="G752" s="217"/>
      <c r="H752" s="221">
        <v>1.823</v>
      </c>
      <c r="I752" s="222"/>
      <c r="J752" s="217"/>
      <c r="K752" s="217"/>
      <c r="L752" s="223"/>
      <c r="M752" s="224"/>
      <c r="N752" s="225"/>
      <c r="O752" s="225"/>
      <c r="P752" s="225"/>
      <c r="Q752" s="225"/>
      <c r="R752" s="225"/>
      <c r="S752" s="225"/>
      <c r="T752" s="226"/>
      <c r="AT752" s="227" t="s">
        <v>205</v>
      </c>
      <c r="AU752" s="227" t="s">
        <v>211</v>
      </c>
      <c r="AV752" s="12" t="s">
        <v>83</v>
      </c>
      <c r="AW752" s="12" t="s">
        <v>37</v>
      </c>
      <c r="AX752" s="12" t="s">
        <v>74</v>
      </c>
      <c r="AY752" s="227" t="s">
        <v>196</v>
      </c>
    </row>
    <row r="753" spans="2:65" s="13" customFormat="1">
      <c r="B753" s="228"/>
      <c r="C753" s="229"/>
      <c r="D753" s="218" t="s">
        <v>205</v>
      </c>
      <c r="E753" s="230" t="s">
        <v>24</v>
      </c>
      <c r="F753" s="231" t="s">
        <v>263</v>
      </c>
      <c r="G753" s="229"/>
      <c r="H753" s="232">
        <v>7.2229999999999999</v>
      </c>
      <c r="I753" s="233"/>
      <c r="J753" s="229"/>
      <c r="K753" s="229"/>
      <c r="L753" s="234"/>
      <c r="M753" s="235"/>
      <c r="N753" s="236"/>
      <c r="O753" s="236"/>
      <c r="P753" s="236"/>
      <c r="Q753" s="236"/>
      <c r="R753" s="236"/>
      <c r="S753" s="236"/>
      <c r="T753" s="237"/>
      <c r="AT753" s="238" t="s">
        <v>205</v>
      </c>
      <c r="AU753" s="238" t="s">
        <v>211</v>
      </c>
      <c r="AV753" s="13" t="s">
        <v>211</v>
      </c>
      <c r="AW753" s="13" t="s">
        <v>37</v>
      </c>
      <c r="AX753" s="13" t="s">
        <v>74</v>
      </c>
      <c r="AY753" s="238" t="s">
        <v>196</v>
      </c>
    </row>
    <row r="754" spans="2:65" s="12" customFormat="1">
      <c r="B754" s="216"/>
      <c r="C754" s="217"/>
      <c r="D754" s="218" t="s">
        <v>205</v>
      </c>
      <c r="E754" s="219" t="s">
        <v>24</v>
      </c>
      <c r="F754" s="220" t="s">
        <v>1038</v>
      </c>
      <c r="G754" s="217"/>
      <c r="H754" s="221">
        <v>9.27</v>
      </c>
      <c r="I754" s="222"/>
      <c r="J754" s="217"/>
      <c r="K754" s="217"/>
      <c r="L754" s="223"/>
      <c r="M754" s="224"/>
      <c r="N754" s="225"/>
      <c r="O754" s="225"/>
      <c r="P754" s="225"/>
      <c r="Q754" s="225"/>
      <c r="R754" s="225"/>
      <c r="S754" s="225"/>
      <c r="T754" s="226"/>
      <c r="AT754" s="227" t="s">
        <v>205</v>
      </c>
      <c r="AU754" s="227" t="s">
        <v>211</v>
      </c>
      <c r="AV754" s="12" t="s">
        <v>83</v>
      </c>
      <c r="AW754" s="12" t="s">
        <v>37</v>
      </c>
      <c r="AX754" s="12" t="s">
        <v>74</v>
      </c>
      <c r="AY754" s="227" t="s">
        <v>196</v>
      </c>
    </row>
    <row r="755" spans="2:65" s="12" customFormat="1">
      <c r="B755" s="216"/>
      <c r="C755" s="217"/>
      <c r="D755" s="218" t="s">
        <v>205</v>
      </c>
      <c r="E755" s="219" t="s">
        <v>24</v>
      </c>
      <c r="F755" s="220" t="s">
        <v>1039</v>
      </c>
      <c r="G755" s="217"/>
      <c r="H755" s="221">
        <v>-0.9</v>
      </c>
      <c r="I755" s="222"/>
      <c r="J755" s="217"/>
      <c r="K755" s="217"/>
      <c r="L755" s="223"/>
      <c r="M755" s="224"/>
      <c r="N755" s="225"/>
      <c r="O755" s="225"/>
      <c r="P755" s="225"/>
      <c r="Q755" s="225"/>
      <c r="R755" s="225"/>
      <c r="S755" s="225"/>
      <c r="T755" s="226"/>
      <c r="AT755" s="227" t="s">
        <v>205</v>
      </c>
      <c r="AU755" s="227" t="s">
        <v>211</v>
      </c>
      <c r="AV755" s="12" t="s">
        <v>83</v>
      </c>
      <c r="AW755" s="12" t="s">
        <v>37</v>
      </c>
      <c r="AX755" s="12" t="s">
        <v>74</v>
      </c>
      <c r="AY755" s="227" t="s">
        <v>196</v>
      </c>
    </row>
    <row r="756" spans="2:65" s="12" customFormat="1">
      <c r="B756" s="216"/>
      <c r="C756" s="217"/>
      <c r="D756" s="218" t="s">
        <v>205</v>
      </c>
      <c r="E756" s="219" t="s">
        <v>24</v>
      </c>
      <c r="F756" s="220" t="s">
        <v>230</v>
      </c>
      <c r="G756" s="217"/>
      <c r="H756" s="221">
        <v>6</v>
      </c>
      <c r="I756" s="222"/>
      <c r="J756" s="217"/>
      <c r="K756" s="217"/>
      <c r="L756" s="223"/>
      <c r="M756" s="224"/>
      <c r="N756" s="225"/>
      <c r="O756" s="225"/>
      <c r="P756" s="225"/>
      <c r="Q756" s="225"/>
      <c r="R756" s="225"/>
      <c r="S756" s="225"/>
      <c r="T756" s="226"/>
      <c r="AT756" s="227" t="s">
        <v>205</v>
      </c>
      <c r="AU756" s="227" t="s">
        <v>211</v>
      </c>
      <c r="AV756" s="12" t="s">
        <v>83</v>
      </c>
      <c r="AW756" s="12" t="s">
        <v>37</v>
      </c>
      <c r="AX756" s="12" t="s">
        <v>74</v>
      </c>
      <c r="AY756" s="227" t="s">
        <v>196</v>
      </c>
    </row>
    <row r="757" spans="2:65" s="13" customFormat="1">
      <c r="B757" s="228"/>
      <c r="C757" s="229"/>
      <c r="D757" s="218" t="s">
        <v>205</v>
      </c>
      <c r="E757" s="230" t="s">
        <v>24</v>
      </c>
      <c r="F757" s="231" t="s">
        <v>271</v>
      </c>
      <c r="G757" s="229"/>
      <c r="H757" s="232">
        <v>14.37</v>
      </c>
      <c r="I757" s="233"/>
      <c r="J757" s="229"/>
      <c r="K757" s="229"/>
      <c r="L757" s="234"/>
      <c r="M757" s="235"/>
      <c r="N757" s="236"/>
      <c r="O757" s="236"/>
      <c r="P757" s="236"/>
      <c r="Q757" s="236"/>
      <c r="R757" s="236"/>
      <c r="S757" s="236"/>
      <c r="T757" s="237"/>
      <c r="AT757" s="238" t="s">
        <v>205</v>
      </c>
      <c r="AU757" s="238" t="s">
        <v>211</v>
      </c>
      <c r="AV757" s="13" t="s">
        <v>211</v>
      </c>
      <c r="AW757" s="13" t="s">
        <v>37</v>
      </c>
      <c r="AX757" s="13" t="s">
        <v>74</v>
      </c>
      <c r="AY757" s="238" t="s">
        <v>196</v>
      </c>
    </row>
    <row r="758" spans="2:65" s="14" customFormat="1">
      <c r="B758" s="239"/>
      <c r="C758" s="240"/>
      <c r="D758" s="218" t="s">
        <v>205</v>
      </c>
      <c r="E758" s="241" t="s">
        <v>24</v>
      </c>
      <c r="F758" s="242" t="s">
        <v>238</v>
      </c>
      <c r="G758" s="240"/>
      <c r="H758" s="243">
        <v>21.593</v>
      </c>
      <c r="I758" s="244"/>
      <c r="J758" s="240"/>
      <c r="K758" s="240"/>
      <c r="L758" s="245"/>
      <c r="M758" s="246"/>
      <c r="N758" s="247"/>
      <c r="O758" s="247"/>
      <c r="P758" s="247"/>
      <c r="Q758" s="247"/>
      <c r="R758" s="247"/>
      <c r="S758" s="247"/>
      <c r="T758" s="248"/>
      <c r="AT758" s="249" t="s">
        <v>205</v>
      </c>
      <c r="AU758" s="249" t="s">
        <v>211</v>
      </c>
      <c r="AV758" s="14" t="s">
        <v>203</v>
      </c>
      <c r="AW758" s="14" t="s">
        <v>37</v>
      </c>
      <c r="AX758" s="14" t="s">
        <v>81</v>
      </c>
      <c r="AY758" s="249" t="s">
        <v>196</v>
      </c>
    </row>
    <row r="759" spans="2:65" s="1" customFormat="1" ht="34.5" customHeight="1">
      <c r="B759" s="42"/>
      <c r="C759" s="204" t="s">
        <v>1040</v>
      </c>
      <c r="D759" s="204" t="s">
        <v>198</v>
      </c>
      <c r="E759" s="205" t="s">
        <v>1041</v>
      </c>
      <c r="F759" s="206" t="s">
        <v>1042</v>
      </c>
      <c r="G759" s="207" t="s">
        <v>267</v>
      </c>
      <c r="H759" s="208">
        <v>142.30000000000001</v>
      </c>
      <c r="I759" s="209"/>
      <c r="J759" s="210">
        <f>ROUND(I759*H759,2)</f>
        <v>0</v>
      </c>
      <c r="K759" s="206" t="s">
        <v>202</v>
      </c>
      <c r="L759" s="62"/>
      <c r="M759" s="211" t="s">
        <v>24</v>
      </c>
      <c r="N759" s="212" t="s">
        <v>45</v>
      </c>
      <c r="O759" s="43"/>
      <c r="P759" s="213">
        <f>O759*H759</f>
        <v>0</v>
      </c>
      <c r="Q759" s="213">
        <v>0</v>
      </c>
      <c r="R759" s="213">
        <f>Q759*H759</f>
        <v>0</v>
      </c>
      <c r="S759" s="213">
        <v>0.01</v>
      </c>
      <c r="T759" s="214">
        <f>S759*H759</f>
        <v>1.423</v>
      </c>
      <c r="AR759" s="25" t="s">
        <v>203</v>
      </c>
      <c r="AT759" s="25" t="s">
        <v>198</v>
      </c>
      <c r="AU759" s="25" t="s">
        <v>211</v>
      </c>
      <c r="AY759" s="25" t="s">
        <v>196</v>
      </c>
      <c r="BE759" s="215">
        <f>IF(N759="základní",J759,0)</f>
        <v>0</v>
      </c>
      <c r="BF759" s="215">
        <f>IF(N759="snížená",J759,0)</f>
        <v>0</v>
      </c>
      <c r="BG759" s="215">
        <f>IF(N759="zákl. přenesená",J759,0)</f>
        <v>0</v>
      </c>
      <c r="BH759" s="215">
        <f>IF(N759="sníž. přenesená",J759,0)</f>
        <v>0</v>
      </c>
      <c r="BI759" s="215">
        <f>IF(N759="nulová",J759,0)</f>
        <v>0</v>
      </c>
      <c r="BJ759" s="25" t="s">
        <v>81</v>
      </c>
      <c r="BK759" s="215">
        <f>ROUND(I759*H759,2)</f>
        <v>0</v>
      </c>
      <c r="BL759" s="25" t="s">
        <v>203</v>
      </c>
      <c r="BM759" s="25" t="s">
        <v>1043</v>
      </c>
    </row>
    <row r="760" spans="2:65" s="12" customFormat="1">
      <c r="B760" s="216"/>
      <c r="C760" s="217"/>
      <c r="D760" s="218" t="s">
        <v>205</v>
      </c>
      <c r="E760" s="219" t="s">
        <v>24</v>
      </c>
      <c r="F760" s="220" t="s">
        <v>672</v>
      </c>
      <c r="G760" s="217"/>
      <c r="H760" s="221">
        <v>111.5</v>
      </c>
      <c r="I760" s="222"/>
      <c r="J760" s="217"/>
      <c r="K760" s="217"/>
      <c r="L760" s="223"/>
      <c r="M760" s="224"/>
      <c r="N760" s="225"/>
      <c r="O760" s="225"/>
      <c r="P760" s="225"/>
      <c r="Q760" s="225"/>
      <c r="R760" s="225"/>
      <c r="S760" s="225"/>
      <c r="T760" s="226"/>
      <c r="AT760" s="227" t="s">
        <v>205</v>
      </c>
      <c r="AU760" s="227" t="s">
        <v>211</v>
      </c>
      <c r="AV760" s="12" t="s">
        <v>83</v>
      </c>
      <c r="AW760" s="12" t="s">
        <v>37</v>
      </c>
      <c r="AX760" s="12" t="s">
        <v>74</v>
      </c>
      <c r="AY760" s="227" t="s">
        <v>196</v>
      </c>
    </row>
    <row r="761" spans="2:65" s="12" customFormat="1">
      <c r="B761" s="216"/>
      <c r="C761" s="217"/>
      <c r="D761" s="218" t="s">
        <v>205</v>
      </c>
      <c r="E761" s="219" t="s">
        <v>24</v>
      </c>
      <c r="F761" s="220" t="s">
        <v>673</v>
      </c>
      <c r="G761" s="217"/>
      <c r="H761" s="221">
        <v>30.8</v>
      </c>
      <c r="I761" s="222"/>
      <c r="J761" s="217"/>
      <c r="K761" s="217"/>
      <c r="L761" s="223"/>
      <c r="M761" s="224"/>
      <c r="N761" s="225"/>
      <c r="O761" s="225"/>
      <c r="P761" s="225"/>
      <c r="Q761" s="225"/>
      <c r="R761" s="225"/>
      <c r="S761" s="225"/>
      <c r="T761" s="226"/>
      <c r="AT761" s="227" t="s">
        <v>205</v>
      </c>
      <c r="AU761" s="227" t="s">
        <v>211</v>
      </c>
      <c r="AV761" s="12" t="s">
        <v>83</v>
      </c>
      <c r="AW761" s="12" t="s">
        <v>37</v>
      </c>
      <c r="AX761" s="12" t="s">
        <v>74</v>
      </c>
      <c r="AY761" s="227" t="s">
        <v>196</v>
      </c>
    </row>
    <row r="762" spans="2:65" s="13" customFormat="1">
      <c r="B762" s="228"/>
      <c r="C762" s="229"/>
      <c r="D762" s="218" t="s">
        <v>205</v>
      </c>
      <c r="E762" s="230" t="s">
        <v>24</v>
      </c>
      <c r="F762" s="231" t="s">
        <v>1044</v>
      </c>
      <c r="G762" s="229"/>
      <c r="H762" s="232">
        <v>142.30000000000001</v>
      </c>
      <c r="I762" s="233"/>
      <c r="J762" s="229"/>
      <c r="K762" s="229"/>
      <c r="L762" s="234"/>
      <c r="M762" s="235"/>
      <c r="N762" s="236"/>
      <c r="O762" s="236"/>
      <c r="P762" s="236"/>
      <c r="Q762" s="236"/>
      <c r="R762" s="236"/>
      <c r="S762" s="236"/>
      <c r="T762" s="237"/>
      <c r="AT762" s="238" t="s">
        <v>205</v>
      </c>
      <c r="AU762" s="238" t="s">
        <v>211</v>
      </c>
      <c r="AV762" s="13" t="s">
        <v>211</v>
      </c>
      <c r="AW762" s="13" t="s">
        <v>37</v>
      </c>
      <c r="AX762" s="13" t="s">
        <v>74</v>
      </c>
      <c r="AY762" s="238" t="s">
        <v>196</v>
      </c>
    </row>
    <row r="763" spans="2:65" s="14" customFormat="1">
      <c r="B763" s="239"/>
      <c r="C763" s="240"/>
      <c r="D763" s="218" t="s">
        <v>205</v>
      </c>
      <c r="E763" s="241" t="s">
        <v>24</v>
      </c>
      <c r="F763" s="242" t="s">
        <v>238</v>
      </c>
      <c r="G763" s="240"/>
      <c r="H763" s="243">
        <v>142.30000000000001</v>
      </c>
      <c r="I763" s="244"/>
      <c r="J763" s="240"/>
      <c r="K763" s="240"/>
      <c r="L763" s="245"/>
      <c r="M763" s="246"/>
      <c r="N763" s="247"/>
      <c r="O763" s="247"/>
      <c r="P763" s="247"/>
      <c r="Q763" s="247"/>
      <c r="R763" s="247"/>
      <c r="S763" s="247"/>
      <c r="T763" s="248"/>
      <c r="AT763" s="249" t="s">
        <v>205</v>
      </c>
      <c r="AU763" s="249" t="s">
        <v>211</v>
      </c>
      <c r="AV763" s="14" t="s">
        <v>203</v>
      </c>
      <c r="AW763" s="14" t="s">
        <v>37</v>
      </c>
      <c r="AX763" s="14" t="s">
        <v>81</v>
      </c>
      <c r="AY763" s="249" t="s">
        <v>196</v>
      </c>
    </row>
    <row r="764" spans="2:65" s="1" customFormat="1" ht="34.5" customHeight="1">
      <c r="B764" s="42"/>
      <c r="C764" s="204" t="s">
        <v>1045</v>
      </c>
      <c r="D764" s="204" t="s">
        <v>198</v>
      </c>
      <c r="E764" s="205" t="s">
        <v>1046</v>
      </c>
      <c r="F764" s="206" t="s">
        <v>1047</v>
      </c>
      <c r="G764" s="207" t="s">
        <v>267</v>
      </c>
      <c r="H764" s="208">
        <v>48.5</v>
      </c>
      <c r="I764" s="209"/>
      <c r="J764" s="210">
        <f>ROUND(I764*H764,2)</f>
        <v>0</v>
      </c>
      <c r="K764" s="206" t="s">
        <v>202</v>
      </c>
      <c r="L764" s="62"/>
      <c r="M764" s="211" t="s">
        <v>24</v>
      </c>
      <c r="N764" s="212" t="s">
        <v>45</v>
      </c>
      <c r="O764" s="43"/>
      <c r="P764" s="213">
        <f>O764*H764</f>
        <v>0</v>
      </c>
      <c r="Q764" s="213">
        <v>0</v>
      </c>
      <c r="R764" s="213">
        <f>Q764*H764</f>
        <v>0</v>
      </c>
      <c r="S764" s="213">
        <v>0.05</v>
      </c>
      <c r="T764" s="214">
        <f>S764*H764</f>
        <v>2.4250000000000003</v>
      </c>
      <c r="AR764" s="25" t="s">
        <v>203</v>
      </c>
      <c r="AT764" s="25" t="s">
        <v>198</v>
      </c>
      <c r="AU764" s="25" t="s">
        <v>211</v>
      </c>
      <c r="AY764" s="25" t="s">
        <v>196</v>
      </c>
      <c r="BE764" s="215">
        <f>IF(N764="základní",J764,0)</f>
        <v>0</v>
      </c>
      <c r="BF764" s="215">
        <f>IF(N764="snížená",J764,0)</f>
        <v>0</v>
      </c>
      <c r="BG764" s="215">
        <f>IF(N764="zákl. přenesená",J764,0)</f>
        <v>0</v>
      </c>
      <c r="BH764" s="215">
        <f>IF(N764="sníž. přenesená",J764,0)</f>
        <v>0</v>
      </c>
      <c r="BI764" s="215">
        <f>IF(N764="nulová",J764,0)</f>
        <v>0</v>
      </c>
      <c r="BJ764" s="25" t="s">
        <v>81</v>
      </c>
      <c r="BK764" s="215">
        <f>ROUND(I764*H764,2)</f>
        <v>0</v>
      </c>
      <c r="BL764" s="25" t="s">
        <v>203</v>
      </c>
      <c r="BM764" s="25" t="s">
        <v>1048</v>
      </c>
    </row>
    <row r="765" spans="2:65" s="12" customFormat="1">
      <c r="B765" s="216"/>
      <c r="C765" s="217"/>
      <c r="D765" s="218" t="s">
        <v>205</v>
      </c>
      <c r="E765" s="219" t="s">
        <v>24</v>
      </c>
      <c r="F765" s="220" t="s">
        <v>1049</v>
      </c>
      <c r="G765" s="217"/>
      <c r="H765" s="221">
        <v>48.5</v>
      </c>
      <c r="I765" s="222"/>
      <c r="J765" s="217"/>
      <c r="K765" s="217"/>
      <c r="L765" s="223"/>
      <c r="M765" s="224"/>
      <c r="N765" s="225"/>
      <c r="O765" s="225"/>
      <c r="P765" s="225"/>
      <c r="Q765" s="225"/>
      <c r="R765" s="225"/>
      <c r="S765" s="225"/>
      <c r="T765" s="226"/>
      <c r="AT765" s="227" t="s">
        <v>205</v>
      </c>
      <c r="AU765" s="227" t="s">
        <v>211</v>
      </c>
      <c r="AV765" s="12" t="s">
        <v>83</v>
      </c>
      <c r="AW765" s="12" t="s">
        <v>37</v>
      </c>
      <c r="AX765" s="12" t="s">
        <v>74</v>
      </c>
      <c r="AY765" s="227" t="s">
        <v>196</v>
      </c>
    </row>
    <row r="766" spans="2:65" s="13" customFormat="1">
      <c r="B766" s="228"/>
      <c r="C766" s="229"/>
      <c r="D766" s="218" t="s">
        <v>205</v>
      </c>
      <c r="E766" s="230" t="s">
        <v>24</v>
      </c>
      <c r="F766" s="231" t="s">
        <v>1050</v>
      </c>
      <c r="G766" s="229"/>
      <c r="H766" s="232">
        <v>48.5</v>
      </c>
      <c r="I766" s="233"/>
      <c r="J766" s="229"/>
      <c r="K766" s="229"/>
      <c r="L766" s="234"/>
      <c r="M766" s="235"/>
      <c r="N766" s="236"/>
      <c r="O766" s="236"/>
      <c r="P766" s="236"/>
      <c r="Q766" s="236"/>
      <c r="R766" s="236"/>
      <c r="S766" s="236"/>
      <c r="T766" s="237"/>
      <c r="AT766" s="238" t="s">
        <v>205</v>
      </c>
      <c r="AU766" s="238" t="s">
        <v>211</v>
      </c>
      <c r="AV766" s="13" t="s">
        <v>211</v>
      </c>
      <c r="AW766" s="13" t="s">
        <v>37</v>
      </c>
      <c r="AX766" s="13" t="s">
        <v>74</v>
      </c>
      <c r="AY766" s="238" t="s">
        <v>196</v>
      </c>
    </row>
    <row r="767" spans="2:65" s="14" customFormat="1">
      <c r="B767" s="239"/>
      <c r="C767" s="240"/>
      <c r="D767" s="218" t="s">
        <v>205</v>
      </c>
      <c r="E767" s="241" t="s">
        <v>24</v>
      </c>
      <c r="F767" s="242" t="s">
        <v>238</v>
      </c>
      <c r="G767" s="240"/>
      <c r="H767" s="243">
        <v>48.5</v>
      </c>
      <c r="I767" s="244"/>
      <c r="J767" s="240"/>
      <c r="K767" s="240"/>
      <c r="L767" s="245"/>
      <c r="M767" s="246"/>
      <c r="N767" s="247"/>
      <c r="O767" s="247"/>
      <c r="P767" s="247"/>
      <c r="Q767" s="247"/>
      <c r="R767" s="247"/>
      <c r="S767" s="247"/>
      <c r="T767" s="248"/>
      <c r="AT767" s="249" t="s">
        <v>205</v>
      </c>
      <c r="AU767" s="249" t="s">
        <v>211</v>
      </c>
      <c r="AV767" s="14" t="s">
        <v>203</v>
      </c>
      <c r="AW767" s="14" t="s">
        <v>37</v>
      </c>
      <c r="AX767" s="14" t="s">
        <v>81</v>
      </c>
      <c r="AY767" s="249" t="s">
        <v>196</v>
      </c>
    </row>
    <row r="768" spans="2:65" s="1" customFormat="1" ht="34.5" customHeight="1">
      <c r="B768" s="42"/>
      <c r="C768" s="204" t="s">
        <v>1051</v>
      </c>
      <c r="D768" s="204" t="s">
        <v>198</v>
      </c>
      <c r="E768" s="205" t="s">
        <v>1052</v>
      </c>
      <c r="F768" s="206" t="s">
        <v>1053</v>
      </c>
      <c r="G768" s="207" t="s">
        <v>267</v>
      </c>
      <c r="H768" s="208">
        <v>1.3</v>
      </c>
      <c r="I768" s="209"/>
      <c r="J768" s="210">
        <f>ROUND(I768*H768,2)</f>
        <v>0</v>
      </c>
      <c r="K768" s="206" t="s">
        <v>202</v>
      </c>
      <c r="L768" s="62"/>
      <c r="M768" s="211" t="s">
        <v>24</v>
      </c>
      <c r="N768" s="212" t="s">
        <v>45</v>
      </c>
      <c r="O768" s="43"/>
      <c r="P768" s="213">
        <f>O768*H768</f>
        <v>0</v>
      </c>
      <c r="Q768" s="213">
        <v>0</v>
      </c>
      <c r="R768" s="213">
        <f>Q768*H768</f>
        <v>0</v>
      </c>
      <c r="S768" s="213">
        <v>0.05</v>
      </c>
      <c r="T768" s="214">
        <f>S768*H768</f>
        <v>6.5000000000000002E-2</v>
      </c>
      <c r="AR768" s="25" t="s">
        <v>203</v>
      </c>
      <c r="AT768" s="25" t="s">
        <v>198</v>
      </c>
      <c r="AU768" s="25" t="s">
        <v>211</v>
      </c>
      <c r="AY768" s="25" t="s">
        <v>196</v>
      </c>
      <c r="BE768" s="215">
        <f>IF(N768="základní",J768,0)</f>
        <v>0</v>
      </c>
      <c r="BF768" s="215">
        <f>IF(N768="snížená",J768,0)</f>
        <v>0</v>
      </c>
      <c r="BG768" s="215">
        <f>IF(N768="zákl. přenesená",J768,0)</f>
        <v>0</v>
      </c>
      <c r="BH768" s="215">
        <f>IF(N768="sníž. přenesená",J768,0)</f>
        <v>0</v>
      </c>
      <c r="BI768" s="215">
        <f>IF(N768="nulová",J768,0)</f>
        <v>0</v>
      </c>
      <c r="BJ768" s="25" t="s">
        <v>81</v>
      </c>
      <c r="BK768" s="215">
        <f>ROUND(I768*H768,2)</f>
        <v>0</v>
      </c>
      <c r="BL768" s="25" t="s">
        <v>203</v>
      </c>
      <c r="BM768" s="25" t="s">
        <v>1054</v>
      </c>
    </row>
    <row r="769" spans="2:65" s="12" customFormat="1">
      <c r="B769" s="216"/>
      <c r="C769" s="217"/>
      <c r="D769" s="218" t="s">
        <v>205</v>
      </c>
      <c r="E769" s="219" t="s">
        <v>24</v>
      </c>
      <c r="F769" s="220" t="s">
        <v>707</v>
      </c>
      <c r="G769" s="217"/>
      <c r="H769" s="221">
        <v>1.3</v>
      </c>
      <c r="I769" s="222"/>
      <c r="J769" s="217"/>
      <c r="K769" s="217"/>
      <c r="L769" s="223"/>
      <c r="M769" s="224"/>
      <c r="N769" s="225"/>
      <c r="O769" s="225"/>
      <c r="P769" s="225"/>
      <c r="Q769" s="225"/>
      <c r="R769" s="225"/>
      <c r="S769" s="225"/>
      <c r="T769" s="226"/>
      <c r="AT769" s="227" t="s">
        <v>205</v>
      </c>
      <c r="AU769" s="227" t="s">
        <v>211</v>
      </c>
      <c r="AV769" s="12" t="s">
        <v>83</v>
      </c>
      <c r="AW769" s="12" t="s">
        <v>37</v>
      </c>
      <c r="AX769" s="12" t="s">
        <v>81</v>
      </c>
      <c r="AY769" s="227" t="s">
        <v>196</v>
      </c>
    </row>
    <row r="770" spans="2:65" s="1" customFormat="1" ht="34.5" customHeight="1">
      <c r="B770" s="42"/>
      <c r="C770" s="204" t="s">
        <v>1055</v>
      </c>
      <c r="D770" s="204" t="s">
        <v>198</v>
      </c>
      <c r="E770" s="205" t="s">
        <v>1056</v>
      </c>
      <c r="F770" s="206" t="s">
        <v>1057</v>
      </c>
      <c r="G770" s="207" t="s">
        <v>267</v>
      </c>
      <c r="H770" s="208">
        <v>288.68700000000001</v>
      </c>
      <c r="I770" s="209"/>
      <c r="J770" s="210">
        <f>ROUND(I770*H770,2)</f>
        <v>0</v>
      </c>
      <c r="K770" s="206" t="s">
        <v>202</v>
      </c>
      <c r="L770" s="62"/>
      <c r="M770" s="211" t="s">
        <v>24</v>
      </c>
      <c r="N770" s="212" t="s">
        <v>45</v>
      </c>
      <c r="O770" s="43"/>
      <c r="P770" s="213">
        <f>O770*H770</f>
        <v>0</v>
      </c>
      <c r="Q770" s="213">
        <v>0</v>
      </c>
      <c r="R770" s="213">
        <f>Q770*H770</f>
        <v>0</v>
      </c>
      <c r="S770" s="213">
        <v>0.01</v>
      </c>
      <c r="T770" s="214">
        <f>S770*H770</f>
        <v>2.88687</v>
      </c>
      <c r="AR770" s="25" t="s">
        <v>203</v>
      </c>
      <c r="AT770" s="25" t="s">
        <v>198</v>
      </c>
      <c r="AU770" s="25" t="s">
        <v>211</v>
      </c>
      <c r="AY770" s="25" t="s">
        <v>196</v>
      </c>
      <c r="BE770" s="215">
        <f>IF(N770="základní",J770,0)</f>
        <v>0</v>
      </c>
      <c r="BF770" s="215">
        <f>IF(N770="snížená",J770,0)</f>
        <v>0</v>
      </c>
      <c r="BG770" s="215">
        <f>IF(N770="zákl. přenesená",J770,0)</f>
        <v>0</v>
      </c>
      <c r="BH770" s="215">
        <f>IF(N770="sníž. přenesená",J770,0)</f>
        <v>0</v>
      </c>
      <c r="BI770" s="215">
        <f>IF(N770="nulová",J770,0)</f>
        <v>0</v>
      </c>
      <c r="BJ770" s="25" t="s">
        <v>81</v>
      </c>
      <c r="BK770" s="215">
        <f>ROUND(I770*H770,2)</f>
        <v>0</v>
      </c>
      <c r="BL770" s="25" t="s">
        <v>203</v>
      </c>
      <c r="BM770" s="25" t="s">
        <v>1058</v>
      </c>
    </row>
    <row r="771" spans="2:65" s="12" customFormat="1">
      <c r="B771" s="216"/>
      <c r="C771" s="217"/>
      <c r="D771" s="218" t="s">
        <v>205</v>
      </c>
      <c r="E771" s="219" t="s">
        <v>24</v>
      </c>
      <c r="F771" s="220" t="s">
        <v>726</v>
      </c>
      <c r="G771" s="217"/>
      <c r="H771" s="221">
        <v>154.54</v>
      </c>
      <c r="I771" s="222"/>
      <c r="J771" s="217"/>
      <c r="K771" s="217"/>
      <c r="L771" s="223"/>
      <c r="M771" s="224"/>
      <c r="N771" s="225"/>
      <c r="O771" s="225"/>
      <c r="P771" s="225"/>
      <c r="Q771" s="225"/>
      <c r="R771" s="225"/>
      <c r="S771" s="225"/>
      <c r="T771" s="226"/>
      <c r="AT771" s="227" t="s">
        <v>205</v>
      </c>
      <c r="AU771" s="227" t="s">
        <v>211</v>
      </c>
      <c r="AV771" s="12" t="s">
        <v>83</v>
      </c>
      <c r="AW771" s="12" t="s">
        <v>37</v>
      </c>
      <c r="AX771" s="12" t="s">
        <v>74</v>
      </c>
      <c r="AY771" s="227" t="s">
        <v>196</v>
      </c>
    </row>
    <row r="772" spans="2:65" s="12" customFormat="1">
      <c r="B772" s="216"/>
      <c r="C772" s="217"/>
      <c r="D772" s="218" t="s">
        <v>205</v>
      </c>
      <c r="E772" s="219" t="s">
        <v>24</v>
      </c>
      <c r="F772" s="220" t="s">
        <v>727</v>
      </c>
      <c r="G772" s="217"/>
      <c r="H772" s="221">
        <v>-23.167999999999999</v>
      </c>
      <c r="I772" s="222"/>
      <c r="J772" s="217"/>
      <c r="K772" s="217"/>
      <c r="L772" s="223"/>
      <c r="M772" s="224"/>
      <c r="N772" s="225"/>
      <c r="O772" s="225"/>
      <c r="P772" s="225"/>
      <c r="Q772" s="225"/>
      <c r="R772" s="225"/>
      <c r="S772" s="225"/>
      <c r="T772" s="226"/>
      <c r="AT772" s="227" t="s">
        <v>205</v>
      </c>
      <c r="AU772" s="227" t="s">
        <v>211</v>
      </c>
      <c r="AV772" s="12" t="s">
        <v>83</v>
      </c>
      <c r="AW772" s="12" t="s">
        <v>37</v>
      </c>
      <c r="AX772" s="12" t="s">
        <v>74</v>
      </c>
      <c r="AY772" s="227" t="s">
        <v>196</v>
      </c>
    </row>
    <row r="773" spans="2:65" s="12" customFormat="1">
      <c r="B773" s="216"/>
      <c r="C773" s="217"/>
      <c r="D773" s="218" t="s">
        <v>205</v>
      </c>
      <c r="E773" s="219" t="s">
        <v>24</v>
      </c>
      <c r="F773" s="220" t="s">
        <v>728</v>
      </c>
      <c r="G773" s="217"/>
      <c r="H773" s="221">
        <v>3.84</v>
      </c>
      <c r="I773" s="222"/>
      <c r="J773" s="217"/>
      <c r="K773" s="217"/>
      <c r="L773" s="223"/>
      <c r="M773" s="224"/>
      <c r="N773" s="225"/>
      <c r="O773" s="225"/>
      <c r="P773" s="225"/>
      <c r="Q773" s="225"/>
      <c r="R773" s="225"/>
      <c r="S773" s="225"/>
      <c r="T773" s="226"/>
      <c r="AT773" s="227" t="s">
        <v>205</v>
      </c>
      <c r="AU773" s="227" t="s">
        <v>211</v>
      </c>
      <c r="AV773" s="12" t="s">
        <v>83</v>
      </c>
      <c r="AW773" s="12" t="s">
        <v>37</v>
      </c>
      <c r="AX773" s="12" t="s">
        <v>74</v>
      </c>
      <c r="AY773" s="227" t="s">
        <v>196</v>
      </c>
    </row>
    <row r="774" spans="2:65" s="12" customFormat="1">
      <c r="B774" s="216"/>
      <c r="C774" s="217"/>
      <c r="D774" s="218" t="s">
        <v>205</v>
      </c>
      <c r="E774" s="219" t="s">
        <v>24</v>
      </c>
      <c r="F774" s="220" t="s">
        <v>729</v>
      </c>
      <c r="G774" s="217"/>
      <c r="H774" s="221">
        <v>110.864</v>
      </c>
      <c r="I774" s="222"/>
      <c r="J774" s="217"/>
      <c r="K774" s="217"/>
      <c r="L774" s="223"/>
      <c r="M774" s="224"/>
      <c r="N774" s="225"/>
      <c r="O774" s="225"/>
      <c r="P774" s="225"/>
      <c r="Q774" s="225"/>
      <c r="R774" s="225"/>
      <c r="S774" s="225"/>
      <c r="T774" s="226"/>
      <c r="AT774" s="227" t="s">
        <v>205</v>
      </c>
      <c r="AU774" s="227" t="s">
        <v>211</v>
      </c>
      <c r="AV774" s="12" t="s">
        <v>83</v>
      </c>
      <c r="AW774" s="12" t="s">
        <v>37</v>
      </c>
      <c r="AX774" s="12" t="s">
        <v>74</v>
      </c>
      <c r="AY774" s="227" t="s">
        <v>196</v>
      </c>
    </row>
    <row r="775" spans="2:65" s="12" customFormat="1">
      <c r="B775" s="216"/>
      <c r="C775" s="217"/>
      <c r="D775" s="218" t="s">
        <v>205</v>
      </c>
      <c r="E775" s="219" t="s">
        <v>24</v>
      </c>
      <c r="F775" s="220" t="s">
        <v>730</v>
      </c>
      <c r="G775" s="217"/>
      <c r="H775" s="221">
        <v>67.34</v>
      </c>
      <c r="I775" s="222"/>
      <c r="J775" s="217"/>
      <c r="K775" s="217"/>
      <c r="L775" s="223"/>
      <c r="M775" s="224"/>
      <c r="N775" s="225"/>
      <c r="O775" s="225"/>
      <c r="P775" s="225"/>
      <c r="Q775" s="225"/>
      <c r="R775" s="225"/>
      <c r="S775" s="225"/>
      <c r="T775" s="226"/>
      <c r="AT775" s="227" t="s">
        <v>205</v>
      </c>
      <c r="AU775" s="227" t="s">
        <v>211</v>
      </c>
      <c r="AV775" s="12" t="s">
        <v>83</v>
      </c>
      <c r="AW775" s="12" t="s">
        <v>37</v>
      </c>
      <c r="AX775" s="12" t="s">
        <v>74</v>
      </c>
      <c r="AY775" s="227" t="s">
        <v>196</v>
      </c>
    </row>
    <row r="776" spans="2:65" s="12" customFormat="1">
      <c r="B776" s="216"/>
      <c r="C776" s="217"/>
      <c r="D776" s="218" t="s">
        <v>205</v>
      </c>
      <c r="E776" s="219" t="s">
        <v>24</v>
      </c>
      <c r="F776" s="220" t="s">
        <v>731</v>
      </c>
      <c r="G776" s="217"/>
      <c r="H776" s="221">
        <v>-21.594999999999999</v>
      </c>
      <c r="I776" s="222"/>
      <c r="J776" s="217"/>
      <c r="K776" s="217"/>
      <c r="L776" s="223"/>
      <c r="M776" s="224"/>
      <c r="N776" s="225"/>
      <c r="O776" s="225"/>
      <c r="P776" s="225"/>
      <c r="Q776" s="225"/>
      <c r="R776" s="225"/>
      <c r="S776" s="225"/>
      <c r="T776" s="226"/>
      <c r="AT776" s="227" t="s">
        <v>205</v>
      </c>
      <c r="AU776" s="227" t="s">
        <v>211</v>
      </c>
      <c r="AV776" s="12" t="s">
        <v>83</v>
      </c>
      <c r="AW776" s="12" t="s">
        <v>37</v>
      </c>
      <c r="AX776" s="12" t="s">
        <v>74</v>
      </c>
      <c r="AY776" s="227" t="s">
        <v>196</v>
      </c>
    </row>
    <row r="777" spans="2:65" s="12" customFormat="1">
      <c r="B777" s="216"/>
      <c r="C777" s="217"/>
      <c r="D777" s="218" t="s">
        <v>205</v>
      </c>
      <c r="E777" s="219" t="s">
        <v>24</v>
      </c>
      <c r="F777" s="220" t="s">
        <v>732</v>
      </c>
      <c r="G777" s="217"/>
      <c r="H777" s="221">
        <v>-6.9420000000000002</v>
      </c>
      <c r="I777" s="222"/>
      <c r="J777" s="217"/>
      <c r="K777" s="217"/>
      <c r="L777" s="223"/>
      <c r="M777" s="224"/>
      <c r="N777" s="225"/>
      <c r="O777" s="225"/>
      <c r="P777" s="225"/>
      <c r="Q777" s="225"/>
      <c r="R777" s="225"/>
      <c r="S777" s="225"/>
      <c r="T777" s="226"/>
      <c r="AT777" s="227" t="s">
        <v>205</v>
      </c>
      <c r="AU777" s="227" t="s">
        <v>211</v>
      </c>
      <c r="AV777" s="12" t="s">
        <v>83</v>
      </c>
      <c r="AW777" s="12" t="s">
        <v>37</v>
      </c>
      <c r="AX777" s="12" t="s">
        <v>74</v>
      </c>
      <c r="AY777" s="227" t="s">
        <v>196</v>
      </c>
    </row>
    <row r="778" spans="2:65" s="12" customFormat="1">
      <c r="B778" s="216"/>
      <c r="C778" s="217"/>
      <c r="D778" s="218" t="s">
        <v>205</v>
      </c>
      <c r="E778" s="219" t="s">
        <v>24</v>
      </c>
      <c r="F778" s="220" t="s">
        <v>733</v>
      </c>
      <c r="G778" s="217"/>
      <c r="H778" s="221">
        <v>2.04</v>
      </c>
      <c r="I778" s="222"/>
      <c r="J778" s="217"/>
      <c r="K778" s="217"/>
      <c r="L778" s="223"/>
      <c r="M778" s="224"/>
      <c r="N778" s="225"/>
      <c r="O778" s="225"/>
      <c r="P778" s="225"/>
      <c r="Q778" s="225"/>
      <c r="R778" s="225"/>
      <c r="S778" s="225"/>
      <c r="T778" s="226"/>
      <c r="AT778" s="227" t="s">
        <v>205</v>
      </c>
      <c r="AU778" s="227" t="s">
        <v>211</v>
      </c>
      <c r="AV778" s="12" t="s">
        <v>83</v>
      </c>
      <c r="AW778" s="12" t="s">
        <v>37</v>
      </c>
      <c r="AX778" s="12" t="s">
        <v>74</v>
      </c>
      <c r="AY778" s="227" t="s">
        <v>196</v>
      </c>
    </row>
    <row r="779" spans="2:65" s="12" customFormat="1">
      <c r="B779" s="216"/>
      <c r="C779" s="217"/>
      <c r="D779" s="218" t="s">
        <v>205</v>
      </c>
      <c r="E779" s="219" t="s">
        <v>24</v>
      </c>
      <c r="F779" s="220" t="s">
        <v>734</v>
      </c>
      <c r="G779" s="217"/>
      <c r="H779" s="221">
        <v>0.9</v>
      </c>
      <c r="I779" s="222"/>
      <c r="J779" s="217"/>
      <c r="K779" s="217"/>
      <c r="L779" s="223"/>
      <c r="M779" s="224"/>
      <c r="N779" s="225"/>
      <c r="O779" s="225"/>
      <c r="P779" s="225"/>
      <c r="Q779" s="225"/>
      <c r="R779" s="225"/>
      <c r="S779" s="225"/>
      <c r="T779" s="226"/>
      <c r="AT779" s="227" t="s">
        <v>205</v>
      </c>
      <c r="AU779" s="227" t="s">
        <v>211</v>
      </c>
      <c r="AV779" s="12" t="s">
        <v>83</v>
      </c>
      <c r="AW779" s="12" t="s">
        <v>37</v>
      </c>
      <c r="AX779" s="12" t="s">
        <v>74</v>
      </c>
      <c r="AY779" s="227" t="s">
        <v>196</v>
      </c>
    </row>
    <row r="780" spans="2:65" s="12" customFormat="1">
      <c r="B780" s="216"/>
      <c r="C780" s="217"/>
      <c r="D780" s="218" t="s">
        <v>205</v>
      </c>
      <c r="E780" s="219" t="s">
        <v>24</v>
      </c>
      <c r="F780" s="220" t="s">
        <v>735</v>
      </c>
      <c r="G780" s="217"/>
      <c r="H780" s="221">
        <v>0.86799999999999999</v>
      </c>
      <c r="I780" s="222"/>
      <c r="J780" s="217"/>
      <c r="K780" s="217"/>
      <c r="L780" s="223"/>
      <c r="M780" s="224"/>
      <c r="N780" s="225"/>
      <c r="O780" s="225"/>
      <c r="P780" s="225"/>
      <c r="Q780" s="225"/>
      <c r="R780" s="225"/>
      <c r="S780" s="225"/>
      <c r="T780" s="226"/>
      <c r="AT780" s="227" t="s">
        <v>205</v>
      </c>
      <c r="AU780" s="227" t="s">
        <v>211</v>
      </c>
      <c r="AV780" s="12" t="s">
        <v>83</v>
      </c>
      <c r="AW780" s="12" t="s">
        <v>37</v>
      </c>
      <c r="AX780" s="12" t="s">
        <v>74</v>
      </c>
      <c r="AY780" s="227" t="s">
        <v>196</v>
      </c>
    </row>
    <row r="781" spans="2:65" s="13" customFormat="1">
      <c r="B781" s="228"/>
      <c r="C781" s="229"/>
      <c r="D781" s="218" t="s">
        <v>205</v>
      </c>
      <c r="E781" s="230" t="s">
        <v>24</v>
      </c>
      <c r="F781" s="231" t="s">
        <v>271</v>
      </c>
      <c r="G781" s="229"/>
      <c r="H781" s="232">
        <v>288.68700000000001</v>
      </c>
      <c r="I781" s="233"/>
      <c r="J781" s="229"/>
      <c r="K781" s="229"/>
      <c r="L781" s="234"/>
      <c r="M781" s="235"/>
      <c r="N781" s="236"/>
      <c r="O781" s="236"/>
      <c r="P781" s="236"/>
      <c r="Q781" s="236"/>
      <c r="R781" s="236"/>
      <c r="S781" s="236"/>
      <c r="T781" s="237"/>
      <c r="AT781" s="238" t="s">
        <v>205</v>
      </c>
      <c r="AU781" s="238" t="s">
        <v>211</v>
      </c>
      <c r="AV781" s="13" t="s">
        <v>211</v>
      </c>
      <c r="AW781" s="13" t="s">
        <v>37</v>
      </c>
      <c r="AX781" s="13" t="s">
        <v>74</v>
      </c>
      <c r="AY781" s="238" t="s">
        <v>196</v>
      </c>
    </row>
    <row r="782" spans="2:65" s="14" customFormat="1">
      <c r="B782" s="239"/>
      <c r="C782" s="240"/>
      <c r="D782" s="218" t="s">
        <v>205</v>
      </c>
      <c r="E782" s="241" t="s">
        <v>24</v>
      </c>
      <c r="F782" s="242" t="s">
        <v>238</v>
      </c>
      <c r="G782" s="240"/>
      <c r="H782" s="243">
        <v>288.68700000000001</v>
      </c>
      <c r="I782" s="244"/>
      <c r="J782" s="240"/>
      <c r="K782" s="240"/>
      <c r="L782" s="245"/>
      <c r="M782" s="246"/>
      <c r="N782" s="247"/>
      <c r="O782" s="247"/>
      <c r="P782" s="247"/>
      <c r="Q782" s="247"/>
      <c r="R782" s="247"/>
      <c r="S782" s="247"/>
      <c r="T782" s="248"/>
      <c r="AT782" s="249" t="s">
        <v>205</v>
      </c>
      <c r="AU782" s="249" t="s">
        <v>211</v>
      </c>
      <c r="AV782" s="14" t="s">
        <v>203</v>
      </c>
      <c r="AW782" s="14" t="s">
        <v>37</v>
      </c>
      <c r="AX782" s="14" t="s">
        <v>81</v>
      </c>
      <c r="AY782" s="249" t="s">
        <v>196</v>
      </c>
    </row>
    <row r="783" spans="2:65" s="1" customFormat="1" ht="14.5" customHeight="1">
      <c r="B783" s="42"/>
      <c r="C783" s="204" t="s">
        <v>1059</v>
      </c>
      <c r="D783" s="204" t="s">
        <v>198</v>
      </c>
      <c r="E783" s="205" t="s">
        <v>1060</v>
      </c>
      <c r="F783" s="206" t="s">
        <v>1061</v>
      </c>
      <c r="G783" s="207" t="s">
        <v>267</v>
      </c>
      <c r="H783" s="208">
        <v>202.08099999999999</v>
      </c>
      <c r="I783" s="209"/>
      <c r="J783" s="210">
        <f>ROUND(I783*H783,2)</f>
        <v>0</v>
      </c>
      <c r="K783" s="206" t="s">
        <v>202</v>
      </c>
      <c r="L783" s="62"/>
      <c r="M783" s="211" t="s">
        <v>24</v>
      </c>
      <c r="N783" s="212" t="s">
        <v>45</v>
      </c>
      <c r="O783" s="43"/>
      <c r="P783" s="213">
        <f>O783*H783</f>
        <v>0</v>
      </c>
      <c r="Q783" s="213">
        <v>1E-3</v>
      </c>
      <c r="R783" s="213">
        <f>Q783*H783</f>
        <v>0.20208099999999998</v>
      </c>
      <c r="S783" s="213">
        <v>3.1E-4</v>
      </c>
      <c r="T783" s="214">
        <f>S783*H783</f>
        <v>6.264510999999999E-2</v>
      </c>
      <c r="AR783" s="25" t="s">
        <v>203</v>
      </c>
      <c r="AT783" s="25" t="s">
        <v>198</v>
      </c>
      <c r="AU783" s="25" t="s">
        <v>211</v>
      </c>
      <c r="AY783" s="25" t="s">
        <v>196</v>
      </c>
      <c r="BE783" s="215">
        <f>IF(N783="základní",J783,0)</f>
        <v>0</v>
      </c>
      <c r="BF783" s="215">
        <f>IF(N783="snížená",J783,0)</f>
        <v>0</v>
      </c>
      <c r="BG783" s="215">
        <f>IF(N783="zákl. přenesená",J783,0)</f>
        <v>0</v>
      </c>
      <c r="BH783" s="215">
        <f>IF(N783="sníž. přenesená",J783,0)</f>
        <v>0</v>
      </c>
      <c r="BI783" s="215">
        <f>IF(N783="nulová",J783,0)</f>
        <v>0</v>
      </c>
      <c r="BJ783" s="25" t="s">
        <v>81</v>
      </c>
      <c r="BK783" s="215">
        <f>ROUND(I783*H783,2)</f>
        <v>0</v>
      </c>
      <c r="BL783" s="25" t="s">
        <v>203</v>
      </c>
      <c r="BM783" s="25" t="s">
        <v>1062</v>
      </c>
    </row>
    <row r="784" spans="2:65" s="12" customFormat="1">
      <c r="B784" s="216"/>
      <c r="C784" s="217"/>
      <c r="D784" s="218" t="s">
        <v>205</v>
      </c>
      <c r="E784" s="219" t="s">
        <v>24</v>
      </c>
      <c r="F784" s="220" t="s">
        <v>1063</v>
      </c>
      <c r="G784" s="217"/>
      <c r="H784" s="221">
        <v>202.08099999999999</v>
      </c>
      <c r="I784" s="222"/>
      <c r="J784" s="217"/>
      <c r="K784" s="217"/>
      <c r="L784" s="223"/>
      <c r="M784" s="224"/>
      <c r="N784" s="225"/>
      <c r="O784" s="225"/>
      <c r="P784" s="225"/>
      <c r="Q784" s="225"/>
      <c r="R784" s="225"/>
      <c r="S784" s="225"/>
      <c r="T784" s="226"/>
      <c r="AT784" s="227" t="s">
        <v>205</v>
      </c>
      <c r="AU784" s="227" t="s">
        <v>211</v>
      </c>
      <c r="AV784" s="12" t="s">
        <v>83</v>
      </c>
      <c r="AW784" s="12" t="s">
        <v>37</v>
      </c>
      <c r="AX784" s="12" t="s">
        <v>81</v>
      </c>
      <c r="AY784" s="227" t="s">
        <v>196</v>
      </c>
    </row>
    <row r="785" spans="2:65" s="1" customFormat="1" ht="34.5" customHeight="1">
      <c r="B785" s="42"/>
      <c r="C785" s="204" t="s">
        <v>1064</v>
      </c>
      <c r="D785" s="204" t="s">
        <v>198</v>
      </c>
      <c r="E785" s="205" t="s">
        <v>1065</v>
      </c>
      <c r="F785" s="206" t="s">
        <v>1066</v>
      </c>
      <c r="G785" s="207" t="s">
        <v>267</v>
      </c>
      <c r="H785" s="208">
        <v>88.736000000000004</v>
      </c>
      <c r="I785" s="209"/>
      <c r="J785" s="210">
        <f>ROUND(I785*H785,2)</f>
        <v>0</v>
      </c>
      <c r="K785" s="206" t="s">
        <v>202</v>
      </c>
      <c r="L785" s="62"/>
      <c r="M785" s="211" t="s">
        <v>24</v>
      </c>
      <c r="N785" s="212" t="s">
        <v>45</v>
      </c>
      <c r="O785" s="43"/>
      <c r="P785" s="213">
        <f>O785*H785</f>
        <v>0</v>
      </c>
      <c r="Q785" s="213">
        <v>0</v>
      </c>
      <c r="R785" s="213">
        <f>Q785*H785</f>
        <v>0</v>
      </c>
      <c r="S785" s="213">
        <v>4.5999999999999999E-2</v>
      </c>
      <c r="T785" s="214">
        <f>S785*H785</f>
        <v>4.0818560000000002</v>
      </c>
      <c r="AR785" s="25" t="s">
        <v>203</v>
      </c>
      <c r="AT785" s="25" t="s">
        <v>198</v>
      </c>
      <c r="AU785" s="25" t="s">
        <v>211</v>
      </c>
      <c r="AY785" s="25" t="s">
        <v>196</v>
      </c>
      <c r="BE785" s="215">
        <f>IF(N785="základní",J785,0)</f>
        <v>0</v>
      </c>
      <c r="BF785" s="215">
        <f>IF(N785="snížená",J785,0)</f>
        <v>0</v>
      </c>
      <c r="BG785" s="215">
        <f>IF(N785="zákl. přenesená",J785,0)</f>
        <v>0</v>
      </c>
      <c r="BH785" s="215">
        <f>IF(N785="sníž. přenesená",J785,0)</f>
        <v>0</v>
      </c>
      <c r="BI785" s="215">
        <f>IF(N785="nulová",J785,0)</f>
        <v>0</v>
      </c>
      <c r="BJ785" s="25" t="s">
        <v>81</v>
      </c>
      <c r="BK785" s="215">
        <f>ROUND(I785*H785,2)</f>
        <v>0</v>
      </c>
      <c r="BL785" s="25" t="s">
        <v>203</v>
      </c>
      <c r="BM785" s="25" t="s">
        <v>1067</v>
      </c>
    </row>
    <row r="786" spans="2:65" s="12" customFormat="1">
      <c r="B786" s="216"/>
      <c r="C786" s="217"/>
      <c r="D786" s="218" t="s">
        <v>205</v>
      </c>
      <c r="E786" s="219" t="s">
        <v>24</v>
      </c>
      <c r="F786" s="220" t="s">
        <v>1068</v>
      </c>
      <c r="G786" s="217"/>
      <c r="H786" s="221">
        <v>117.342</v>
      </c>
      <c r="I786" s="222"/>
      <c r="J786" s="217"/>
      <c r="K786" s="217"/>
      <c r="L786" s="223"/>
      <c r="M786" s="224"/>
      <c r="N786" s="225"/>
      <c r="O786" s="225"/>
      <c r="P786" s="225"/>
      <c r="Q786" s="225"/>
      <c r="R786" s="225"/>
      <c r="S786" s="225"/>
      <c r="T786" s="226"/>
      <c r="AT786" s="227" t="s">
        <v>205</v>
      </c>
      <c r="AU786" s="227" t="s">
        <v>211</v>
      </c>
      <c r="AV786" s="12" t="s">
        <v>83</v>
      </c>
      <c r="AW786" s="12" t="s">
        <v>37</v>
      </c>
      <c r="AX786" s="12" t="s">
        <v>74</v>
      </c>
      <c r="AY786" s="227" t="s">
        <v>196</v>
      </c>
    </row>
    <row r="787" spans="2:65" s="12" customFormat="1">
      <c r="B787" s="216"/>
      <c r="C787" s="217"/>
      <c r="D787" s="218" t="s">
        <v>205</v>
      </c>
      <c r="E787" s="219" t="s">
        <v>24</v>
      </c>
      <c r="F787" s="220" t="s">
        <v>1069</v>
      </c>
      <c r="G787" s="217"/>
      <c r="H787" s="221">
        <v>-18.748000000000001</v>
      </c>
      <c r="I787" s="222"/>
      <c r="J787" s="217"/>
      <c r="K787" s="217"/>
      <c r="L787" s="223"/>
      <c r="M787" s="224"/>
      <c r="N787" s="225"/>
      <c r="O787" s="225"/>
      <c r="P787" s="225"/>
      <c r="Q787" s="225"/>
      <c r="R787" s="225"/>
      <c r="S787" s="225"/>
      <c r="T787" s="226"/>
      <c r="AT787" s="227" t="s">
        <v>205</v>
      </c>
      <c r="AU787" s="227" t="s">
        <v>211</v>
      </c>
      <c r="AV787" s="12" t="s">
        <v>83</v>
      </c>
      <c r="AW787" s="12" t="s">
        <v>37</v>
      </c>
      <c r="AX787" s="12" t="s">
        <v>74</v>
      </c>
      <c r="AY787" s="227" t="s">
        <v>196</v>
      </c>
    </row>
    <row r="788" spans="2:65" s="12" customFormat="1">
      <c r="B788" s="216"/>
      <c r="C788" s="217"/>
      <c r="D788" s="218" t="s">
        <v>205</v>
      </c>
      <c r="E788" s="219" t="s">
        <v>24</v>
      </c>
      <c r="F788" s="220" t="s">
        <v>1070</v>
      </c>
      <c r="G788" s="217"/>
      <c r="H788" s="221">
        <v>-10.4</v>
      </c>
      <c r="I788" s="222"/>
      <c r="J788" s="217"/>
      <c r="K788" s="217"/>
      <c r="L788" s="223"/>
      <c r="M788" s="224"/>
      <c r="N788" s="225"/>
      <c r="O788" s="225"/>
      <c r="P788" s="225"/>
      <c r="Q788" s="225"/>
      <c r="R788" s="225"/>
      <c r="S788" s="225"/>
      <c r="T788" s="226"/>
      <c r="AT788" s="227" t="s">
        <v>205</v>
      </c>
      <c r="AU788" s="227" t="s">
        <v>211</v>
      </c>
      <c r="AV788" s="12" t="s">
        <v>83</v>
      </c>
      <c r="AW788" s="12" t="s">
        <v>37</v>
      </c>
      <c r="AX788" s="12" t="s">
        <v>74</v>
      </c>
      <c r="AY788" s="227" t="s">
        <v>196</v>
      </c>
    </row>
    <row r="789" spans="2:65" s="12" customFormat="1">
      <c r="B789" s="216"/>
      <c r="C789" s="217"/>
      <c r="D789" s="218" t="s">
        <v>205</v>
      </c>
      <c r="E789" s="219" t="s">
        <v>24</v>
      </c>
      <c r="F789" s="220" t="s">
        <v>1071</v>
      </c>
      <c r="G789" s="217"/>
      <c r="H789" s="221">
        <v>5.76</v>
      </c>
      <c r="I789" s="222"/>
      <c r="J789" s="217"/>
      <c r="K789" s="217"/>
      <c r="L789" s="223"/>
      <c r="M789" s="224"/>
      <c r="N789" s="225"/>
      <c r="O789" s="225"/>
      <c r="P789" s="225"/>
      <c r="Q789" s="225"/>
      <c r="R789" s="225"/>
      <c r="S789" s="225"/>
      <c r="T789" s="226"/>
      <c r="AT789" s="227" t="s">
        <v>205</v>
      </c>
      <c r="AU789" s="227" t="s">
        <v>211</v>
      </c>
      <c r="AV789" s="12" t="s">
        <v>83</v>
      </c>
      <c r="AW789" s="12" t="s">
        <v>37</v>
      </c>
      <c r="AX789" s="12" t="s">
        <v>74</v>
      </c>
      <c r="AY789" s="227" t="s">
        <v>196</v>
      </c>
    </row>
    <row r="790" spans="2:65" s="12" customFormat="1">
      <c r="B790" s="216"/>
      <c r="C790" s="217"/>
      <c r="D790" s="218" t="s">
        <v>205</v>
      </c>
      <c r="E790" s="219" t="s">
        <v>24</v>
      </c>
      <c r="F790" s="220" t="s">
        <v>640</v>
      </c>
      <c r="G790" s="217"/>
      <c r="H790" s="221">
        <v>2.7</v>
      </c>
      <c r="I790" s="222"/>
      <c r="J790" s="217"/>
      <c r="K790" s="217"/>
      <c r="L790" s="223"/>
      <c r="M790" s="224"/>
      <c r="N790" s="225"/>
      <c r="O790" s="225"/>
      <c r="P790" s="225"/>
      <c r="Q790" s="225"/>
      <c r="R790" s="225"/>
      <c r="S790" s="225"/>
      <c r="T790" s="226"/>
      <c r="AT790" s="227" t="s">
        <v>205</v>
      </c>
      <c r="AU790" s="227" t="s">
        <v>211</v>
      </c>
      <c r="AV790" s="12" t="s">
        <v>83</v>
      </c>
      <c r="AW790" s="12" t="s">
        <v>37</v>
      </c>
      <c r="AX790" s="12" t="s">
        <v>74</v>
      </c>
      <c r="AY790" s="227" t="s">
        <v>196</v>
      </c>
    </row>
    <row r="791" spans="2:65" s="12" customFormat="1">
      <c r="B791" s="216"/>
      <c r="C791" s="217"/>
      <c r="D791" s="218" t="s">
        <v>205</v>
      </c>
      <c r="E791" s="219" t="s">
        <v>24</v>
      </c>
      <c r="F791" s="220" t="s">
        <v>1072</v>
      </c>
      <c r="G791" s="217"/>
      <c r="H791" s="221">
        <v>0.85499999999999998</v>
      </c>
      <c r="I791" s="222"/>
      <c r="J791" s="217"/>
      <c r="K791" s="217"/>
      <c r="L791" s="223"/>
      <c r="M791" s="224"/>
      <c r="N791" s="225"/>
      <c r="O791" s="225"/>
      <c r="P791" s="225"/>
      <c r="Q791" s="225"/>
      <c r="R791" s="225"/>
      <c r="S791" s="225"/>
      <c r="T791" s="226"/>
      <c r="AT791" s="227" t="s">
        <v>205</v>
      </c>
      <c r="AU791" s="227" t="s">
        <v>211</v>
      </c>
      <c r="AV791" s="12" t="s">
        <v>83</v>
      </c>
      <c r="AW791" s="12" t="s">
        <v>37</v>
      </c>
      <c r="AX791" s="12" t="s">
        <v>74</v>
      </c>
      <c r="AY791" s="227" t="s">
        <v>196</v>
      </c>
    </row>
    <row r="792" spans="2:65" s="13" customFormat="1">
      <c r="B792" s="228"/>
      <c r="C792" s="229"/>
      <c r="D792" s="218" t="s">
        <v>205</v>
      </c>
      <c r="E792" s="230" t="s">
        <v>24</v>
      </c>
      <c r="F792" s="231" t="s">
        <v>263</v>
      </c>
      <c r="G792" s="229"/>
      <c r="H792" s="232">
        <v>97.509</v>
      </c>
      <c r="I792" s="233"/>
      <c r="J792" s="229"/>
      <c r="K792" s="229"/>
      <c r="L792" s="234"/>
      <c r="M792" s="235"/>
      <c r="N792" s="236"/>
      <c r="O792" s="236"/>
      <c r="P792" s="236"/>
      <c r="Q792" s="236"/>
      <c r="R792" s="236"/>
      <c r="S792" s="236"/>
      <c r="T792" s="237"/>
      <c r="AT792" s="238" t="s">
        <v>205</v>
      </c>
      <c r="AU792" s="238" t="s">
        <v>211</v>
      </c>
      <c r="AV792" s="13" t="s">
        <v>211</v>
      </c>
      <c r="AW792" s="13" t="s">
        <v>37</v>
      </c>
      <c r="AX792" s="13" t="s">
        <v>74</v>
      </c>
      <c r="AY792" s="238" t="s">
        <v>196</v>
      </c>
    </row>
    <row r="793" spans="2:65" s="12" customFormat="1">
      <c r="B793" s="216"/>
      <c r="C793" s="217"/>
      <c r="D793" s="218" t="s">
        <v>205</v>
      </c>
      <c r="E793" s="219" t="s">
        <v>24</v>
      </c>
      <c r="F793" s="220" t="s">
        <v>1073</v>
      </c>
      <c r="G793" s="217"/>
      <c r="H793" s="221">
        <v>-2.165</v>
      </c>
      <c r="I793" s="222"/>
      <c r="J793" s="217"/>
      <c r="K793" s="217"/>
      <c r="L793" s="223"/>
      <c r="M793" s="224"/>
      <c r="N793" s="225"/>
      <c r="O793" s="225"/>
      <c r="P793" s="225"/>
      <c r="Q793" s="225"/>
      <c r="R793" s="225"/>
      <c r="S793" s="225"/>
      <c r="T793" s="226"/>
      <c r="AT793" s="227" t="s">
        <v>205</v>
      </c>
      <c r="AU793" s="227" t="s">
        <v>211</v>
      </c>
      <c r="AV793" s="12" t="s">
        <v>83</v>
      </c>
      <c r="AW793" s="12" t="s">
        <v>37</v>
      </c>
      <c r="AX793" s="12" t="s">
        <v>74</v>
      </c>
      <c r="AY793" s="227" t="s">
        <v>196</v>
      </c>
    </row>
    <row r="794" spans="2:65" s="12" customFormat="1">
      <c r="B794" s="216"/>
      <c r="C794" s="217"/>
      <c r="D794" s="218" t="s">
        <v>205</v>
      </c>
      <c r="E794" s="219" t="s">
        <v>24</v>
      </c>
      <c r="F794" s="220" t="s">
        <v>1074</v>
      </c>
      <c r="G794" s="217"/>
      <c r="H794" s="221">
        <v>-2.3719999999999999</v>
      </c>
      <c r="I794" s="222"/>
      <c r="J794" s="217"/>
      <c r="K794" s="217"/>
      <c r="L794" s="223"/>
      <c r="M794" s="224"/>
      <c r="N794" s="225"/>
      <c r="O794" s="225"/>
      <c r="P794" s="225"/>
      <c r="Q794" s="225"/>
      <c r="R794" s="225"/>
      <c r="S794" s="225"/>
      <c r="T794" s="226"/>
      <c r="AT794" s="227" t="s">
        <v>205</v>
      </c>
      <c r="AU794" s="227" t="s">
        <v>211</v>
      </c>
      <c r="AV794" s="12" t="s">
        <v>83</v>
      </c>
      <c r="AW794" s="12" t="s">
        <v>37</v>
      </c>
      <c r="AX794" s="12" t="s">
        <v>74</v>
      </c>
      <c r="AY794" s="227" t="s">
        <v>196</v>
      </c>
    </row>
    <row r="795" spans="2:65" s="12" customFormat="1">
      <c r="B795" s="216"/>
      <c r="C795" s="217"/>
      <c r="D795" s="218" t="s">
        <v>205</v>
      </c>
      <c r="E795" s="219" t="s">
        <v>24</v>
      </c>
      <c r="F795" s="220" t="s">
        <v>648</v>
      </c>
      <c r="G795" s="217"/>
      <c r="H795" s="221">
        <v>-4.2359999999999998</v>
      </c>
      <c r="I795" s="222"/>
      <c r="J795" s="217"/>
      <c r="K795" s="217"/>
      <c r="L795" s="223"/>
      <c r="M795" s="224"/>
      <c r="N795" s="225"/>
      <c r="O795" s="225"/>
      <c r="P795" s="225"/>
      <c r="Q795" s="225"/>
      <c r="R795" s="225"/>
      <c r="S795" s="225"/>
      <c r="T795" s="226"/>
      <c r="AT795" s="227" t="s">
        <v>205</v>
      </c>
      <c r="AU795" s="227" t="s">
        <v>211</v>
      </c>
      <c r="AV795" s="12" t="s">
        <v>83</v>
      </c>
      <c r="AW795" s="12" t="s">
        <v>37</v>
      </c>
      <c r="AX795" s="12" t="s">
        <v>74</v>
      </c>
      <c r="AY795" s="227" t="s">
        <v>196</v>
      </c>
    </row>
    <row r="796" spans="2:65" s="13" customFormat="1">
      <c r="B796" s="228"/>
      <c r="C796" s="229"/>
      <c r="D796" s="218" t="s">
        <v>205</v>
      </c>
      <c r="E796" s="230" t="s">
        <v>24</v>
      </c>
      <c r="F796" s="231" t="s">
        <v>1075</v>
      </c>
      <c r="G796" s="229"/>
      <c r="H796" s="232">
        <v>-8.7729999999999997</v>
      </c>
      <c r="I796" s="233"/>
      <c r="J796" s="229"/>
      <c r="K796" s="229"/>
      <c r="L796" s="234"/>
      <c r="M796" s="235"/>
      <c r="N796" s="236"/>
      <c r="O796" s="236"/>
      <c r="P796" s="236"/>
      <c r="Q796" s="236"/>
      <c r="R796" s="236"/>
      <c r="S796" s="236"/>
      <c r="T796" s="237"/>
      <c r="AT796" s="238" t="s">
        <v>205</v>
      </c>
      <c r="AU796" s="238" t="s">
        <v>211</v>
      </c>
      <c r="AV796" s="13" t="s">
        <v>211</v>
      </c>
      <c r="AW796" s="13" t="s">
        <v>37</v>
      </c>
      <c r="AX796" s="13" t="s">
        <v>74</v>
      </c>
      <c r="AY796" s="238" t="s">
        <v>196</v>
      </c>
    </row>
    <row r="797" spans="2:65" s="14" customFormat="1">
      <c r="B797" s="239"/>
      <c r="C797" s="240"/>
      <c r="D797" s="218" t="s">
        <v>205</v>
      </c>
      <c r="E797" s="241" t="s">
        <v>24</v>
      </c>
      <c r="F797" s="242" t="s">
        <v>238</v>
      </c>
      <c r="G797" s="240"/>
      <c r="H797" s="243">
        <v>88.736000000000004</v>
      </c>
      <c r="I797" s="244"/>
      <c r="J797" s="240"/>
      <c r="K797" s="240"/>
      <c r="L797" s="245"/>
      <c r="M797" s="246"/>
      <c r="N797" s="247"/>
      <c r="O797" s="247"/>
      <c r="P797" s="247"/>
      <c r="Q797" s="247"/>
      <c r="R797" s="247"/>
      <c r="S797" s="247"/>
      <c r="T797" s="248"/>
      <c r="AT797" s="249" t="s">
        <v>205</v>
      </c>
      <c r="AU797" s="249" t="s">
        <v>211</v>
      </c>
      <c r="AV797" s="14" t="s">
        <v>203</v>
      </c>
      <c r="AW797" s="14" t="s">
        <v>37</v>
      </c>
      <c r="AX797" s="14" t="s">
        <v>81</v>
      </c>
      <c r="AY797" s="249" t="s">
        <v>196</v>
      </c>
    </row>
    <row r="798" spans="2:65" s="1" customFormat="1" ht="14.5" customHeight="1">
      <c r="B798" s="42"/>
      <c r="C798" s="204" t="s">
        <v>1076</v>
      </c>
      <c r="D798" s="204" t="s">
        <v>198</v>
      </c>
      <c r="E798" s="205" t="s">
        <v>1077</v>
      </c>
      <c r="F798" s="206" t="s">
        <v>1078</v>
      </c>
      <c r="G798" s="207" t="s">
        <v>1079</v>
      </c>
      <c r="H798" s="208">
        <v>2</v>
      </c>
      <c r="I798" s="209"/>
      <c r="J798" s="210">
        <f>ROUND(I798*H798,2)</f>
        <v>0</v>
      </c>
      <c r="K798" s="206" t="s">
        <v>202</v>
      </c>
      <c r="L798" s="62"/>
      <c r="M798" s="211" t="s">
        <v>24</v>
      </c>
      <c r="N798" s="212" t="s">
        <v>45</v>
      </c>
      <c r="O798" s="43"/>
      <c r="P798" s="213">
        <f>O798*H798</f>
        <v>0</v>
      </c>
      <c r="Q798" s="213">
        <v>0</v>
      </c>
      <c r="R798" s="213">
        <f>Q798*H798</f>
        <v>0</v>
      </c>
      <c r="S798" s="213">
        <v>3.4200000000000001E-2</v>
      </c>
      <c r="T798" s="214">
        <f>S798*H798</f>
        <v>6.8400000000000002E-2</v>
      </c>
      <c r="AR798" s="25" t="s">
        <v>203</v>
      </c>
      <c r="AT798" s="25" t="s">
        <v>198</v>
      </c>
      <c r="AU798" s="25" t="s">
        <v>211</v>
      </c>
      <c r="AY798" s="25" t="s">
        <v>196</v>
      </c>
      <c r="BE798" s="215">
        <f>IF(N798="základní",J798,0)</f>
        <v>0</v>
      </c>
      <c r="BF798" s="215">
        <f>IF(N798="snížená",J798,0)</f>
        <v>0</v>
      </c>
      <c r="BG798" s="215">
        <f>IF(N798="zákl. přenesená",J798,0)</f>
        <v>0</v>
      </c>
      <c r="BH798" s="215">
        <f>IF(N798="sníž. přenesená",J798,0)</f>
        <v>0</v>
      </c>
      <c r="BI798" s="215">
        <f>IF(N798="nulová",J798,0)</f>
        <v>0</v>
      </c>
      <c r="BJ798" s="25" t="s">
        <v>81</v>
      </c>
      <c r="BK798" s="215">
        <f>ROUND(I798*H798,2)</f>
        <v>0</v>
      </c>
      <c r="BL798" s="25" t="s">
        <v>203</v>
      </c>
      <c r="BM798" s="25" t="s">
        <v>1080</v>
      </c>
    </row>
    <row r="799" spans="2:65" s="1" customFormat="1" ht="23" customHeight="1">
      <c r="B799" s="42"/>
      <c r="C799" s="204" t="s">
        <v>1081</v>
      </c>
      <c r="D799" s="204" t="s">
        <v>198</v>
      </c>
      <c r="E799" s="205" t="s">
        <v>1082</v>
      </c>
      <c r="F799" s="206" t="s">
        <v>1083</v>
      </c>
      <c r="G799" s="207" t="s">
        <v>1079</v>
      </c>
      <c r="H799" s="208">
        <v>1</v>
      </c>
      <c r="I799" s="209"/>
      <c r="J799" s="210">
        <f>ROUND(I799*H799,2)</f>
        <v>0</v>
      </c>
      <c r="K799" s="206" t="s">
        <v>202</v>
      </c>
      <c r="L799" s="62"/>
      <c r="M799" s="211" t="s">
        <v>24</v>
      </c>
      <c r="N799" s="212" t="s">
        <v>45</v>
      </c>
      <c r="O799" s="43"/>
      <c r="P799" s="213">
        <f>O799*H799</f>
        <v>0</v>
      </c>
      <c r="Q799" s="213">
        <v>0</v>
      </c>
      <c r="R799" s="213">
        <f>Q799*H799</f>
        <v>0</v>
      </c>
      <c r="S799" s="213">
        <v>1.9460000000000002E-2</v>
      </c>
      <c r="T799" s="214">
        <f>S799*H799</f>
        <v>1.9460000000000002E-2</v>
      </c>
      <c r="AR799" s="25" t="s">
        <v>203</v>
      </c>
      <c r="AT799" s="25" t="s">
        <v>198</v>
      </c>
      <c r="AU799" s="25" t="s">
        <v>211</v>
      </c>
      <c r="AY799" s="25" t="s">
        <v>196</v>
      </c>
      <c r="BE799" s="215">
        <f>IF(N799="základní",J799,0)</f>
        <v>0</v>
      </c>
      <c r="BF799" s="215">
        <f>IF(N799="snížená",J799,0)</f>
        <v>0</v>
      </c>
      <c r="BG799" s="215">
        <f>IF(N799="zákl. přenesená",J799,0)</f>
        <v>0</v>
      </c>
      <c r="BH799" s="215">
        <f>IF(N799="sníž. přenesená",J799,0)</f>
        <v>0</v>
      </c>
      <c r="BI799" s="215">
        <f>IF(N799="nulová",J799,0)</f>
        <v>0</v>
      </c>
      <c r="BJ799" s="25" t="s">
        <v>81</v>
      </c>
      <c r="BK799" s="215">
        <f>ROUND(I799*H799,2)</f>
        <v>0</v>
      </c>
      <c r="BL799" s="25" t="s">
        <v>203</v>
      </c>
      <c r="BM799" s="25" t="s">
        <v>1084</v>
      </c>
    </row>
    <row r="800" spans="2:65" s="1" customFormat="1" ht="14.5" customHeight="1">
      <c r="B800" s="42"/>
      <c r="C800" s="204" t="s">
        <v>1085</v>
      </c>
      <c r="D800" s="204" t="s">
        <v>198</v>
      </c>
      <c r="E800" s="205" t="s">
        <v>1086</v>
      </c>
      <c r="F800" s="206" t="s">
        <v>1087</v>
      </c>
      <c r="G800" s="207" t="s">
        <v>1079</v>
      </c>
      <c r="H800" s="208">
        <v>1</v>
      </c>
      <c r="I800" s="209"/>
      <c r="J800" s="210">
        <f>ROUND(I800*H800,2)</f>
        <v>0</v>
      </c>
      <c r="K800" s="206" t="s">
        <v>202</v>
      </c>
      <c r="L800" s="62"/>
      <c r="M800" s="211" t="s">
        <v>24</v>
      </c>
      <c r="N800" s="212" t="s">
        <v>45</v>
      </c>
      <c r="O800" s="43"/>
      <c r="P800" s="213">
        <f>O800*H800</f>
        <v>0</v>
      </c>
      <c r="Q800" s="213">
        <v>0</v>
      </c>
      <c r="R800" s="213">
        <f>Q800*H800</f>
        <v>0</v>
      </c>
      <c r="S800" s="213">
        <v>1.56E-3</v>
      </c>
      <c r="T800" s="214">
        <f>S800*H800</f>
        <v>1.56E-3</v>
      </c>
      <c r="AR800" s="25" t="s">
        <v>203</v>
      </c>
      <c r="AT800" s="25" t="s">
        <v>198</v>
      </c>
      <c r="AU800" s="25" t="s">
        <v>211</v>
      </c>
      <c r="AY800" s="25" t="s">
        <v>196</v>
      </c>
      <c r="BE800" s="215">
        <f>IF(N800="základní",J800,0)</f>
        <v>0</v>
      </c>
      <c r="BF800" s="215">
        <f>IF(N800="snížená",J800,0)</f>
        <v>0</v>
      </c>
      <c r="BG800" s="215">
        <f>IF(N800="zákl. přenesená",J800,0)</f>
        <v>0</v>
      </c>
      <c r="BH800" s="215">
        <f>IF(N800="sníž. přenesená",J800,0)</f>
        <v>0</v>
      </c>
      <c r="BI800" s="215">
        <f>IF(N800="nulová",J800,0)</f>
        <v>0</v>
      </c>
      <c r="BJ800" s="25" t="s">
        <v>81</v>
      </c>
      <c r="BK800" s="215">
        <f>ROUND(I800*H800,2)</f>
        <v>0</v>
      </c>
      <c r="BL800" s="25" t="s">
        <v>203</v>
      </c>
      <c r="BM800" s="25" t="s">
        <v>1088</v>
      </c>
    </row>
    <row r="801" spans="2:65" s="1" customFormat="1" ht="23" customHeight="1">
      <c r="B801" s="42"/>
      <c r="C801" s="204" t="s">
        <v>1089</v>
      </c>
      <c r="D801" s="204" t="s">
        <v>198</v>
      </c>
      <c r="E801" s="205" t="s">
        <v>1090</v>
      </c>
      <c r="F801" s="206" t="s">
        <v>1091</v>
      </c>
      <c r="G801" s="207" t="s">
        <v>248</v>
      </c>
      <c r="H801" s="208">
        <v>1</v>
      </c>
      <c r="I801" s="209"/>
      <c r="J801" s="210">
        <f>ROUND(I801*H801,2)</f>
        <v>0</v>
      </c>
      <c r="K801" s="206" t="s">
        <v>202</v>
      </c>
      <c r="L801" s="62"/>
      <c r="M801" s="211" t="s">
        <v>24</v>
      </c>
      <c r="N801" s="212" t="s">
        <v>45</v>
      </c>
      <c r="O801" s="43"/>
      <c r="P801" s="213">
        <f>O801*H801</f>
        <v>0</v>
      </c>
      <c r="Q801" s="213">
        <v>0</v>
      </c>
      <c r="R801" s="213">
        <f>Q801*H801</f>
        <v>0</v>
      </c>
      <c r="S801" s="213">
        <v>8.4999999999999995E-4</v>
      </c>
      <c r="T801" s="214">
        <f>S801*H801</f>
        <v>8.4999999999999995E-4</v>
      </c>
      <c r="AR801" s="25" t="s">
        <v>203</v>
      </c>
      <c r="AT801" s="25" t="s">
        <v>198</v>
      </c>
      <c r="AU801" s="25" t="s">
        <v>211</v>
      </c>
      <c r="AY801" s="25" t="s">
        <v>196</v>
      </c>
      <c r="BE801" s="215">
        <f>IF(N801="základní",J801,0)</f>
        <v>0</v>
      </c>
      <c r="BF801" s="215">
        <f>IF(N801="snížená",J801,0)</f>
        <v>0</v>
      </c>
      <c r="BG801" s="215">
        <f>IF(N801="zákl. přenesená",J801,0)</f>
        <v>0</v>
      </c>
      <c r="BH801" s="215">
        <f>IF(N801="sníž. přenesená",J801,0)</f>
        <v>0</v>
      </c>
      <c r="BI801" s="215">
        <f>IF(N801="nulová",J801,0)</f>
        <v>0</v>
      </c>
      <c r="BJ801" s="25" t="s">
        <v>81</v>
      </c>
      <c r="BK801" s="215">
        <f>ROUND(I801*H801,2)</f>
        <v>0</v>
      </c>
      <c r="BL801" s="25" t="s">
        <v>203</v>
      </c>
      <c r="BM801" s="25" t="s">
        <v>1092</v>
      </c>
    </row>
    <row r="802" spans="2:65" s="11" customFormat="1" ht="22.25" customHeight="1">
      <c r="B802" s="188"/>
      <c r="C802" s="189"/>
      <c r="D802" s="190" t="s">
        <v>73</v>
      </c>
      <c r="E802" s="202" t="s">
        <v>1093</v>
      </c>
      <c r="F802" s="202" t="s">
        <v>1094</v>
      </c>
      <c r="G802" s="189"/>
      <c r="H802" s="189"/>
      <c r="I802" s="192"/>
      <c r="J802" s="203">
        <f>BK802</f>
        <v>0</v>
      </c>
      <c r="K802" s="189"/>
      <c r="L802" s="194"/>
      <c r="M802" s="195"/>
      <c r="N802" s="196"/>
      <c r="O802" s="196"/>
      <c r="P802" s="197">
        <f>SUM(P803:P804)</f>
        <v>0</v>
      </c>
      <c r="Q802" s="196"/>
      <c r="R802" s="197">
        <f>SUM(R803:R804)</f>
        <v>0.44740440000000004</v>
      </c>
      <c r="S802" s="196"/>
      <c r="T802" s="198">
        <f>SUM(T803:T804)</f>
        <v>0</v>
      </c>
      <c r="AR802" s="199" t="s">
        <v>81</v>
      </c>
      <c r="AT802" s="200" t="s">
        <v>73</v>
      </c>
      <c r="AU802" s="200" t="s">
        <v>83</v>
      </c>
      <c r="AY802" s="199" t="s">
        <v>196</v>
      </c>
      <c r="BK802" s="201">
        <f>SUM(BK803:BK804)</f>
        <v>0</v>
      </c>
    </row>
    <row r="803" spans="2:65" s="1" customFormat="1" ht="34.5" customHeight="1">
      <c r="B803" s="42"/>
      <c r="C803" s="204" t="s">
        <v>1095</v>
      </c>
      <c r="D803" s="204" t="s">
        <v>198</v>
      </c>
      <c r="E803" s="205" t="s">
        <v>1096</v>
      </c>
      <c r="F803" s="206" t="s">
        <v>1097</v>
      </c>
      <c r="G803" s="207" t="s">
        <v>320</v>
      </c>
      <c r="H803" s="208">
        <v>24.8</v>
      </c>
      <c r="I803" s="209"/>
      <c r="J803" s="210">
        <f>ROUND(I803*H803,2)</f>
        <v>0</v>
      </c>
      <c r="K803" s="206" t="s">
        <v>202</v>
      </c>
      <c r="L803" s="62"/>
      <c r="M803" s="211" t="s">
        <v>24</v>
      </c>
      <c r="N803" s="212" t="s">
        <v>45</v>
      </c>
      <c r="O803" s="43"/>
      <c r="P803" s="213">
        <f>O803*H803</f>
        <v>0</v>
      </c>
      <c r="Q803" s="213">
        <v>1.8040500000000001E-2</v>
      </c>
      <c r="R803" s="213">
        <f>Q803*H803</f>
        <v>0.44740440000000004</v>
      </c>
      <c r="S803" s="213">
        <v>0</v>
      </c>
      <c r="T803" s="214">
        <f>S803*H803</f>
        <v>0</v>
      </c>
      <c r="AR803" s="25" t="s">
        <v>203</v>
      </c>
      <c r="AT803" s="25" t="s">
        <v>198</v>
      </c>
      <c r="AU803" s="25" t="s">
        <v>211</v>
      </c>
      <c r="AY803" s="25" t="s">
        <v>196</v>
      </c>
      <c r="BE803" s="215">
        <f>IF(N803="základní",J803,0)</f>
        <v>0</v>
      </c>
      <c r="BF803" s="215">
        <f>IF(N803="snížená",J803,0)</f>
        <v>0</v>
      </c>
      <c r="BG803" s="215">
        <f>IF(N803="zákl. přenesená",J803,0)</f>
        <v>0</v>
      </c>
      <c r="BH803" s="215">
        <f>IF(N803="sníž. přenesená",J803,0)</f>
        <v>0</v>
      </c>
      <c r="BI803" s="215">
        <f>IF(N803="nulová",J803,0)</f>
        <v>0</v>
      </c>
      <c r="BJ803" s="25" t="s">
        <v>81</v>
      </c>
      <c r="BK803" s="215">
        <f>ROUND(I803*H803,2)</f>
        <v>0</v>
      </c>
      <c r="BL803" s="25" t="s">
        <v>203</v>
      </c>
      <c r="BM803" s="25" t="s">
        <v>1098</v>
      </c>
    </row>
    <row r="804" spans="2:65" s="12" customFormat="1">
      <c r="B804" s="216"/>
      <c r="C804" s="217"/>
      <c r="D804" s="218" t="s">
        <v>205</v>
      </c>
      <c r="E804" s="219" t="s">
        <v>24</v>
      </c>
      <c r="F804" s="220" t="s">
        <v>1099</v>
      </c>
      <c r="G804" s="217"/>
      <c r="H804" s="221">
        <v>24.8</v>
      </c>
      <c r="I804" s="222"/>
      <c r="J804" s="217"/>
      <c r="K804" s="217"/>
      <c r="L804" s="223"/>
      <c r="M804" s="224"/>
      <c r="N804" s="225"/>
      <c r="O804" s="225"/>
      <c r="P804" s="225"/>
      <c r="Q804" s="225"/>
      <c r="R804" s="225"/>
      <c r="S804" s="225"/>
      <c r="T804" s="226"/>
      <c r="AT804" s="227" t="s">
        <v>205</v>
      </c>
      <c r="AU804" s="227" t="s">
        <v>211</v>
      </c>
      <c r="AV804" s="12" t="s">
        <v>83</v>
      </c>
      <c r="AW804" s="12" t="s">
        <v>37</v>
      </c>
      <c r="AX804" s="12" t="s">
        <v>81</v>
      </c>
      <c r="AY804" s="227" t="s">
        <v>196</v>
      </c>
    </row>
    <row r="805" spans="2:65" s="11" customFormat="1" ht="29.9" customHeight="1">
      <c r="B805" s="188"/>
      <c r="C805" s="189"/>
      <c r="D805" s="190" t="s">
        <v>73</v>
      </c>
      <c r="E805" s="202" t="s">
        <v>1100</v>
      </c>
      <c r="F805" s="202" t="s">
        <v>1101</v>
      </c>
      <c r="G805" s="189"/>
      <c r="H805" s="189"/>
      <c r="I805" s="192"/>
      <c r="J805" s="203">
        <f>BK805</f>
        <v>0</v>
      </c>
      <c r="K805" s="189"/>
      <c r="L805" s="194"/>
      <c r="M805" s="195"/>
      <c r="N805" s="196"/>
      <c r="O805" s="196"/>
      <c r="P805" s="197">
        <f>SUM(P806:P819)</f>
        <v>0</v>
      </c>
      <c r="Q805" s="196"/>
      <c r="R805" s="197">
        <f>SUM(R806:R819)</f>
        <v>0</v>
      </c>
      <c r="S805" s="196"/>
      <c r="T805" s="198">
        <f>SUM(T806:T819)</f>
        <v>0</v>
      </c>
      <c r="AR805" s="199" t="s">
        <v>81</v>
      </c>
      <c r="AT805" s="200" t="s">
        <v>73</v>
      </c>
      <c r="AU805" s="200" t="s">
        <v>81</v>
      </c>
      <c r="AY805" s="199" t="s">
        <v>196</v>
      </c>
      <c r="BK805" s="201">
        <f>SUM(BK806:BK819)</f>
        <v>0</v>
      </c>
    </row>
    <row r="806" spans="2:65" s="1" customFormat="1" ht="23" customHeight="1">
      <c r="B806" s="42"/>
      <c r="C806" s="204" t="s">
        <v>1102</v>
      </c>
      <c r="D806" s="204" t="s">
        <v>198</v>
      </c>
      <c r="E806" s="205" t="s">
        <v>1103</v>
      </c>
      <c r="F806" s="206" t="s">
        <v>1104</v>
      </c>
      <c r="G806" s="207" t="s">
        <v>214</v>
      </c>
      <c r="H806" s="208">
        <v>90.078999999999994</v>
      </c>
      <c r="I806" s="209"/>
      <c r="J806" s="210">
        <f>ROUND(I806*H806,2)</f>
        <v>0</v>
      </c>
      <c r="K806" s="206" t="s">
        <v>202</v>
      </c>
      <c r="L806" s="62"/>
      <c r="M806" s="211" t="s">
        <v>24</v>
      </c>
      <c r="N806" s="212" t="s">
        <v>45</v>
      </c>
      <c r="O806" s="43"/>
      <c r="P806" s="213">
        <f>O806*H806</f>
        <v>0</v>
      </c>
      <c r="Q806" s="213">
        <v>0</v>
      </c>
      <c r="R806" s="213">
        <f>Q806*H806</f>
        <v>0</v>
      </c>
      <c r="S806" s="213">
        <v>0</v>
      </c>
      <c r="T806" s="214">
        <f>S806*H806</f>
        <v>0</v>
      </c>
      <c r="AR806" s="25" t="s">
        <v>203</v>
      </c>
      <c r="AT806" s="25" t="s">
        <v>198</v>
      </c>
      <c r="AU806" s="25" t="s">
        <v>83</v>
      </c>
      <c r="AY806" s="25" t="s">
        <v>196</v>
      </c>
      <c r="BE806" s="215">
        <f>IF(N806="základní",J806,0)</f>
        <v>0</v>
      </c>
      <c r="BF806" s="215">
        <f>IF(N806="snížená",J806,0)</f>
        <v>0</v>
      </c>
      <c r="BG806" s="215">
        <f>IF(N806="zákl. přenesená",J806,0)</f>
        <v>0</v>
      </c>
      <c r="BH806" s="215">
        <f>IF(N806="sníž. přenesená",J806,0)</f>
        <v>0</v>
      </c>
      <c r="BI806" s="215">
        <f>IF(N806="nulová",J806,0)</f>
        <v>0</v>
      </c>
      <c r="BJ806" s="25" t="s">
        <v>81</v>
      </c>
      <c r="BK806" s="215">
        <f>ROUND(I806*H806,2)</f>
        <v>0</v>
      </c>
      <c r="BL806" s="25" t="s">
        <v>203</v>
      </c>
      <c r="BM806" s="25" t="s">
        <v>1105</v>
      </c>
    </row>
    <row r="807" spans="2:65" s="1" customFormat="1" ht="34.5" customHeight="1">
      <c r="B807" s="42"/>
      <c r="C807" s="204" t="s">
        <v>1106</v>
      </c>
      <c r="D807" s="204" t="s">
        <v>198</v>
      </c>
      <c r="E807" s="205" t="s">
        <v>1107</v>
      </c>
      <c r="F807" s="206" t="s">
        <v>1108</v>
      </c>
      <c r="G807" s="207" t="s">
        <v>214</v>
      </c>
      <c r="H807" s="208">
        <v>270.23700000000002</v>
      </c>
      <c r="I807" s="209"/>
      <c r="J807" s="210">
        <f>ROUND(I807*H807,2)</f>
        <v>0</v>
      </c>
      <c r="K807" s="206" t="s">
        <v>202</v>
      </c>
      <c r="L807" s="62"/>
      <c r="M807" s="211" t="s">
        <v>24</v>
      </c>
      <c r="N807" s="212" t="s">
        <v>45</v>
      </c>
      <c r="O807" s="43"/>
      <c r="P807" s="213">
        <f>O807*H807</f>
        <v>0</v>
      </c>
      <c r="Q807" s="213">
        <v>0</v>
      </c>
      <c r="R807" s="213">
        <f>Q807*H807</f>
        <v>0</v>
      </c>
      <c r="S807" s="213">
        <v>0</v>
      </c>
      <c r="T807" s="214">
        <f>S807*H807</f>
        <v>0</v>
      </c>
      <c r="AR807" s="25" t="s">
        <v>203</v>
      </c>
      <c r="AT807" s="25" t="s">
        <v>198</v>
      </c>
      <c r="AU807" s="25" t="s">
        <v>83</v>
      </c>
      <c r="AY807" s="25" t="s">
        <v>196</v>
      </c>
      <c r="BE807" s="215">
        <f>IF(N807="základní",J807,0)</f>
        <v>0</v>
      </c>
      <c r="BF807" s="215">
        <f>IF(N807="snížená",J807,0)</f>
        <v>0</v>
      </c>
      <c r="BG807" s="215">
        <f>IF(N807="zákl. přenesená",J807,0)</f>
        <v>0</v>
      </c>
      <c r="BH807" s="215">
        <f>IF(N807="sníž. přenesená",J807,0)</f>
        <v>0</v>
      </c>
      <c r="BI807" s="215">
        <f>IF(N807="nulová",J807,0)</f>
        <v>0</v>
      </c>
      <c r="BJ807" s="25" t="s">
        <v>81</v>
      </c>
      <c r="BK807" s="215">
        <f>ROUND(I807*H807,2)</f>
        <v>0</v>
      </c>
      <c r="BL807" s="25" t="s">
        <v>203</v>
      </c>
      <c r="BM807" s="25" t="s">
        <v>1109</v>
      </c>
    </row>
    <row r="808" spans="2:65" s="12" customFormat="1">
      <c r="B808" s="216"/>
      <c r="C808" s="217"/>
      <c r="D808" s="218" t="s">
        <v>205</v>
      </c>
      <c r="E808" s="219" t="s">
        <v>24</v>
      </c>
      <c r="F808" s="220" t="s">
        <v>1110</v>
      </c>
      <c r="G808" s="217"/>
      <c r="H808" s="221">
        <v>270.23700000000002</v>
      </c>
      <c r="I808" s="222"/>
      <c r="J808" s="217"/>
      <c r="K808" s="217"/>
      <c r="L808" s="223"/>
      <c r="M808" s="224"/>
      <c r="N808" s="225"/>
      <c r="O808" s="225"/>
      <c r="P808" s="225"/>
      <c r="Q808" s="225"/>
      <c r="R808" s="225"/>
      <c r="S808" s="225"/>
      <c r="T808" s="226"/>
      <c r="AT808" s="227" t="s">
        <v>205</v>
      </c>
      <c r="AU808" s="227" t="s">
        <v>83</v>
      </c>
      <c r="AV808" s="12" t="s">
        <v>83</v>
      </c>
      <c r="AW808" s="12" t="s">
        <v>37</v>
      </c>
      <c r="AX808" s="12" t="s">
        <v>81</v>
      </c>
      <c r="AY808" s="227" t="s">
        <v>196</v>
      </c>
    </row>
    <row r="809" spans="2:65" s="1" customFormat="1" ht="34.5" customHeight="1">
      <c r="B809" s="42"/>
      <c r="C809" s="204" t="s">
        <v>1111</v>
      </c>
      <c r="D809" s="204" t="s">
        <v>198</v>
      </c>
      <c r="E809" s="205" t="s">
        <v>1112</v>
      </c>
      <c r="F809" s="206" t="s">
        <v>1113</v>
      </c>
      <c r="G809" s="207" t="s">
        <v>214</v>
      </c>
      <c r="H809" s="208">
        <v>0.47399999999999998</v>
      </c>
      <c r="I809" s="209"/>
      <c r="J809" s="210">
        <f>ROUND(I809*H809,2)</f>
        <v>0</v>
      </c>
      <c r="K809" s="206" t="s">
        <v>202</v>
      </c>
      <c r="L809" s="62"/>
      <c r="M809" s="211" t="s">
        <v>24</v>
      </c>
      <c r="N809" s="212" t="s">
        <v>45</v>
      </c>
      <c r="O809" s="43"/>
      <c r="P809" s="213">
        <f>O809*H809</f>
        <v>0</v>
      </c>
      <c r="Q809" s="213">
        <v>0</v>
      </c>
      <c r="R809" s="213">
        <f>Q809*H809</f>
        <v>0</v>
      </c>
      <c r="S809" s="213">
        <v>0</v>
      </c>
      <c r="T809" s="214">
        <f>S809*H809</f>
        <v>0</v>
      </c>
      <c r="AR809" s="25" t="s">
        <v>203</v>
      </c>
      <c r="AT809" s="25" t="s">
        <v>198</v>
      </c>
      <c r="AU809" s="25" t="s">
        <v>83</v>
      </c>
      <c r="AY809" s="25" t="s">
        <v>196</v>
      </c>
      <c r="BE809" s="215">
        <f>IF(N809="základní",J809,0)</f>
        <v>0</v>
      </c>
      <c r="BF809" s="215">
        <f>IF(N809="snížená",J809,0)</f>
        <v>0</v>
      </c>
      <c r="BG809" s="215">
        <f>IF(N809="zákl. přenesená",J809,0)</f>
        <v>0</v>
      </c>
      <c r="BH809" s="215">
        <f>IF(N809="sníž. přenesená",J809,0)</f>
        <v>0</v>
      </c>
      <c r="BI809" s="215">
        <f>IF(N809="nulová",J809,0)</f>
        <v>0</v>
      </c>
      <c r="BJ809" s="25" t="s">
        <v>81</v>
      </c>
      <c r="BK809" s="215">
        <f>ROUND(I809*H809,2)</f>
        <v>0</v>
      </c>
      <c r="BL809" s="25" t="s">
        <v>203</v>
      </c>
      <c r="BM809" s="25" t="s">
        <v>1114</v>
      </c>
    </row>
    <row r="810" spans="2:65" s="1" customFormat="1" ht="34.5" customHeight="1">
      <c r="B810" s="42"/>
      <c r="C810" s="204" t="s">
        <v>1115</v>
      </c>
      <c r="D810" s="204" t="s">
        <v>198</v>
      </c>
      <c r="E810" s="205" t="s">
        <v>1116</v>
      </c>
      <c r="F810" s="206" t="s">
        <v>1117</v>
      </c>
      <c r="G810" s="207" t="s">
        <v>214</v>
      </c>
      <c r="H810" s="208">
        <v>15.624000000000001</v>
      </c>
      <c r="I810" s="209"/>
      <c r="J810" s="210">
        <f>ROUND(I810*H810,2)</f>
        <v>0</v>
      </c>
      <c r="K810" s="206" t="s">
        <v>202</v>
      </c>
      <c r="L810" s="62"/>
      <c r="M810" s="211" t="s">
        <v>24</v>
      </c>
      <c r="N810" s="212" t="s">
        <v>45</v>
      </c>
      <c r="O810" s="43"/>
      <c r="P810" s="213">
        <f>O810*H810</f>
        <v>0</v>
      </c>
      <c r="Q810" s="213">
        <v>0</v>
      </c>
      <c r="R810" s="213">
        <f>Q810*H810</f>
        <v>0</v>
      </c>
      <c r="S810" s="213">
        <v>0</v>
      </c>
      <c r="T810" s="214">
        <f>S810*H810</f>
        <v>0</v>
      </c>
      <c r="AR810" s="25" t="s">
        <v>203</v>
      </c>
      <c r="AT810" s="25" t="s">
        <v>198</v>
      </c>
      <c r="AU810" s="25" t="s">
        <v>83</v>
      </c>
      <c r="AY810" s="25" t="s">
        <v>196</v>
      </c>
      <c r="BE810" s="215">
        <f>IF(N810="základní",J810,0)</f>
        <v>0</v>
      </c>
      <c r="BF810" s="215">
        <f>IF(N810="snížená",J810,0)</f>
        <v>0</v>
      </c>
      <c r="BG810" s="215">
        <f>IF(N810="zákl. přenesená",J810,0)</f>
        <v>0</v>
      </c>
      <c r="BH810" s="215">
        <f>IF(N810="sníž. přenesená",J810,0)</f>
        <v>0</v>
      </c>
      <c r="BI810" s="215">
        <f>IF(N810="nulová",J810,0)</f>
        <v>0</v>
      </c>
      <c r="BJ810" s="25" t="s">
        <v>81</v>
      </c>
      <c r="BK810" s="215">
        <f>ROUND(I810*H810,2)</f>
        <v>0</v>
      </c>
      <c r="BL810" s="25" t="s">
        <v>203</v>
      </c>
      <c r="BM810" s="25" t="s">
        <v>1118</v>
      </c>
    </row>
    <row r="811" spans="2:65" s="1" customFormat="1" ht="34.5" customHeight="1">
      <c r="B811" s="42"/>
      <c r="C811" s="204" t="s">
        <v>1119</v>
      </c>
      <c r="D811" s="204" t="s">
        <v>198</v>
      </c>
      <c r="E811" s="205" t="s">
        <v>1120</v>
      </c>
      <c r="F811" s="206" t="s">
        <v>1121</v>
      </c>
      <c r="G811" s="207" t="s">
        <v>214</v>
      </c>
      <c r="H811" s="208">
        <v>2.1259999999999999</v>
      </c>
      <c r="I811" s="209"/>
      <c r="J811" s="210">
        <f>ROUND(I811*H811,2)</f>
        <v>0</v>
      </c>
      <c r="K811" s="206" t="s">
        <v>202</v>
      </c>
      <c r="L811" s="62"/>
      <c r="M811" s="211" t="s">
        <v>24</v>
      </c>
      <c r="N811" s="212" t="s">
        <v>45</v>
      </c>
      <c r="O811" s="43"/>
      <c r="P811" s="213">
        <f>O811*H811</f>
        <v>0</v>
      </c>
      <c r="Q811" s="213">
        <v>0</v>
      </c>
      <c r="R811" s="213">
        <f>Q811*H811</f>
        <v>0</v>
      </c>
      <c r="S811" s="213">
        <v>0</v>
      </c>
      <c r="T811" s="214">
        <f>S811*H811</f>
        <v>0</v>
      </c>
      <c r="AR811" s="25" t="s">
        <v>203</v>
      </c>
      <c r="AT811" s="25" t="s">
        <v>198</v>
      </c>
      <c r="AU811" s="25" t="s">
        <v>83</v>
      </c>
      <c r="AY811" s="25" t="s">
        <v>196</v>
      </c>
      <c r="BE811" s="215">
        <f>IF(N811="základní",J811,0)</f>
        <v>0</v>
      </c>
      <c r="BF811" s="215">
        <f>IF(N811="snížená",J811,0)</f>
        <v>0</v>
      </c>
      <c r="BG811" s="215">
        <f>IF(N811="zákl. přenesená",J811,0)</f>
        <v>0</v>
      </c>
      <c r="BH811" s="215">
        <f>IF(N811="sníž. přenesená",J811,0)</f>
        <v>0</v>
      </c>
      <c r="BI811" s="215">
        <f>IF(N811="nulová",J811,0)</f>
        <v>0</v>
      </c>
      <c r="BJ811" s="25" t="s">
        <v>81</v>
      </c>
      <c r="BK811" s="215">
        <f>ROUND(I811*H811,2)</f>
        <v>0</v>
      </c>
      <c r="BL811" s="25" t="s">
        <v>203</v>
      </c>
      <c r="BM811" s="25" t="s">
        <v>1122</v>
      </c>
    </row>
    <row r="812" spans="2:65" s="1" customFormat="1" ht="46" customHeight="1">
      <c r="B812" s="42"/>
      <c r="C812" s="204" t="s">
        <v>1123</v>
      </c>
      <c r="D812" s="204" t="s">
        <v>198</v>
      </c>
      <c r="E812" s="205" t="s">
        <v>1124</v>
      </c>
      <c r="F812" s="206" t="s">
        <v>1125</v>
      </c>
      <c r="G812" s="207" t="s">
        <v>214</v>
      </c>
      <c r="H812" s="208">
        <v>71.667000000000002</v>
      </c>
      <c r="I812" s="209"/>
      <c r="J812" s="210">
        <f>ROUND(I812*H812,2)</f>
        <v>0</v>
      </c>
      <c r="K812" s="206" t="s">
        <v>202</v>
      </c>
      <c r="L812" s="62"/>
      <c r="M812" s="211" t="s">
        <v>24</v>
      </c>
      <c r="N812" s="212" t="s">
        <v>45</v>
      </c>
      <c r="O812" s="43"/>
      <c r="P812" s="213">
        <f>O812*H812</f>
        <v>0</v>
      </c>
      <c r="Q812" s="213">
        <v>0</v>
      </c>
      <c r="R812" s="213">
        <f>Q812*H812</f>
        <v>0</v>
      </c>
      <c r="S812" s="213">
        <v>0</v>
      </c>
      <c r="T812" s="214">
        <f>S812*H812</f>
        <v>0</v>
      </c>
      <c r="AR812" s="25" t="s">
        <v>203</v>
      </c>
      <c r="AT812" s="25" t="s">
        <v>198</v>
      </c>
      <c r="AU812" s="25" t="s">
        <v>83</v>
      </c>
      <c r="AY812" s="25" t="s">
        <v>196</v>
      </c>
      <c r="BE812" s="215">
        <f>IF(N812="základní",J812,0)</f>
        <v>0</v>
      </c>
      <c r="BF812" s="215">
        <f>IF(N812="snížená",J812,0)</f>
        <v>0</v>
      </c>
      <c r="BG812" s="215">
        <f>IF(N812="zákl. přenesená",J812,0)</f>
        <v>0</v>
      </c>
      <c r="BH812" s="215">
        <f>IF(N812="sníž. přenesená",J812,0)</f>
        <v>0</v>
      </c>
      <c r="BI812" s="215">
        <f>IF(N812="nulová",J812,0)</f>
        <v>0</v>
      </c>
      <c r="BJ812" s="25" t="s">
        <v>81</v>
      </c>
      <c r="BK812" s="215">
        <f>ROUND(I812*H812,2)</f>
        <v>0</v>
      </c>
      <c r="BL812" s="25" t="s">
        <v>203</v>
      </c>
      <c r="BM812" s="25" t="s">
        <v>1126</v>
      </c>
    </row>
    <row r="813" spans="2:65" s="12" customFormat="1">
      <c r="B813" s="216"/>
      <c r="C813" s="217"/>
      <c r="D813" s="218" t="s">
        <v>205</v>
      </c>
      <c r="E813" s="219" t="s">
        <v>24</v>
      </c>
      <c r="F813" s="220" t="s">
        <v>1127</v>
      </c>
      <c r="G813" s="217"/>
      <c r="H813" s="221">
        <v>90.078999999999994</v>
      </c>
      <c r="I813" s="222"/>
      <c r="J813" s="217"/>
      <c r="K813" s="217"/>
      <c r="L813" s="223"/>
      <c r="M813" s="224"/>
      <c r="N813" s="225"/>
      <c r="O813" s="225"/>
      <c r="P813" s="225"/>
      <c r="Q813" s="225"/>
      <c r="R813" s="225"/>
      <c r="S813" s="225"/>
      <c r="T813" s="226"/>
      <c r="AT813" s="227" t="s">
        <v>205</v>
      </c>
      <c r="AU813" s="227" t="s">
        <v>83</v>
      </c>
      <c r="AV813" s="12" t="s">
        <v>83</v>
      </c>
      <c r="AW813" s="12" t="s">
        <v>37</v>
      </c>
      <c r="AX813" s="12" t="s">
        <v>74</v>
      </c>
      <c r="AY813" s="227" t="s">
        <v>196</v>
      </c>
    </row>
    <row r="814" spans="2:65" s="12" customFormat="1">
      <c r="B814" s="216"/>
      <c r="C814" s="217"/>
      <c r="D814" s="218" t="s">
        <v>205</v>
      </c>
      <c r="E814" s="219" t="s">
        <v>24</v>
      </c>
      <c r="F814" s="220" t="s">
        <v>1128</v>
      </c>
      <c r="G814" s="217"/>
      <c r="H814" s="221">
        <v>-18.224</v>
      </c>
      <c r="I814" s="222"/>
      <c r="J814" s="217"/>
      <c r="K814" s="217"/>
      <c r="L814" s="223"/>
      <c r="M814" s="224"/>
      <c r="N814" s="225"/>
      <c r="O814" s="225"/>
      <c r="P814" s="225"/>
      <c r="Q814" s="225"/>
      <c r="R814" s="225"/>
      <c r="S814" s="225"/>
      <c r="T814" s="226"/>
      <c r="AT814" s="227" t="s">
        <v>205</v>
      </c>
      <c r="AU814" s="227" t="s">
        <v>83</v>
      </c>
      <c r="AV814" s="12" t="s">
        <v>83</v>
      </c>
      <c r="AW814" s="12" t="s">
        <v>37</v>
      </c>
      <c r="AX814" s="12" t="s">
        <v>74</v>
      </c>
      <c r="AY814" s="227" t="s">
        <v>196</v>
      </c>
    </row>
    <row r="815" spans="2:65" s="12" customFormat="1">
      <c r="B815" s="216"/>
      <c r="C815" s="217"/>
      <c r="D815" s="218" t="s">
        <v>205</v>
      </c>
      <c r="E815" s="219" t="s">
        <v>24</v>
      </c>
      <c r="F815" s="220" t="s">
        <v>1129</v>
      </c>
      <c r="G815" s="217"/>
      <c r="H815" s="221">
        <v>-0.188</v>
      </c>
      <c r="I815" s="222"/>
      <c r="J815" s="217"/>
      <c r="K815" s="217"/>
      <c r="L815" s="223"/>
      <c r="M815" s="224"/>
      <c r="N815" s="225"/>
      <c r="O815" s="225"/>
      <c r="P815" s="225"/>
      <c r="Q815" s="225"/>
      <c r="R815" s="225"/>
      <c r="S815" s="225"/>
      <c r="T815" s="226"/>
      <c r="AT815" s="227" t="s">
        <v>205</v>
      </c>
      <c r="AU815" s="227" t="s">
        <v>83</v>
      </c>
      <c r="AV815" s="12" t="s">
        <v>83</v>
      </c>
      <c r="AW815" s="12" t="s">
        <v>37</v>
      </c>
      <c r="AX815" s="12" t="s">
        <v>74</v>
      </c>
      <c r="AY815" s="227" t="s">
        <v>196</v>
      </c>
    </row>
    <row r="816" spans="2:65" s="14" customFormat="1">
      <c r="B816" s="239"/>
      <c r="C816" s="240"/>
      <c r="D816" s="218" t="s">
        <v>205</v>
      </c>
      <c r="E816" s="241" t="s">
        <v>24</v>
      </c>
      <c r="F816" s="242" t="s">
        <v>238</v>
      </c>
      <c r="G816" s="240"/>
      <c r="H816" s="243">
        <v>71.667000000000002</v>
      </c>
      <c r="I816" s="244"/>
      <c r="J816" s="240"/>
      <c r="K816" s="240"/>
      <c r="L816" s="245"/>
      <c r="M816" s="246"/>
      <c r="N816" s="247"/>
      <c r="O816" s="247"/>
      <c r="P816" s="247"/>
      <c r="Q816" s="247"/>
      <c r="R816" s="247"/>
      <c r="S816" s="247"/>
      <c r="T816" s="248"/>
      <c r="AT816" s="249" t="s">
        <v>205</v>
      </c>
      <c r="AU816" s="249" t="s">
        <v>83</v>
      </c>
      <c r="AV816" s="14" t="s">
        <v>203</v>
      </c>
      <c r="AW816" s="14" t="s">
        <v>37</v>
      </c>
      <c r="AX816" s="14" t="s">
        <v>81</v>
      </c>
      <c r="AY816" s="249" t="s">
        <v>196</v>
      </c>
    </row>
    <row r="817" spans="2:65" s="1" customFormat="1" ht="23" customHeight="1">
      <c r="B817" s="42"/>
      <c r="C817" s="204" t="s">
        <v>1130</v>
      </c>
      <c r="D817" s="204" t="s">
        <v>198</v>
      </c>
      <c r="E817" s="205" t="s">
        <v>1131</v>
      </c>
      <c r="F817" s="206" t="s">
        <v>1132</v>
      </c>
      <c r="G817" s="207" t="s">
        <v>320</v>
      </c>
      <c r="H817" s="208">
        <v>5</v>
      </c>
      <c r="I817" s="209"/>
      <c r="J817" s="210">
        <f>ROUND(I817*H817,2)</f>
        <v>0</v>
      </c>
      <c r="K817" s="206" t="s">
        <v>202</v>
      </c>
      <c r="L817" s="62"/>
      <c r="M817" s="211" t="s">
        <v>24</v>
      </c>
      <c r="N817" s="212" t="s">
        <v>45</v>
      </c>
      <c r="O817" s="43"/>
      <c r="P817" s="213">
        <f>O817*H817</f>
        <v>0</v>
      </c>
      <c r="Q817" s="213">
        <v>0</v>
      </c>
      <c r="R817" s="213">
        <f>Q817*H817</f>
        <v>0</v>
      </c>
      <c r="S817" s="213">
        <v>0</v>
      </c>
      <c r="T817" s="214">
        <f>S817*H817</f>
        <v>0</v>
      </c>
      <c r="AR817" s="25" t="s">
        <v>203</v>
      </c>
      <c r="AT817" s="25" t="s">
        <v>198</v>
      </c>
      <c r="AU817" s="25" t="s">
        <v>83</v>
      </c>
      <c r="AY817" s="25" t="s">
        <v>196</v>
      </c>
      <c r="BE817" s="215">
        <f>IF(N817="základní",J817,0)</f>
        <v>0</v>
      </c>
      <c r="BF817" s="215">
        <f>IF(N817="snížená",J817,0)</f>
        <v>0</v>
      </c>
      <c r="BG817" s="215">
        <f>IF(N817="zákl. přenesená",J817,0)</f>
        <v>0</v>
      </c>
      <c r="BH817" s="215">
        <f>IF(N817="sníž. přenesená",J817,0)</f>
        <v>0</v>
      </c>
      <c r="BI817" s="215">
        <f>IF(N817="nulová",J817,0)</f>
        <v>0</v>
      </c>
      <c r="BJ817" s="25" t="s">
        <v>81</v>
      </c>
      <c r="BK817" s="215">
        <f>ROUND(I817*H817,2)</f>
        <v>0</v>
      </c>
      <c r="BL817" s="25" t="s">
        <v>203</v>
      </c>
      <c r="BM817" s="25" t="s">
        <v>1133</v>
      </c>
    </row>
    <row r="818" spans="2:65" s="1" customFormat="1" ht="34.5" customHeight="1">
      <c r="B818" s="42"/>
      <c r="C818" s="204" t="s">
        <v>1134</v>
      </c>
      <c r="D818" s="204" t="s">
        <v>198</v>
      </c>
      <c r="E818" s="205" t="s">
        <v>1135</v>
      </c>
      <c r="F818" s="206" t="s">
        <v>1136</v>
      </c>
      <c r="G818" s="207" t="s">
        <v>320</v>
      </c>
      <c r="H818" s="208">
        <v>300</v>
      </c>
      <c r="I818" s="209"/>
      <c r="J818" s="210">
        <f>ROUND(I818*H818,2)</f>
        <v>0</v>
      </c>
      <c r="K818" s="206" t="s">
        <v>202</v>
      </c>
      <c r="L818" s="62"/>
      <c r="M818" s="211" t="s">
        <v>24</v>
      </c>
      <c r="N818" s="212" t="s">
        <v>45</v>
      </c>
      <c r="O818" s="43"/>
      <c r="P818" s="213">
        <f>O818*H818</f>
        <v>0</v>
      </c>
      <c r="Q818" s="213">
        <v>0</v>
      </c>
      <c r="R818" s="213">
        <f>Q818*H818</f>
        <v>0</v>
      </c>
      <c r="S818" s="213">
        <v>0</v>
      </c>
      <c r="T818" s="214">
        <f>S818*H818</f>
        <v>0</v>
      </c>
      <c r="AR818" s="25" t="s">
        <v>203</v>
      </c>
      <c r="AT818" s="25" t="s">
        <v>198</v>
      </c>
      <c r="AU818" s="25" t="s">
        <v>83</v>
      </c>
      <c r="AY818" s="25" t="s">
        <v>196</v>
      </c>
      <c r="BE818" s="215">
        <f>IF(N818="základní",J818,0)</f>
        <v>0</v>
      </c>
      <c r="BF818" s="215">
        <f>IF(N818="snížená",J818,0)</f>
        <v>0</v>
      </c>
      <c r="BG818" s="215">
        <f>IF(N818="zákl. přenesená",J818,0)</f>
        <v>0</v>
      </c>
      <c r="BH818" s="215">
        <f>IF(N818="sníž. přenesená",J818,0)</f>
        <v>0</v>
      </c>
      <c r="BI818" s="215">
        <f>IF(N818="nulová",J818,0)</f>
        <v>0</v>
      </c>
      <c r="BJ818" s="25" t="s">
        <v>81</v>
      </c>
      <c r="BK818" s="215">
        <f>ROUND(I818*H818,2)</f>
        <v>0</v>
      </c>
      <c r="BL818" s="25" t="s">
        <v>203</v>
      </c>
      <c r="BM818" s="25" t="s">
        <v>1137</v>
      </c>
    </row>
    <row r="819" spans="2:65" s="12" customFormat="1">
      <c r="B819" s="216"/>
      <c r="C819" s="217"/>
      <c r="D819" s="218" t="s">
        <v>205</v>
      </c>
      <c r="E819" s="219" t="s">
        <v>24</v>
      </c>
      <c r="F819" s="220" t="s">
        <v>1138</v>
      </c>
      <c r="G819" s="217"/>
      <c r="H819" s="221">
        <v>300</v>
      </c>
      <c r="I819" s="222"/>
      <c r="J819" s="217"/>
      <c r="K819" s="217"/>
      <c r="L819" s="223"/>
      <c r="M819" s="224"/>
      <c r="N819" s="225"/>
      <c r="O819" s="225"/>
      <c r="P819" s="225"/>
      <c r="Q819" s="225"/>
      <c r="R819" s="225"/>
      <c r="S819" s="225"/>
      <c r="T819" s="226"/>
      <c r="AT819" s="227" t="s">
        <v>205</v>
      </c>
      <c r="AU819" s="227" t="s">
        <v>83</v>
      </c>
      <c r="AV819" s="12" t="s">
        <v>83</v>
      </c>
      <c r="AW819" s="12" t="s">
        <v>37</v>
      </c>
      <c r="AX819" s="12" t="s">
        <v>81</v>
      </c>
      <c r="AY819" s="227" t="s">
        <v>196</v>
      </c>
    </row>
    <row r="820" spans="2:65" s="11" customFormat="1" ht="29.9" customHeight="1">
      <c r="B820" s="188"/>
      <c r="C820" s="189"/>
      <c r="D820" s="190" t="s">
        <v>73</v>
      </c>
      <c r="E820" s="202" t="s">
        <v>1139</v>
      </c>
      <c r="F820" s="202" t="s">
        <v>1140</v>
      </c>
      <c r="G820" s="189"/>
      <c r="H820" s="189"/>
      <c r="I820" s="192"/>
      <c r="J820" s="203">
        <f>BK820</f>
        <v>0</v>
      </c>
      <c r="K820" s="189"/>
      <c r="L820" s="194"/>
      <c r="M820" s="195"/>
      <c r="N820" s="196"/>
      <c r="O820" s="196"/>
      <c r="P820" s="197">
        <f>SUM(P821:P822)</f>
        <v>0</v>
      </c>
      <c r="Q820" s="196"/>
      <c r="R820" s="197">
        <f>SUM(R821:R822)</f>
        <v>0</v>
      </c>
      <c r="S820" s="196"/>
      <c r="T820" s="198">
        <f>SUM(T821:T822)</f>
        <v>0</v>
      </c>
      <c r="AR820" s="199" t="s">
        <v>81</v>
      </c>
      <c r="AT820" s="200" t="s">
        <v>73</v>
      </c>
      <c r="AU820" s="200" t="s">
        <v>81</v>
      </c>
      <c r="AY820" s="199" t="s">
        <v>196</v>
      </c>
      <c r="BK820" s="201">
        <f>SUM(BK821:BK822)</f>
        <v>0</v>
      </c>
    </row>
    <row r="821" spans="2:65" s="1" customFormat="1" ht="57.5" customHeight="1">
      <c r="B821" s="42"/>
      <c r="C821" s="204" t="s">
        <v>1141</v>
      </c>
      <c r="D821" s="204" t="s">
        <v>198</v>
      </c>
      <c r="E821" s="205" t="s">
        <v>1142</v>
      </c>
      <c r="F821" s="206" t="s">
        <v>1143</v>
      </c>
      <c r="G821" s="207" t="s">
        <v>214</v>
      </c>
      <c r="H821" s="208">
        <v>91.436000000000007</v>
      </c>
      <c r="I821" s="209"/>
      <c r="J821" s="210">
        <f>ROUND(I821*H821,2)</f>
        <v>0</v>
      </c>
      <c r="K821" s="206" t="s">
        <v>202</v>
      </c>
      <c r="L821" s="62"/>
      <c r="M821" s="211" t="s">
        <v>24</v>
      </c>
      <c r="N821" s="212" t="s">
        <v>45</v>
      </c>
      <c r="O821" s="43"/>
      <c r="P821" s="213">
        <f>O821*H821</f>
        <v>0</v>
      </c>
      <c r="Q821" s="213">
        <v>0</v>
      </c>
      <c r="R821" s="213">
        <f>Q821*H821</f>
        <v>0</v>
      </c>
      <c r="S821" s="213">
        <v>0</v>
      </c>
      <c r="T821" s="214">
        <f>S821*H821</f>
        <v>0</v>
      </c>
      <c r="AR821" s="25" t="s">
        <v>203</v>
      </c>
      <c r="AT821" s="25" t="s">
        <v>198</v>
      </c>
      <c r="AU821" s="25" t="s">
        <v>83</v>
      </c>
      <c r="AY821" s="25" t="s">
        <v>196</v>
      </c>
      <c r="BE821" s="215">
        <f>IF(N821="základní",J821,0)</f>
        <v>0</v>
      </c>
      <c r="BF821" s="215">
        <f>IF(N821="snížená",J821,0)</f>
        <v>0</v>
      </c>
      <c r="BG821" s="215">
        <f>IF(N821="zákl. přenesená",J821,0)</f>
        <v>0</v>
      </c>
      <c r="BH821" s="215">
        <f>IF(N821="sníž. přenesená",J821,0)</f>
        <v>0</v>
      </c>
      <c r="BI821" s="215">
        <f>IF(N821="nulová",J821,0)</f>
        <v>0</v>
      </c>
      <c r="BJ821" s="25" t="s">
        <v>81</v>
      </c>
      <c r="BK821" s="215">
        <f>ROUND(I821*H821,2)</f>
        <v>0</v>
      </c>
      <c r="BL821" s="25" t="s">
        <v>203</v>
      </c>
      <c r="BM821" s="25" t="s">
        <v>1144</v>
      </c>
    </row>
    <row r="822" spans="2:65" s="12" customFormat="1">
      <c r="B822" s="216"/>
      <c r="C822" s="217"/>
      <c r="D822" s="218" t="s">
        <v>205</v>
      </c>
      <c r="E822" s="219" t="s">
        <v>24</v>
      </c>
      <c r="F822" s="220" t="s">
        <v>1145</v>
      </c>
      <c r="G822" s="217"/>
      <c r="H822" s="221">
        <v>91.436000000000007</v>
      </c>
      <c r="I822" s="222"/>
      <c r="J822" s="217"/>
      <c r="K822" s="217"/>
      <c r="L822" s="223"/>
      <c r="M822" s="224"/>
      <c r="N822" s="225"/>
      <c r="O822" s="225"/>
      <c r="P822" s="225"/>
      <c r="Q822" s="225"/>
      <c r="R822" s="225"/>
      <c r="S822" s="225"/>
      <c r="T822" s="226"/>
      <c r="AT822" s="227" t="s">
        <v>205</v>
      </c>
      <c r="AU822" s="227" t="s">
        <v>83</v>
      </c>
      <c r="AV822" s="12" t="s">
        <v>83</v>
      </c>
      <c r="AW822" s="12" t="s">
        <v>37</v>
      </c>
      <c r="AX822" s="12" t="s">
        <v>81</v>
      </c>
      <c r="AY822" s="227" t="s">
        <v>196</v>
      </c>
    </row>
    <row r="823" spans="2:65" s="11" customFormat="1" ht="37.4" customHeight="1">
      <c r="B823" s="188"/>
      <c r="C823" s="189"/>
      <c r="D823" s="190" t="s">
        <v>73</v>
      </c>
      <c r="E823" s="191" t="s">
        <v>1146</v>
      </c>
      <c r="F823" s="191" t="s">
        <v>1147</v>
      </c>
      <c r="G823" s="189"/>
      <c r="H823" s="189"/>
      <c r="I823" s="192"/>
      <c r="J823" s="193">
        <f>BK823</f>
        <v>0</v>
      </c>
      <c r="K823" s="189"/>
      <c r="L823" s="194"/>
      <c r="M823" s="195"/>
      <c r="N823" s="196"/>
      <c r="O823" s="196"/>
      <c r="P823" s="197">
        <f>P824+P862+P896+P905+P930+P944+P968+P1038+P1043+P1091+P1132+P1148+P1165</f>
        <v>0</v>
      </c>
      <c r="Q823" s="196"/>
      <c r="R823" s="197">
        <f>R824+R862+R896+R905+R930+R944+R968+R1038+R1043+R1091+R1132+R1148+R1165</f>
        <v>19.451539495323999</v>
      </c>
      <c r="S823" s="196"/>
      <c r="T823" s="198">
        <f>T824+T862+T896+T905+T930+T944+T968+T1038+T1043+T1091+T1132+T1148+T1165</f>
        <v>0</v>
      </c>
      <c r="AR823" s="199" t="s">
        <v>83</v>
      </c>
      <c r="AT823" s="200" t="s">
        <v>73</v>
      </c>
      <c r="AU823" s="200" t="s">
        <v>74</v>
      </c>
      <c r="AY823" s="199" t="s">
        <v>196</v>
      </c>
      <c r="BK823" s="201">
        <f>BK824+BK862+BK896+BK905+BK930+BK944+BK968+BK1038+BK1043+BK1091+BK1132+BK1148+BK1165</f>
        <v>0</v>
      </c>
    </row>
    <row r="824" spans="2:65" s="11" customFormat="1" ht="19.899999999999999" customHeight="1">
      <c r="B824" s="188"/>
      <c r="C824" s="189"/>
      <c r="D824" s="190" t="s">
        <v>73</v>
      </c>
      <c r="E824" s="202" t="s">
        <v>1148</v>
      </c>
      <c r="F824" s="202" t="s">
        <v>1149</v>
      </c>
      <c r="G824" s="189"/>
      <c r="H824" s="189"/>
      <c r="I824" s="192"/>
      <c r="J824" s="203">
        <f>BK824</f>
        <v>0</v>
      </c>
      <c r="K824" s="189"/>
      <c r="L824" s="194"/>
      <c r="M824" s="195"/>
      <c r="N824" s="196"/>
      <c r="O824" s="196"/>
      <c r="P824" s="197">
        <f>SUM(P825:P861)</f>
        <v>0</v>
      </c>
      <c r="Q824" s="196"/>
      <c r="R824" s="197">
        <f>SUM(R825:R861)</f>
        <v>0.33613140000000002</v>
      </c>
      <c r="S824" s="196"/>
      <c r="T824" s="198">
        <f>SUM(T825:T861)</f>
        <v>0</v>
      </c>
      <c r="AR824" s="199" t="s">
        <v>83</v>
      </c>
      <c r="AT824" s="200" t="s">
        <v>73</v>
      </c>
      <c r="AU824" s="200" t="s">
        <v>81</v>
      </c>
      <c r="AY824" s="199" t="s">
        <v>196</v>
      </c>
      <c r="BK824" s="201">
        <f>SUM(BK825:BK861)</f>
        <v>0</v>
      </c>
    </row>
    <row r="825" spans="2:65" s="1" customFormat="1" ht="23" customHeight="1">
      <c r="B825" s="42"/>
      <c r="C825" s="204" t="s">
        <v>1150</v>
      </c>
      <c r="D825" s="204" t="s">
        <v>198</v>
      </c>
      <c r="E825" s="205" t="s">
        <v>1151</v>
      </c>
      <c r="F825" s="206" t="s">
        <v>1152</v>
      </c>
      <c r="G825" s="207" t="s">
        <v>267</v>
      </c>
      <c r="H825" s="208">
        <v>46.7</v>
      </c>
      <c r="I825" s="209"/>
      <c r="J825" s="210">
        <f>ROUND(I825*H825,2)</f>
        <v>0</v>
      </c>
      <c r="K825" s="206" t="s">
        <v>24</v>
      </c>
      <c r="L825" s="62"/>
      <c r="M825" s="211" t="s">
        <v>24</v>
      </c>
      <c r="N825" s="212" t="s">
        <v>45</v>
      </c>
      <c r="O825" s="43"/>
      <c r="P825" s="213">
        <f>O825*H825</f>
        <v>0</v>
      </c>
      <c r="Q825" s="213">
        <v>2.0000000000000001E-4</v>
      </c>
      <c r="R825" s="213">
        <f>Q825*H825</f>
        <v>9.3400000000000011E-3</v>
      </c>
      <c r="S825" s="213">
        <v>0</v>
      </c>
      <c r="T825" s="214">
        <f>S825*H825</f>
        <v>0</v>
      </c>
      <c r="AR825" s="25" t="s">
        <v>290</v>
      </c>
      <c r="AT825" s="25" t="s">
        <v>198</v>
      </c>
      <c r="AU825" s="25" t="s">
        <v>83</v>
      </c>
      <c r="AY825" s="25" t="s">
        <v>196</v>
      </c>
      <c r="BE825" s="215">
        <f>IF(N825="základní",J825,0)</f>
        <v>0</v>
      </c>
      <c r="BF825" s="215">
        <f>IF(N825="snížená",J825,0)</f>
        <v>0</v>
      </c>
      <c r="BG825" s="215">
        <f>IF(N825="zákl. přenesená",J825,0)</f>
        <v>0</v>
      </c>
      <c r="BH825" s="215">
        <f>IF(N825="sníž. přenesená",J825,0)</f>
        <v>0</v>
      </c>
      <c r="BI825" s="215">
        <f>IF(N825="nulová",J825,0)</f>
        <v>0</v>
      </c>
      <c r="BJ825" s="25" t="s">
        <v>81</v>
      </c>
      <c r="BK825" s="215">
        <f>ROUND(I825*H825,2)</f>
        <v>0</v>
      </c>
      <c r="BL825" s="25" t="s">
        <v>290</v>
      </c>
      <c r="BM825" s="25" t="s">
        <v>1153</v>
      </c>
    </row>
    <row r="826" spans="2:65" s="15" customFormat="1">
      <c r="B826" s="260"/>
      <c r="C826" s="261"/>
      <c r="D826" s="218" t="s">
        <v>205</v>
      </c>
      <c r="E826" s="262" t="s">
        <v>24</v>
      </c>
      <c r="F826" s="263" t="s">
        <v>789</v>
      </c>
      <c r="G826" s="261"/>
      <c r="H826" s="262" t="s">
        <v>24</v>
      </c>
      <c r="I826" s="264"/>
      <c r="J826" s="261"/>
      <c r="K826" s="261"/>
      <c r="L826" s="265"/>
      <c r="M826" s="266"/>
      <c r="N826" s="267"/>
      <c r="O826" s="267"/>
      <c r="P826" s="267"/>
      <c r="Q826" s="267"/>
      <c r="R826" s="267"/>
      <c r="S826" s="267"/>
      <c r="T826" s="268"/>
      <c r="AT826" s="269" t="s">
        <v>205</v>
      </c>
      <c r="AU826" s="269" t="s">
        <v>83</v>
      </c>
      <c r="AV826" s="15" t="s">
        <v>81</v>
      </c>
      <c r="AW826" s="15" t="s">
        <v>37</v>
      </c>
      <c r="AX826" s="15" t="s">
        <v>74</v>
      </c>
      <c r="AY826" s="269" t="s">
        <v>196</v>
      </c>
    </row>
    <row r="827" spans="2:65" s="15" customFormat="1">
      <c r="B827" s="260"/>
      <c r="C827" s="261"/>
      <c r="D827" s="218" t="s">
        <v>205</v>
      </c>
      <c r="E827" s="262" t="s">
        <v>24</v>
      </c>
      <c r="F827" s="263" t="s">
        <v>790</v>
      </c>
      <c r="G827" s="261"/>
      <c r="H827" s="262" t="s">
        <v>24</v>
      </c>
      <c r="I827" s="264"/>
      <c r="J827" s="261"/>
      <c r="K827" s="261"/>
      <c r="L827" s="265"/>
      <c r="M827" s="266"/>
      <c r="N827" s="267"/>
      <c r="O827" s="267"/>
      <c r="P827" s="267"/>
      <c r="Q827" s="267"/>
      <c r="R827" s="267"/>
      <c r="S827" s="267"/>
      <c r="T827" s="268"/>
      <c r="AT827" s="269" t="s">
        <v>205</v>
      </c>
      <c r="AU827" s="269" t="s">
        <v>83</v>
      </c>
      <c r="AV827" s="15" t="s">
        <v>81</v>
      </c>
      <c r="AW827" s="15" t="s">
        <v>37</v>
      </c>
      <c r="AX827" s="15" t="s">
        <v>74</v>
      </c>
      <c r="AY827" s="269" t="s">
        <v>196</v>
      </c>
    </row>
    <row r="828" spans="2:65" s="15" customFormat="1">
      <c r="B828" s="260"/>
      <c r="C828" s="261"/>
      <c r="D828" s="218" t="s">
        <v>205</v>
      </c>
      <c r="E828" s="262" t="s">
        <v>24</v>
      </c>
      <c r="F828" s="263" t="s">
        <v>791</v>
      </c>
      <c r="G828" s="261"/>
      <c r="H828" s="262" t="s">
        <v>24</v>
      </c>
      <c r="I828" s="264"/>
      <c r="J828" s="261"/>
      <c r="K828" s="261"/>
      <c r="L828" s="265"/>
      <c r="M828" s="266"/>
      <c r="N828" s="267"/>
      <c r="O828" s="267"/>
      <c r="P828" s="267"/>
      <c r="Q828" s="267"/>
      <c r="R828" s="267"/>
      <c r="S828" s="267"/>
      <c r="T828" s="268"/>
      <c r="AT828" s="269" t="s">
        <v>205</v>
      </c>
      <c r="AU828" s="269" t="s">
        <v>83</v>
      </c>
      <c r="AV828" s="15" t="s">
        <v>81</v>
      </c>
      <c r="AW828" s="15" t="s">
        <v>37</v>
      </c>
      <c r="AX828" s="15" t="s">
        <v>74</v>
      </c>
      <c r="AY828" s="269" t="s">
        <v>196</v>
      </c>
    </row>
    <row r="829" spans="2:65" s="12" customFormat="1">
      <c r="B829" s="216"/>
      <c r="C829" s="217"/>
      <c r="D829" s="218" t="s">
        <v>205</v>
      </c>
      <c r="E829" s="219" t="s">
        <v>24</v>
      </c>
      <c r="F829" s="220" t="s">
        <v>24</v>
      </c>
      <c r="G829" s="217"/>
      <c r="H829" s="221">
        <v>0</v>
      </c>
      <c r="I829" s="222"/>
      <c r="J829" s="217"/>
      <c r="K829" s="217"/>
      <c r="L829" s="223"/>
      <c r="M829" s="224"/>
      <c r="N829" s="225"/>
      <c r="O829" s="225"/>
      <c r="P829" s="225"/>
      <c r="Q829" s="225"/>
      <c r="R829" s="225"/>
      <c r="S829" s="225"/>
      <c r="T829" s="226"/>
      <c r="AT829" s="227" t="s">
        <v>205</v>
      </c>
      <c r="AU829" s="227" t="s">
        <v>83</v>
      </c>
      <c r="AV829" s="12" t="s">
        <v>83</v>
      </c>
      <c r="AW829" s="12" t="s">
        <v>37</v>
      </c>
      <c r="AX829" s="12" t="s">
        <v>74</v>
      </c>
      <c r="AY829" s="227" t="s">
        <v>196</v>
      </c>
    </row>
    <row r="830" spans="2:65" s="15" customFormat="1">
      <c r="B830" s="260"/>
      <c r="C830" s="261"/>
      <c r="D830" s="218" t="s">
        <v>205</v>
      </c>
      <c r="E830" s="262" t="s">
        <v>24</v>
      </c>
      <c r="F830" s="263" t="s">
        <v>792</v>
      </c>
      <c r="G830" s="261"/>
      <c r="H830" s="262" t="s">
        <v>24</v>
      </c>
      <c r="I830" s="264"/>
      <c r="J830" s="261"/>
      <c r="K830" s="261"/>
      <c r="L830" s="265"/>
      <c r="M830" s="266"/>
      <c r="N830" s="267"/>
      <c r="O830" s="267"/>
      <c r="P830" s="267"/>
      <c r="Q830" s="267"/>
      <c r="R830" s="267"/>
      <c r="S830" s="267"/>
      <c r="T830" s="268"/>
      <c r="AT830" s="269" t="s">
        <v>205</v>
      </c>
      <c r="AU830" s="269" t="s">
        <v>83</v>
      </c>
      <c r="AV830" s="15" t="s">
        <v>81</v>
      </c>
      <c r="AW830" s="15" t="s">
        <v>37</v>
      </c>
      <c r="AX830" s="15" t="s">
        <v>74</v>
      </c>
      <c r="AY830" s="269" t="s">
        <v>196</v>
      </c>
    </row>
    <row r="831" spans="2:65" s="12" customFormat="1">
      <c r="B831" s="216"/>
      <c r="C831" s="217"/>
      <c r="D831" s="218" t="s">
        <v>205</v>
      </c>
      <c r="E831" s="219" t="s">
        <v>24</v>
      </c>
      <c r="F831" s="220" t="s">
        <v>1154</v>
      </c>
      <c r="G831" s="217"/>
      <c r="H831" s="221">
        <v>46.7</v>
      </c>
      <c r="I831" s="222"/>
      <c r="J831" s="217"/>
      <c r="K831" s="217"/>
      <c r="L831" s="223"/>
      <c r="M831" s="224"/>
      <c r="N831" s="225"/>
      <c r="O831" s="225"/>
      <c r="P831" s="225"/>
      <c r="Q831" s="225"/>
      <c r="R831" s="225"/>
      <c r="S831" s="225"/>
      <c r="T831" s="226"/>
      <c r="AT831" s="227" t="s">
        <v>205</v>
      </c>
      <c r="AU831" s="227" t="s">
        <v>83</v>
      </c>
      <c r="AV831" s="12" t="s">
        <v>83</v>
      </c>
      <c r="AW831" s="12" t="s">
        <v>37</v>
      </c>
      <c r="AX831" s="12" t="s">
        <v>81</v>
      </c>
      <c r="AY831" s="227" t="s">
        <v>196</v>
      </c>
    </row>
    <row r="832" spans="2:65" s="1" customFormat="1" ht="14.5" customHeight="1">
      <c r="B832" s="42"/>
      <c r="C832" s="204" t="s">
        <v>1155</v>
      </c>
      <c r="D832" s="204" t="s">
        <v>198</v>
      </c>
      <c r="E832" s="205" t="s">
        <v>1156</v>
      </c>
      <c r="F832" s="206" t="s">
        <v>1157</v>
      </c>
      <c r="G832" s="207" t="s">
        <v>267</v>
      </c>
      <c r="H832" s="208">
        <v>46.7</v>
      </c>
      <c r="I832" s="209"/>
      <c r="J832" s="210">
        <f>ROUND(I832*H832,2)</f>
        <v>0</v>
      </c>
      <c r="K832" s="206" t="s">
        <v>24</v>
      </c>
      <c r="L832" s="62"/>
      <c r="M832" s="211" t="s">
        <v>24</v>
      </c>
      <c r="N832" s="212" t="s">
        <v>45</v>
      </c>
      <c r="O832" s="43"/>
      <c r="P832" s="213">
        <f>O832*H832</f>
        <v>0</v>
      </c>
      <c r="Q832" s="213">
        <v>5.4999999999999997E-3</v>
      </c>
      <c r="R832" s="213">
        <f>Q832*H832</f>
        <v>0.25685000000000002</v>
      </c>
      <c r="S832" s="213">
        <v>0</v>
      </c>
      <c r="T832" s="214">
        <f>S832*H832</f>
        <v>0</v>
      </c>
      <c r="AR832" s="25" t="s">
        <v>290</v>
      </c>
      <c r="AT832" s="25" t="s">
        <v>198</v>
      </c>
      <c r="AU832" s="25" t="s">
        <v>83</v>
      </c>
      <c r="AY832" s="25" t="s">
        <v>196</v>
      </c>
      <c r="BE832" s="215">
        <f>IF(N832="základní",J832,0)</f>
        <v>0</v>
      </c>
      <c r="BF832" s="215">
        <f>IF(N832="snížená",J832,0)</f>
        <v>0</v>
      </c>
      <c r="BG832" s="215">
        <f>IF(N832="zákl. přenesená",J832,0)</f>
        <v>0</v>
      </c>
      <c r="BH832" s="215">
        <f>IF(N832="sníž. přenesená",J832,0)</f>
        <v>0</v>
      </c>
      <c r="BI832" s="215">
        <f>IF(N832="nulová",J832,0)</f>
        <v>0</v>
      </c>
      <c r="BJ832" s="25" t="s">
        <v>81</v>
      </c>
      <c r="BK832" s="215">
        <f>ROUND(I832*H832,2)</f>
        <v>0</v>
      </c>
      <c r="BL832" s="25" t="s">
        <v>290</v>
      </c>
      <c r="BM832" s="25" t="s">
        <v>1158</v>
      </c>
    </row>
    <row r="833" spans="2:65" s="15" customFormat="1">
      <c r="B833" s="260"/>
      <c r="C833" s="261"/>
      <c r="D833" s="218" t="s">
        <v>205</v>
      </c>
      <c r="E833" s="262" t="s">
        <v>24</v>
      </c>
      <c r="F833" s="263" t="s">
        <v>789</v>
      </c>
      <c r="G833" s="261"/>
      <c r="H833" s="262" t="s">
        <v>24</v>
      </c>
      <c r="I833" s="264"/>
      <c r="J833" s="261"/>
      <c r="K833" s="261"/>
      <c r="L833" s="265"/>
      <c r="M833" s="266"/>
      <c r="N833" s="267"/>
      <c r="O833" s="267"/>
      <c r="P833" s="267"/>
      <c r="Q833" s="267"/>
      <c r="R833" s="267"/>
      <c r="S833" s="267"/>
      <c r="T833" s="268"/>
      <c r="AT833" s="269" t="s">
        <v>205</v>
      </c>
      <c r="AU833" s="269" t="s">
        <v>83</v>
      </c>
      <c r="AV833" s="15" t="s">
        <v>81</v>
      </c>
      <c r="AW833" s="15" t="s">
        <v>37</v>
      </c>
      <c r="AX833" s="15" t="s">
        <v>74</v>
      </c>
      <c r="AY833" s="269" t="s">
        <v>196</v>
      </c>
    </row>
    <row r="834" spans="2:65" s="15" customFormat="1">
      <c r="B834" s="260"/>
      <c r="C834" s="261"/>
      <c r="D834" s="218" t="s">
        <v>205</v>
      </c>
      <c r="E834" s="262" t="s">
        <v>24</v>
      </c>
      <c r="F834" s="263" t="s">
        <v>790</v>
      </c>
      <c r="G834" s="261"/>
      <c r="H834" s="262" t="s">
        <v>24</v>
      </c>
      <c r="I834" s="264"/>
      <c r="J834" s="261"/>
      <c r="K834" s="261"/>
      <c r="L834" s="265"/>
      <c r="M834" s="266"/>
      <c r="N834" s="267"/>
      <c r="O834" s="267"/>
      <c r="P834" s="267"/>
      <c r="Q834" s="267"/>
      <c r="R834" s="267"/>
      <c r="S834" s="267"/>
      <c r="T834" s="268"/>
      <c r="AT834" s="269" t="s">
        <v>205</v>
      </c>
      <c r="AU834" s="269" t="s">
        <v>83</v>
      </c>
      <c r="AV834" s="15" t="s">
        <v>81</v>
      </c>
      <c r="AW834" s="15" t="s">
        <v>37</v>
      </c>
      <c r="AX834" s="15" t="s">
        <v>74</v>
      </c>
      <c r="AY834" s="269" t="s">
        <v>196</v>
      </c>
    </row>
    <row r="835" spans="2:65" s="15" customFormat="1">
      <c r="B835" s="260"/>
      <c r="C835" s="261"/>
      <c r="D835" s="218" t="s">
        <v>205</v>
      </c>
      <c r="E835" s="262" t="s">
        <v>24</v>
      </c>
      <c r="F835" s="263" t="s">
        <v>791</v>
      </c>
      <c r="G835" s="261"/>
      <c r="H835" s="262" t="s">
        <v>24</v>
      </c>
      <c r="I835" s="264"/>
      <c r="J835" s="261"/>
      <c r="K835" s="261"/>
      <c r="L835" s="265"/>
      <c r="M835" s="266"/>
      <c r="N835" s="267"/>
      <c r="O835" s="267"/>
      <c r="P835" s="267"/>
      <c r="Q835" s="267"/>
      <c r="R835" s="267"/>
      <c r="S835" s="267"/>
      <c r="T835" s="268"/>
      <c r="AT835" s="269" t="s">
        <v>205</v>
      </c>
      <c r="AU835" s="269" t="s">
        <v>83</v>
      </c>
      <c r="AV835" s="15" t="s">
        <v>81</v>
      </c>
      <c r="AW835" s="15" t="s">
        <v>37</v>
      </c>
      <c r="AX835" s="15" t="s">
        <v>74</v>
      </c>
      <c r="AY835" s="269" t="s">
        <v>196</v>
      </c>
    </row>
    <row r="836" spans="2:65" s="12" customFormat="1">
      <c r="B836" s="216"/>
      <c r="C836" s="217"/>
      <c r="D836" s="218" t="s">
        <v>205</v>
      </c>
      <c r="E836" s="219" t="s">
        <v>24</v>
      </c>
      <c r="F836" s="220" t="s">
        <v>24</v>
      </c>
      <c r="G836" s="217"/>
      <c r="H836" s="221">
        <v>0</v>
      </c>
      <c r="I836" s="222"/>
      <c r="J836" s="217"/>
      <c r="K836" s="217"/>
      <c r="L836" s="223"/>
      <c r="M836" s="224"/>
      <c r="N836" s="225"/>
      <c r="O836" s="225"/>
      <c r="P836" s="225"/>
      <c r="Q836" s="225"/>
      <c r="R836" s="225"/>
      <c r="S836" s="225"/>
      <c r="T836" s="226"/>
      <c r="AT836" s="227" t="s">
        <v>205</v>
      </c>
      <c r="AU836" s="227" t="s">
        <v>83</v>
      </c>
      <c r="AV836" s="12" t="s">
        <v>83</v>
      </c>
      <c r="AW836" s="12" t="s">
        <v>37</v>
      </c>
      <c r="AX836" s="12" t="s">
        <v>74</v>
      </c>
      <c r="AY836" s="227" t="s">
        <v>196</v>
      </c>
    </row>
    <row r="837" spans="2:65" s="15" customFormat="1">
      <c r="B837" s="260"/>
      <c r="C837" s="261"/>
      <c r="D837" s="218" t="s">
        <v>205</v>
      </c>
      <c r="E837" s="262" t="s">
        <v>24</v>
      </c>
      <c r="F837" s="263" t="s">
        <v>792</v>
      </c>
      <c r="G837" s="261"/>
      <c r="H837" s="262" t="s">
        <v>24</v>
      </c>
      <c r="I837" s="264"/>
      <c r="J837" s="261"/>
      <c r="K837" s="261"/>
      <c r="L837" s="265"/>
      <c r="M837" s="266"/>
      <c r="N837" s="267"/>
      <c r="O837" s="267"/>
      <c r="P837" s="267"/>
      <c r="Q837" s="267"/>
      <c r="R837" s="267"/>
      <c r="S837" s="267"/>
      <c r="T837" s="268"/>
      <c r="AT837" s="269" t="s">
        <v>205</v>
      </c>
      <c r="AU837" s="269" t="s">
        <v>83</v>
      </c>
      <c r="AV837" s="15" t="s">
        <v>81</v>
      </c>
      <c r="AW837" s="15" t="s">
        <v>37</v>
      </c>
      <c r="AX837" s="15" t="s">
        <v>74</v>
      </c>
      <c r="AY837" s="269" t="s">
        <v>196</v>
      </c>
    </row>
    <row r="838" spans="2:65" s="12" customFormat="1">
      <c r="B838" s="216"/>
      <c r="C838" s="217"/>
      <c r="D838" s="218" t="s">
        <v>205</v>
      </c>
      <c r="E838" s="219" t="s">
        <v>24</v>
      </c>
      <c r="F838" s="220" t="s">
        <v>1154</v>
      </c>
      <c r="G838" s="217"/>
      <c r="H838" s="221">
        <v>46.7</v>
      </c>
      <c r="I838" s="222"/>
      <c r="J838" s="217"/>
      <c r="K838" s="217"/>
      <c r="L838" s="223"/>
      <c r="M838" s="224"/>
      <c r="N838" s="225"/>
      <c r="O838" s="225"/>
      <c r="P838" s="225"/>
      <c r="Q838" s="225"/>
      <c r="R838" s="225"/>
      <c r="S838" s="225"/>
      <c r="T838" s="226"/>
      <c r="AT838" s="227" t="s">
        <v>205</v>
      </c>
      <c r="AU838" s="227" t="s">
        <v>83</v>
      </c>
      <c r="AV838" s="12" t="s">
        <v>83</v>
      </c>
      <c r="AW838" s="12" t="s">
        <v>37</v>
      </c>
      <c r="AX838" s="12" t="s">
        <v>81</v>
      </c>
      <c r="AY838" s="227" t="s">
        <v>196</v>
      </c>
    </row>
    <row r="839" spans="2:65" s="1" customFormat="1" ht="34.5" customHeight="1">
      <c r="B839" s="42"/>
      <c r="C839" s="204" t="s">
        <v>1159</v>
      </c>
      <c r="D839" s="204" t="s">
        <v>198</v>
      </c>
      <c r="E839" s="205" t="s">
        <v>1160</v>
      </c>
      <c r="F839" s="206" t="s">
        <v>1161</v>
      </c>
      <c r="G839" s="207" t="s">
        <v>267</v>
      </c>
      <c r="H839" s="208">
        <v>11.8</v>
      </c>
      <c r="I839" s="209"/>
      <c r="J839" s="210">
        <f>ROUND(I839*H839,2)</f>
        <v>0</v>
      </c>
      <c r="K839" s="206" t="s">
        <v>202</v>
      </c>
      <c r="L839" s="62"/>
      <c r="M839" s="211" t="s">
        <v>24</v>
      </c>
      <c r="N839" s="212" t="s">
        <v>45</v>
      </c>
      <c r="O839" s="43"/>
      <c r="P839" s="213">
        <f>O839*H839</f>
        <v>0</v>
      </c>
      <c r="Q839" s="213">
        <v>3.0000000000000001E-3</v>
      </c>
      <c r="R839" s="213">
        <f>Q839*H839</f>
        <v>3.5400000000000001E-2</v>
      </c>
      <c r="S839" s="213">
        <v>0</v>
      </c>
      <c r="T839" s="214">
        <f>S839*H839</f>
        <v>0</v>
      </c>
      <c r="AR839" s="25" t="s">
        <v>290</v>
      </c>
      <c r="AT839" s="25" t="s">
        <v>198</v>
      </c>
      <c r="AU839" s="25" t="s">
        <v>83</v>
      </c>
      <c r="AY839" s="25" t="s">
        <v>196</v>
      </c>
      <c r="BE839" s="215">
        <f>IF(N839="základní",J839,0)</f>
        <v>0</v>
      </c>
      <c r="BF839" s="215">
        <f>IF(N839="snížená",J839,0)</f>
        <v>0</v>
      </c>
      <c r="BG839" s="215">
        <f>IF(N839="zákl. přenesená",J839,0)</f>
        <v>0</v>
      </c>
      <c r="BH839" s="215">
        <f>IF(N839="sníž. přenesená",J839,0)</f>
        <v>0</v>
      </c>
      <c r="BI839" s="215">
        <f>IF(N839="nulová",J839,0)</f>
        <v>0</v>
      </c>
      <c r="BJ839" s="25" t="s">
        <v>81</v>
      </c>
      <c r="BK839" s="215">
        <f>ROUND(I839*H839,2)</f>
        <v>0</v>
      </c>
      <c r="BL839" s="25" t="s">
        <v>290</v>
      </c>
      <c r="BM839" s="25" t="s">
        <v>1162</v>
      </c>
    </row>
    <row r="840" spans="2:65" s="12" customFormat="1">
      <c r="B840" s="216"/>
      <c r="C840" s="217"/>
      <c r="D840" s="218" t="s">
        <v>205</v>
      </c>
      <c r="E840" s="219" t="s">
        <v>24</v>
      </c>
      <c r="F840" s="220" t="s">
        <v>1163</v>
      </c>
      <c r="G840" s="217"/>
      <c r="H840" s="221">
        <v>7.1</v>
      </c>
      <c r="I840" s="222"/>
      <c r="J840" s="217"/>
      <c r="K840" s="217"/>
      <c r="L840" s="223"/>
      <c r="M840" s="224"/>
      <c r="N840" s="225"/>
      <c r="O840" s="225"/>
      <c r="P840" s="225"/>
      <c r="Q840" s="225"/>
      <c r="R840" s="225"/>
      <c r="S840" s="225"/>
      <c r="T840" s="226"/>
      <c r="AT840" s="227" t="s">
        <v>205</v>
      </c>
      <c r="AU840" s="227" t="s">
        <v>83</v>
      </c>
      <c r="AV840" s="12" t="s">
        <v>83</v>
      </c>
      <c r="AW840" s="12" t="s">
        <v>37</v>
      </c>
      <c r="AX840" s="12" t="s">
        <v>74</v>
      </c>
      <c r="AY840" s="227" t="s">
        <v>196</v>
      </c>
    </row>
    <row r="841" spans="2:65" s="13" customFormat="1">
      <c r="B841" s="228"/>
      <c r="C841" s="229"/>
      <c r="D841" s="218" t="s">
        <v>205</v>
      </c>
      <c r="E841" s="230" t="s">
        <v>24</v>
      </c>
      <c r="F841" s="231" t="s">
        <v>1164</v>
      </c>
      <c r="G841" s="229"/>
      <c r="H841" s="232">
        <v>7.1</v>
      </c>
      <c r="I841" s="233"/>
      <c r="J841" s="229"/>
      <c r="K841" s="229"/>
      <c r="L841" s="234"/>
      <c r="M841" s="235"/>
      <c r="N841" s="236"/>
      <c r="O841" s="236"/>
      <c r="P841" s="236"/>
      <c r="Q841" s="236"/>
      <c r="R841" s="236"/>
      <c r="S841" s="236"/>
      <c r="T841" s="237"/>
      <c r="AT841" s="238" t="s">
        <v>205</v>
      </c>
      <c r="AU841" s="238" t="s">
        <v>83</v>
      </c>
      <c r="AV841" s="13" t="s">
        <v>211</v>
      </c>
      <c r="AW841" s="13" t="s">
        <v>37</v>
      </c>
      <c r="AX841" s="13" t="s">
        <v>74</v>
      </c>
      <c r="AY841" s="238" t="s">
        <v>196</v>
      </c>
    </row>
    <row r="842" spans="2:65" s="12" customFormat="1">
      <c r="B842" s="216"/>
      <c r="C842" s="217"/>
      <c r="D842" s="218" t="s">
        <v>205</v>
      </c>
      <c r="E842" s="219" t="s">
        <v>24</v>
      </c>
      <c r="F842" s="220" t="s">
        <v>1165</v>
      </c>
      <c r="G842" s="217"/>
      <c r="H842" s="221">
        <v>4.7</v>
      </c>
      <c r="I842" s="222"/>
      <c r="J842" s="217"/>
      <c r="K842" s="217"/>
      <c r="L842" s="223"/>
      <c r="M842" s="224"/>
      <c r="N842" s="225"/>
      <c r="O842" s="225"/>
      <c r="P842" s="225"/>
      <c r="Q842" s="225"/>
      <c r="R842" s="225"/>
      <c r="S842" s="225"/>
      <c r="T842" s="226"/>
      <c r="AT842" s="227" t="s">
        <v>205</v>
      </c>
      <c r="AU842" s="227" t="s">
        <v>83</v>
      </c>
      <c r="AV842" s="12" t="s">
        <v>83</v>
      </c>
      <c r="AW842" s="12" t="s">
        <v>37</v>
      </c>
      <c r="AX842" s="12" t="s">
        <v>74</v>
      </c>
      <c r="AY842" s="227" t="s">
        <v>196</v>
      </c>
    </row>
    <row r="843" spans="2:65" s="13" customFormat="1">
      <c r="B843" s="228"/>
      <c r="C843" s="229"/>
      <c r="D843" s="218" t="s">
        <v>205</v>
      </c>
      <c r="E843" s="230" t="s">
        <v>24</v>
      </c>
      <c r="F843" s="231" t="s">
        <v>1166</v>
      </c>
      <c r="G843" s="229"/>
      <c r="H843" s="232">
        <v>4.7</v>
      </c>
      <c r="I843" s="233"/>
      <c r="J843" s="229"/>
      <c r="K843" s="229"/>
      <c r="L843" s="234"/>
      <c r="M843" s="235"/>
      <c r="N843" s="236"/>
      <c r="O843" s="236"/>
      <c r="P843" s="236"/>
      <c r="Q843" s="236"/>
      <c r="R843" s="236"/>
      <c r="S843" s="236"/>
      <c r="T843" s="237"/>
      <c r="AT843" s="238" t="s">
        <v>205</v>
      </c>
      <c r="AU843" s="238" t="s">
        <v>83</v>
      </c>
      <c r="AV843" s="13" t="s">
        <v>211</v>
      </c>
      <c r="AW843" s="13" t="s">
        <v>37</v>
      </c>
      <c r="AX843" s="13" t="s">
        <v>74</v>
      </c>
      <c r="AY843" s="238" t="s">
        <v>196</v>
      </c>
    </row>
    <row r="844" spans="2:65" s="14" customFormat="1">
      <c r="B844" s="239"/>
      <c r="C844" s="240"/>
      <c r="D844" s="218" t="s">
        <v>205</v>
      </c>
      <c r="E844" s="241" t="s">
        <v>24</v>
      </c>
      <c r="F844" s="242" t="s">
        <v>238</v>
      </c>
      <c r="G844" s="240"/>
      <c r="H844" s="243">
        <v>11.8</v>
      </c>
      <c r="I844" s="244"/>
      <c r="J844" s="240"/>
      <c r="K844" s="240"/>
      <c r="L844" s="245"/>
      <c r="M844" s="246"/>
      <c r="N844" s="247"/>
      <c r="O844" s="247"/>
      <c r="P844" s="247"/>
      <c r="Q844" s="247"/>
      <c r="R844" s="247"/>
      <c r="S844" s="247"/>
      <c r="T844" s="248"/>
      <c r="AT844" s="249" t="s">
        <v>205</v>
      </c>
      <c r="AU844" s="249" t="s">
        <v>83</v>
      </c>
      <c r="AV844" s="14" t="s">
        <v>203</v>
      </c>
      <c r="AW844" s="14" t="s">
        <v>37</v>
      </c>
      <c r="AX844" s="14" t="s">
        <v>81</v>
      </c>
      <c r="AY844" s="249" t="s">
        <v>196</v>
      </c>
    </row>
    <row r="845" spans="2:65" s="1" customFormat="1" ht="34.5" customHeight="1">
      <c r="B845" s="42"/>
      <c r="C845" s="204" t="s">
        <v>1167</v>
      </c>
      <c r="D845" s="204" t="s">
        <v>198</v>
      </c>
      <c r="E845" s="205" t="s">
        <v>1168</v>
      </c>
      <c r="F845" s="206" t="s">
        <v>1169</v>
      </c>
      <c r="G845" s="207" t="s">
        <v>267</v>
      </c>
      <c r="H845" s="208">
        <v>7.9740000000000002</v>
      </c>
      <c r="I845" s="209"/>
      <c r="J845" s="210">
        <f>ROUND(I845*H845,2)</f>
        <v>0</v>
      </c>
      <c r="K845" s="206" t="s">
        <v>202</v>
      </c>
      <c r="L845" s="62"/>
      <c r="M845" s="211" t="s">
        <v>24</v>
      </c>
      <c r="N845" s="212" t="s">
        <v>45</v>
      </c>
      <c r="O845" s="43"/>
      <c r="P845" s="213">
        <f>O845*H845</f>
        <v>0</v>
      </c>
      <c r="Q845" s="213">
        <v>3.0000000000000001E-3</v>
      </c>
      <c r="R845" s="213">
        <f>Q845*H845</f>
        <v>2.3922000000000002E-2</v>
      </c>
      <c r="S845" s="213">
        <v>0</v>
      </c>
      <c r="T845" s="214">
        <f>S845*H845</f>
        <v>0</v>
      </c>
      <c r="AR845" s="25" t="s">
        <v>290</v>
      </c>
      <c r="AT845" s="25" t="s">
        <v>198</v>
      </c>
      <c r="AU845" s="25" t="s">
        <v>83</v>
      </c>
      <c r="AY845" s="25" t="s">
        <v>196</v>
      </c>
      <c r="BE845" s="215">
        <f>IF(N845="základní",J845,0)</f>
        <v>0</v>
      </c>
      <c r="BF845" s="215">
        <f>IF(N845="snížená",J845,0)</f>
        <v>0</v>
      </c>
      <c r="BG845" s="215">
        <f>IF(N845="zákl. přenesená",J845,0)</f>
        <v>0</v>
      </c>
      <c r="BH845" s="215">
        <f>IF(N845="sníž. přenesená",J845,0)</f>
        <v>0</v>
      </c>
      <c r="BI845" s="215">
        <f>IF(N845="nulová",J845,0)</f>
        <v>0</v>
      </c>
      <c r="BJ845" s="25" t="s">
        <v>81</v>
      </c>
      <c r="BK845" s="215">
        <f>ROUND(I845*H845,2)</f>
        <v>0</v>
      </c>
      <c r="BL845" s="25" t="s">
        <v>290</v>
      </c>
      <c r="BM845" s="25" t="s">
        <v>1170</v>
      </c>
    </row>
    <row r="846" spans="2:65" s="12" customFormat="1">
      <c r="B846" s="216"/>
      <c r="C846" s="217"/>
      <c r="D846" s="218" t="s">
        <v>205</v>
      </c>
      <c r="E846" s="219" t="s">
        <v>24</v>
      </c>
      <c r="F846" s="220" t="s">
        <v>1171</v>
      </c>
      <c r="G846" s="217"/>
      <c r="H846" s="221">
        <v>5.6340000000000003</v>
      </c>
      <c r="I846" s="222"/>
      <c r="J846" s="217"/>
      <c r="K846" s="217"/>
      <c r="L846" s="223"/>
      <c r="M846" s="224"/>
      <c r="N846" s="225"/>
      <c r="O846" s="225"/>
      <c r="P846" s="225"/>
      <c r="Q846" s="225"/>
      <c r="R846" s="225"/>
      <c r="S846" s="225"/>
      <c r="T846" s="226"/>
      <c r="AT846" s="227" t="s">
        <v>205</v>
      </c>
      <c r="AU846" s="227" t="s">
        <v>83</v>
      </c>
      <c r="AV846" s="12" t="s">
        <v>83</v>
      </c>
      <c r="AW846" s="12" t="s">
        <v>37</v>
      </c>
      <c r="AX846" s="12" t="s">
        <v>74</v>
      </c>
      <c r="AY846" s="227" t="s">
        <v>196</v>
      </c>
    </row>
    <row r="847" spans="2:65" s="12" customFormat="1">
      <c r="B847" s="216"/>
      <c r="C847" s="217"/>
      <c r="D847" s="218" t="s">
        <v>205</v>
      </c>
      <c r="E847" s="219" t="s">
        <v>24</v>
      </c>
      <c r="F847" s="220" t="s">
        <v>1172</v>
      </c>
      <c r="G847" s="217"/>
      <c r="H847" s="221">
        <v>-0.96</v>
      </c>
      <c r="I847" s="222"/>
      <c r="J847" s="217"/>
      <c r="K847" s="217"/>
      <c r="L847" s="223"/>
      <c r="M847" s="224"/>
      <c r="N847" s="225"/>
      <c r="O847" s="225"/>
      <c r="P847" s="225"/>
      <c r="Q847" s="225"/>
      <c r="R847" s="225"/>
      <c r="S847" s="225"/>
      <c r="T847" s="226"/>
      <c r="AT847" s="227" t="s">
        <v>205</v>
      </c>
      <c r="AU847" s="227" t="s">
        <v>83</v>
      </c>
      <c r="AV847" s="12" t="s">
        <v>83</v>
      </c>
      <c r="AW847" s="12" t="s">
        <v>37</v>
      </c>
      <c r="AX847" s="12" t="s">
        <v>74</v>
      </c>
      <c r="AY847" s="227" t="s">
        <v>196</v>
      </c>
    </row>
    <row r="848" spans="2:65" s="13" customFormat="1">
      <c r="B848" s="228"/>
      <c r="C848" s="229"/>
      <c r="D848" s="218" t="s">
        <v>205</v>
      </c>
      <c r="E848" s="230" t="s">
        <v>24</v>
      </c>
      <c r="F848" s="231" t="s">
        <v>1164</v>
      </c>
      <c r="G848" s="229"/>
      <c r="H848" s="232">
        <v>4.6740000000000004</v>
      </c>
      <c r="I848" s="233"/>
      <c r="J848" s="229"/>
      <c r="K848" s="229"/>
      <c r="L848" s="234"/>
      <c r="M848" s="235"/>
      <c r="N848" s="236"/>
      <c r="O848" s="236"/>
      <c r="P848" s="236"/>
      <c r="Q848" s="236"/>
      <c r="R848" s="236"/>
      <c r="S848" s="236"/>
      <c r="T848" s="237"/>
      <c r="AT848" s="238" t="s">
        <v>205</v>
      </c>
      <c r="AU848" s="238" t="s">
        <v>83</v>
      </c>
      <c r="AV848" s="13" t="s">
        <v>211</v>
      </c>
      <c r="AW848" s="13" t="s">
        <v>37</v>
      </c>
      <c r="AX848" s="13" t="s">
        <v>74</v>
      </c>
      <c r="AY848" s="238" t="s">
        <v>196</v>
      </c>
    </row>
    <row r="849" spans="2:65" s="12" customFormat="1">
      <c r="B849" s="216"/>
      <c r="C849" s="217"/>
      <c r="D849" s="218" t="s">
        <v>205</v>
      </c>
      <c r="E849" s="219" t="s">
        <v>24</v>
      </c>
      <c r="F849" s="220" t="s">
        <v>1173</v>
      </c>
      <c r="G849" s="217"/>
      <c r="H849" s="221">
        <v>4.0199999999999996</v>
      </c>
      <c r="I849" s="222"/>
      <c r="J849" s="217"/>
      <c r="K849" s="217"/>
      <c r="L849" s="223"/>
      <c r="M849" s="224"/>
      <c r="N849" s="225"/>
      <c r="O849" s="225"/>
      <c r="P849" s="225"/>
      <c r="Q849" s="225"/>
      <c r="R849" s="225"/>
      <c r="S849" s="225"/>
      <c r="T849" s="226"/>
      <c r="AT849" s="227" t="s">
        <v>205</v>
      </c>
      <c r="AU849" s="227" t="s">
        <v>83</v>
      </c>
      <c r="AV849" s="12" t="s">
        <v>83</v>
      </c>
      <c r="AW849" s="12" t="s">
        <v>37</v>
      </c>
      <c r="AX849" s="12" t="s">
        <v>74</v>
      </c>
      <c r="AY849" s="227" t="s">
        <v>196</v>
      </c>
    </row>
    <row r="850" spans="2:65" s="12" customFormat="1">
      <c r="B850" s="216"/>
      <c r="C850" s="217"/>
      <c r="D850" s="218" t="s">
        <v>205</v>
      </c>
      <c r="E850" s="219" t="s">
        <v>24</v>
      </c>
      <c r="F850" s="220" t="s">
        <v>1174</v>
      </c>
      <c r="G850" s="217"/>
      <c r="H850" s="221">
        <v>-0.72</v>
      </c>
      <c r="I850" s="222"/>
      <c r="J850" s="217"/>
      <c r="K850" s="217"/>
      <c r="L850" s="223"/>
      <c r="M850" s="224"/>
      <c r="N850" s="225"/>
      <c r="O850" s="225"/>
      <c r="P850" s="225"/>
      <c r="Q850" s="225"/>
      <c r="R850" s="225"/>
      <c r="S850" s="225"/>
      <c r="T850" s="226"/>
      <c r="AT850" s="227" t="s">
        <v>205</v>
      </c>
      <c r="AU850" s="227" t="s">
        <v>83</v>
      </c>
      <c r="AV850" s="12" t="s">
        <v>83</v>
      </c>
      <c r="AW850" s="12" t="s">
        <v>37</v>
      </c>
      <c r="AX850" s="12" t="s">
        <v>74</v>
      </c>
      <c r="AY850" s="227" t="s">
        <v>196</v>
      </c>
    </row>
    <row r="851" spans="2:65" s="13" customFormat="1">
      <c r="B851" s="228"/>
      <c r="C851" s="229"/>
      <c r="D851" s="218" t="s">
        <v>205</v>
      </c>
      <c r="E851" s="230" t="s">
        <v>24</v>
      </c>
      <c r="F851" s="231" t="s">
        <v>1166</v>
      </c>
      <c r="G851" s="229"/>
      <c r="H851" s="232">
        <v>3.3</v>
      </c>
      <c r="I851" s="233"/>
      <c r="J851" s="229"/>
      <c r="K851" s="229"/>
      <c r="L851" s="234"/>
      <c r="M851" s="235"/>
      <c r="N851" s="236"/>
      <c r="O851" s="236"/>
      <c r="P851" s="236"/>
      <c r="Q851" s="236"/>
      <c r="R851" s="236"/>
      <c r="S851" s="236"/>
      <c r="T851" s="237"/>
      <c r="AT851" s="238" t="s">
        <v>205</v>
      </c>
      <c r="AU851" s="238" t="s">
        <v>83</v>
      </c>
      <c r="AV851" s="13" t="s">
        <v>211</v>
      </c>
      <c r="AW851" s="13" t="s">
        <v>37</v>
      </c>
      <c r="AX851" s="13" t="s">
        <v>74</v>
      </c>
      <c r="AY851" s="238" t="s">
        <v>196</v>
      </c>
    </row>
    <row r="852" spans="2:65" s="14" customFormat="1">
      <c r="B852" s="239"/>
      <c r="C852" s="240"/>
      <c r="D852" s="218" t="s">
        <v>205</v>
      </c>
      <c r="E852" s="241" t="s">
        <v>24</v>
      </c>
      <c r="F852" s="242" t="s">
        <v>238</v>
      </c>
      <c r="G852" s="240"/>
      <c r="H852" s="243">
        <v>7.9740000000000002</v>
      </c>
      <c r="I852" s="244"/>
      <c r="J852" s="240"/>
      <c r="K852" s="240"/>
      <c r="L852" s="245"/>
      <c r="M852" s="246"/>
      <c r="N852" s="247"/>
      <c r="O852" s="247"/>
      <c r="P852" s="247"/>
      <c r="Q852" s="247"/>
      <c r="R852" s="247"/>
      <c r="S852" s="247"/>
      <c r="T852" s="248"/>
      <c r="AT852" s="249" t="s">
        <v>205</v>
      </c>
      <c r="AU852" s="249" t="s">
        <v>83</v>
      </c>
      <c r="AV852" s="14" t="s">
        <v>203</v>
      </c>
      <c r="AW852" s="14" t="s">
        <v>37</v>
      </c>
      <c r="AX852" s="14" t="s">
        <v>81</v>
      </c>
      <c r="AY852" s="249" t="s">
        <v>196</v>
      </c>
    </row>
    <row r="853" spans="2:65" s="1" customFormat="1" ht="34.5" customHeight="1">
      <c r="B853" s="42"/>
      <c r="C853" s="204" t="s">
        <v>1175</v>
      </c>
      <c r="D853" s="204" t="s">
        <v>198</v>
      </c>
      <c r="E853" s="205" t="s">
        <v>1176</v>
      </c>
      <c r="F853" s="206" t="s">
        <v>1177</v>
      </c>
      <c r="G853" s="207" t="s">
        <v>320</v>
      </c>
      <c r="H853" s="208">
        <v>32.18</v>
      </c>
      <c r="I853" s="209"/>
      <c r="J853" s="210">
        <f>ROUND(I853*H853,2)</f>
        <v>0</v>
      </c>
      <c r="K853" s="206" t="s">
        <v>202</v>
      </c>
      <c r="L853" s="62"/>
      <c r="M853" s="211" t="s">
        <v>24</v>
      </c>
      <c r="N853" s="212" t="s">
        <v>45</v>
      </c>
      <c r="O853" s="43"/>
      <c r="P853" s="213">
        <f>O853*H853</f>
        <v>0</v>
      </c>
      <c r="Q853" s="213">
        <v>0</v>
      </c>
      <c r="R853" s="213">
        <f>Q853*H853</f>
        <v>0</v>
      </c>
      <c r="S853" s="213">
        <v>0</v>
      </c>
      <c r="T853" s="214">
        <f>S853*H853</f>
        <v>0</v>
      </c>
      <c r="AR853" s="25" t="s">
        <v>290</v>
      </c>
      <c r="AT853" s="25" t="s">
        <v>198</v>
      </c>
      <c r="AU853" s="25" t="s">
        <v>83</v>
      </c>
      <c r="AY853" s="25" t="s">
        <v>196</v>
      </c>
      <c r="BE853" s="215">
        <f>IF(N853="základní",J853,0)</f>
        <v>0</v>
      </c>
      <c r="BF853" s="215">
        <f>IF(N853="snížená",J853,0)</f>
        <v>0</v>
      </c>
      <c r="BG853" s="215">
        <f>IF(N853="zákl. přenesená",J853,0)</f>
        <v>0</v>
      </c>
      <c r="BH853" s="215">
        <f>IF(N853="sníž. přenesená",J853,0)</f>
        <v>0</v>
      </c>
      <c r="BI853" s="215">
        <f>IF(N853="nulová",J853,0)</f>
        <v>0</v>
      </c>
      <c r="BJ853" s="25" t="s">
        <v>81</v>
      </c>
      <c r="BK853" s="215">
        <f>ROUND(I853*H853,2)</f>
        <v>0</v>
      </c>
      <c r="BL853" s="25" t="s">
        <v>290</v>
      </c>
      <c r="BM853" s="25" t="s">
        <v>1178</v>
      </c>
    </row>
    <row r="854" spans="2:65" s="12" customFormat="1">
      <c r="B854" s="216"/>
      <c r="C854" s="217"/>
      <c r="D854" s="218" t="s">
        <v>205</v>
      </c>
      <c r="E854" s="219" t="s">
        <v>24</v>
      </c>
      <c r="F854" s="220" t="s">
        <v>1179</v>
      </c>
      <c r="G854" s="217"/>
      <c r="H854" s="221">
        <v>18.78</v>
      </c>
      <c r="I854" s="222"/>
      <c r="J854" s="217"/>
      <c r="K854" s="217"/>
      <c r="L854" s="223"/>
      <c r="M854" s="224"/>
      <c r="N854" s="225"/>
      <c r="O854" s="225"/>
      <c r="P854" s="225"/>
      <c r="Q854" s="225"/>
      <c r="R854" s="225"/>
      <c r="S854" s="225"/>
      <c r="T854" s="226"/>
      <c r="AT854" s="227" t="s">
        <v>205</v>
      </c>
      <c r="AU854" s="227" t="s">
        <v>83</v>
      </c>
      <c r="AV854" s="12" t="s">
        <v>83</v>
      </c>
      <c r="AW854" s="12" t="s">
        <v>37</v>
      </c>
      <c r="AX854" s="12" t="s">
        <v>74</v>
      </c>
      <c r="AY854" s="227" t="s">
        <v>196</v>
      </c>
    </row>
    <row r="855" spans="2:65" s="13" customFormat="1">
      <c r="B855" s="228"/>
      <c r="C855" s="229"/>
      <c r="D855" s="218" t="s">
        <v>205</v>
      </c>
      <c r="E855" s="230" t="s">
        <v>24</v>
      </c>
      <c r="F855" s="231" t="s">
        <v>1164</v>
      </c>
      <c r="G855" s="229"/>
      <c r="H855" s="232">
        <v>18.78</v>
      </c>
      <c r="I855" s="233"/>
      <c r="J855" s="229"/>
      <c r="K855" s="229"/>
      <c r="L855" s="234"/>
      <c r="M855" s="235"/>
      <c r="N855" s="236"/>
      <c r="O855" s="236"/>
      <c r="P855" s="236"/>
      <c r="Q855" s="236"/>
      <c r="R855" s="236"/>
      <c r="S855" s="236"/>
      <c r="T855" s="237"/>
      <c r="AT855" s="238" t="s">
        <v>205</v>
      </c>
      <c r="AU855" s="238" t="s">
        <v>83</v>
      </c>
      <c r="AV855" s="13" t="s">
        <v>211</v>
      </c>
      <c r="AW855" s="13" t="s">
        <v>37</v>
      </c>
      <c r="AX855" s="13" t="s">
        <v>74</v>
      </c>
      <c r="AY855" s="238" t="s">
        <v>196</v>
      </c>
    </row>
    <row r="856" spans="2:65" s="12" customFormat="1">
      <c r="B856" s="216"/>
      <c r="C856" s="217"/>
      <c r="D856" s="218" t="s">
        <v>205</v>
      </c>
      <c r="E856" s="219" t="s">
        <v>24</v>
      </c>
      <c r="F856" s="220" t="s">
        <v>1180</v>
      </c>
      <c r="G856" s="217"/>
      <c r="H856" s="221">
        <v>13.4</v>
      </c>
      <c r="I856" s="222"/>
      <c r="J856" s="217"/>
      <c r="K856" s="217"/>
      <c r="L856" s="223"/>
      <c r="M856" s="224"/>
      <c r="N856" s="225"/>
      <c r="O856" s="225"/>
      <c r="P856" s="225"/>
      <c r="Q856" s="225"/>
      <c r="R856" s="225"/>
      <c r="S856" s="225"/>
      <c r="T856" s="226"/>
      <c r="AT856" s="227" t="s">
        <v>205</v>
      </c>
      <c r="AU856" s="227" t="s">
        <v>83</v>
      </c>
      <c r="AV856" s="12" t="s">
        <v>83</v>
      </c>
      <c r="AW856" s="12" t="s">
        <v>37</v>
      </c>
      <c r="AX856" s="12" t="s">
        <v>74</v>
      </c>
      <c r="AY856" s="227" t="s">
        <v>196</v>
      </c>
    </row>
    <row r="857" spans="2:65" s="13" customFormat="1">
      <c r="B857" s="228"/>
      <c r="C857" s="229"/>
      <c r="D857" s="218" t="s">
        <v>205</v>
      </c>
      <c r="E857" s="230" t="s">
        <v>24</v>
      </c>
      <c r="F857" s="231" t="s">
        <v>1166</v>
      </c>
      <c r="G857" s="229"/>
      <c r="H857" s="232">
        <v>13.4</v>
      </c>
      <c r="I857" s="233"/>
      <c r="J857" s="229"/>
      <c r="K857" s="229"/>
      <c r="L857" s="234"/>
      <c r="M857" s="235"/>
      <c r="N857" s="236"/>
      <c r="O857" s="236"/>
      <c r="P857" s="236"/>
      <c r="Q857" s="236"/>
      <c r="R857" s="236"/>
      <c r="S857" s="236"/>
      <c r="T857" s="237"/>
      <c r="AT857" s="238" t="s">
        <v>205</v>
      </c>
      <c r="AU857" s="238" t="s">
        <v>83</v>
      </c>
      <c r="AV857" s="13" t="s">
        <v>211</v>
      </c>
      <c r="AW857" s="13" t="s">
        <v>37</v>
      </c>
      <c r="AX857" s="13" t="s">
        <v>74</v>
      </c>
      <c r="AY857" s="238" t="s">
        <v>196</v>
      </c>
    </row>
    <row r="858" spans="2:65" s="14" customFormat="1">
      <c r="B858" s="239"/>
      <c r="C858" s="240"/>
      <c r="D858" s="218" t="s">
        <v>205</v>
      </c>
      <c r="E858" s="241" t="s">
        <v>24</v>
      </c>
      <c r="F858" s="242" t="s">
        <v>238</v>
      </c>
      <c r="G858" s="240"/>
      <c r="H858" s="243">
        <v>32.18</v>
      </c>
      <c r="I858" s="244"/>
      <c r="J858" s="240"/>
      <c r="K858" s="240"/>
      <c r="L858" s="245"/>
      <c r="M858" s="246"/>
      <c r="N858" s="247"/>
      <c r="O858" s="247"/>
      <c r="P858" s="247"/>
      <c r="Q858" s="247"/>
      <c r="R858" s="247"/>
      <c r="S858" s="247"/>
      <c r="T858" s="248"/>
      <c r="AT858" s="249" t="s">
        <v>205</v>
      </c>
      <c r="AU858" s="249" t="s">
        <v>83</v>
      </c>
      <c r="AV858" s="14" t="s">
        <v>203</v>
      </c>
      <c r="AW858" s="14" t="s">
        <v>37</v>
      </c>
      <c r="AX858" s="14" t="s">
        <v>81</v>
      </c>
      <c r="AY858" s="249" t="s">
        <v>196</v>
      </c>
    </row>
    <row r="859" spans="2:65" s="1" customFormat="1" ht="23" customHeight="1">
      <c r="B859" s="42"/>
      <c r="C859" s="250" t="s">
        <v>1181</v>
      </c>
      <c r="D859" s="250" t="s">
        <v>252</v>
      </c>
      <c r="E859" s="251" t="s">
        <v>1182</v>
      </c>
      <c r="F859" s="252" t="s">
        <v>1183</v>
      </c>
      <c r="G859" s="253" t="s">
        <v>320</v>
      </c>
      <c r="H859" s="254">
        <v>35.398000000000003</v>
      </c>
      <c r="I859" s="255"/>
      <c r="J859" s="256">
        <f>ROUND(I859*H859,2)</f>
        <v>0</v>
      </c>
      <c r="K859" s="252" t="s">
        <v>24</v>
      </c>
      <c r="L859" s="257"/>
      <c r="M859" s="258" t="s">
        <v>24</v>
      </c>
      <c r="N859" s="259" t="s">
        <v>45</v>
      </c>
      <c r="O859" s="43"/>
      <c r="P859" s="213">
        <f>O859*H859</f>
        <v>0</v>
      </c>
      <c r="Q859" s="213">
        <v>2.9999999999999997E-4</v>
      </c>
      <c r="R859" s="213">
        <f>Q859*H859</f>
        <v>1.0619399999999999E-2</v>
      </c>
      <c r="S859" s="213">
        <v>0</v>
      </c>
      <c r="T859" s="214">
        <f>S859*H859</f>
        <v>0</v>
      </c>
      <c r="AR859" s="25" t="s">
        <v>376</v>
      </c>
      <c r="AT859" s="25" t="s">
        <v>252</v>
      </c>
      <c r="AU859" s="25" t="s">
        <v>83</v>
      </c>
      <c r="AY859" s="25" t="s">
        <v>196</v>
      </c>
      <c r="BE859" s="215">
        <f>IF(N859="základní",J859,0)</f>
        <v>0</v>
      </c>
      <c r="BF859" s="215">
        <f>IF(N859="snížená",J859,0)</f>
        <v>0</v>
      </c>
      <c r="BG859" s="215">
        <f>IF(N859="zákl. přenesená",J859,0)</f>
        <v>0</v>
      </c>
      <c r="BH859" s="215">
        <f>IF(N859="sníž. přenesená",J859,0)</f>
        <v>0</v>
      </c>
      <c r="BI859" s="215">
        <f>IF(N859="nulová",J859,0)</f>
        <v>0</v>
      </c>
      <c r="BJ859" s="25" t="s">
        <v>81</v>
      </c>
      <c r="BK859" s="215">
        <f>ROUND(I859*H859,2)</f>
        <v>0</v>
      </c>
      <c r="BL859" s="25" t="s">
        <v>290</v>
      </c>
      <c r="BM859" s="25" t="s">
        <v>1184</v>
      </c>
    </row>
    <row r="860" spans="2:65" s="12" customFormat="1">
      <c r="B860" s="216"/>
      <c r="C860" s="217"/>
      <c r="D860" s="218" t="s">
        <v>205</v>
      </c>
      <c r="E860" s="219" t="s">
        <v>24</v>
      </c>
      <c r="F860" s="220" t="s">
        <v>1185</v>
      </c>
      <c r="G860" s="217"/>
      <c r="H860" s="221">
        <v>35.398000000000003</v>
      </c>
      <c r="I860" s="222"/>
      <c r="J860" s="217"/>
      <c r="K860" s="217"/>
      <c r="L860" s="223"/>
      <c r="M860" s="224"/>
      <c r="N860" s="225"/>
      <c r="O860" s="225"/>
      <c r="P860" s="225"/>
      <c r="Q860" s="225"/>
      <c r="R860" s="225"/>
      <c r="S860" s="225"/>
      <c r="T860" s="226"/>
      <c r="AT860" s="227" t="s">
        <v>205</v>
      </c>
      <c r="AU860" s="227" t="s">
        <v>83</v>
      </c>
      <c r="AV860" s="12" t="s">
        <v>83</v>
      </c>
      <c r="AW860" s="12" t="s">
        <v>37</v>
      </c>
      <c r="AX860" s="12" t="s">
        <v>81</v>
      </c>
      <c r="AY860" s="227" t="s">
        <v>196</v>
      </c>
    </row>
    <row r="861" spans="2:65" s="1" customFormat="1" ht="46" customHeight="1">
      <c r="B861" s="42"/>
      <c r="C861" s="204" t="s">
        <v>1186</v>
      </c>
      <c r="D861" s="204" t="s">
        <v>198</v>
      </c>
      <c r="E861" s="205" t="s">
        <v>1187</v>
      </c>
      <c r="F861" s="206" t="s">
        <v>1188</v>
      </c>
      <c r="G861" s="207" t="s">
        <v>1189</v>
      </c>
      <c r="H861" s="270"/>
      <c r="I861" s="209"/>
      <c r="J861" s="210">
        <f>ROUND(I861*H861,2)</f>
        <v>0</v>
      </c>
      <c r="K861" s="206" t="s">
        <v>202</v>
      </c>
      <c r="L861" s="62"/>
      <c r="M861" s="211" t="s">
        <v>24</v>
      </c>
      <c r="N861" s="212" t="s">
        <v>45</v>
      </c>
      <c r="O861" s="43"/>
      <c r="P861" s="213">
        <f>O861*H861</f>
        <v>0</v>
      </c>
      <c r="Q861" s="213">
        <v>0</v>
      </c>
      <c r="R861" s="213">
        <f>Q861*H861</f>
        <v>0</v>
      </c>
      <c r="S861" s="213">
        <v>0</v>
      </c>
      <c r="T861" s="214">
        <f>S861*H861</f>
        <v>0</v>
      </c>
      <c r="AR861" s="25" t="s">
        <v>290</v>
      </c>
      <c r="AT861" s="25" t="s">
        <v>198</v>
      </c>
      <c r="AU861" s="25" t="s">
        <v>83</v>
      </c>
      <c r="AY861" s="25" t="s">
        <v>196</v>
      </c>
      <c r="BE861" s="215">
        <f>IF(N861="základní",J861,0)</f>
        <v>0</v>
      </c>
      <c r="BF861" s="215">
        <f>IF(N861="snížená",J861,0)</f>
        <v>0</v>
      </c>
      <c r="BG861" s="215">
        <f>IF(N861="zákl. přenesená",J861,0)</f>
        <v>0</v>
      </c>
      <c r="BH861" s="215">
        <f>IF(N861="sníž. přenesená",J861,0)</f>
        <v>0</v>
      </c>
      <c r="BI861" s="215">
        <f>IF(N861="nulová",J861,0)</f>
        <v>0</v>
      </c>
      <c r="BJ861" s="25" t="s">
        <v>81</v>
      </c>
      <c r="BK861" s="215">
        <f>ROUND(I861*H861,2)</f>
        <v>0</v>
      </c>
      <c r="BL861" s="25" t="s">
        <v>290</v>
      </c>
      <c r="BM861" s="25" t="s">
        <v>1190</v>
      </c>
    </row>
    <row r="862" spans="2:65" s="11" customFormat="1" ht="29.9" customHeight="1">
      <c r="B862" s="188"/>
      <c r="C862" s="189"/>
      <c r="D862" s="190" t="s">
        <v>73</v>
      </c>
      <c r="E862" s="202" t="s">
        <v>1191</v>
      </c>
      <c r="F862" s="202" t="s">
        <v>1192</v>
      </c>
      <c r="G862" s="189"/>
      <c r="H862" s="189"/>
      <c r="I862" s="192"/>
      <c r="J862" s="203">
        <f>BK862</f>
        <v>0</v>
      </c>
      <c r="K862" s="189"/>
      <c r="L862" s="194"/>
      <c r="M862" s="195"/>
      <c r="N862" s="196"/>
      <c r="O862" s="196"/>
      <c r="P862" s="197">
        <f>SUM(P863:P895)</f>
        <v>0</v>
      </c>
      <c r="Q862" s="196"/>
      <c r="R862" s="197">
        <f>SUM(R863:R895)</f>
        <v>0.83139700000000005</v>
      </c>
      <c r="S862" s="196"/>
      <c r="T862" s="198">
        <f>SUM(T863:T895)</f>
        <v>0</v>
      </c>
      <c r="AR862" s="199" t="s">
        <v>83</v>
      </c>
      <c r="AT862" s="200" t="s">
        <v>73</v>
      </c>
      <c r="AU862" s="200" t="s">
        <v>81</v>
      </c>
      <c r="AY862" s="199" t="s">
        <v>196</v>
      </c>
      <c r="BK862" s="201">
        <f>SUM(BK863:BK895)</f>
        <v>0</v>
      </c>
    </row>
    <row r="863" spans="2:65" s="1" customFormat="1" ht="34.5" customHeight="1">
      <c r="B863" s="42"/>
      <c r="C863" s="204" t="s">
        <v>1193</v>
      </c>
      <c r="D863" s="204" t="s">
        <v>198</v>
      </c>
      <c r="E863" s="205" t="s">
        <v>1194</v>
      </c>
      <c r="F863" s="206" t="s">
        <v>1195</v>
      </c>
      <c r="G863" s="207" t="s">
        <v>267</v>
      </c>
      <c r="H863" s="208">
        <v>46.7</v>
      </c>
      <c r="I863" s="209"/>
      <c r="J863" s="210">
        <f>ROUND(I863*H863,2)</f>
        <v>0</v>
      </c>
      <c r="K863" s="206" t="s">
        <v>202</v>
      </c>
      <c r="L863" s="62"/>
      <c r="M863" s="211" t="s">
        <v>24</v>
      </c>
      <c r="N863" s="212" t="s">
        <v>45</v>
      </c>
      <c r="O863" s="43"/>
      <c r="P863" s="213">
        <f>O863*H863</f>
        <v>0</v>
      </c>
      <c r="Q863" s="213">
        <v>0</v>
      </c>
      <c r="R863" s="213">
        <f>Q863*H863</f>
        <v>0</v>
      </c>
      <c r="S863" s="213">
        <v>0</v>
      </c>
      <c r="T863" s="214">
        <f>S863*H863</f>
        <v>0</v>
      </c>
      <c r="AR863" s="25" t="s">
        <v>290</v>
      </c>
      <c r="AT863" s="25" t="s">
        <v>198</v>
      </c>
      <c r="AU863" s="25" t="s">
        <v>83</v>
      </c>
      <c r="AY863" s="25" t="s">
        <v>196</v>
      </c>
      <c r="BE863" s="215">
        <f>IF(N863="základní",J863,0)</f>
        <v>0</v>
      </c>
      <c r="BF863" s="215">
        <f>IF(N863="snížená",J863,0)</f>
        <v>0</v>
      </c>
      <c r="BG863" s="215">
        <f>IF(N863="zákl. přenesená",J863,0)</f>
        <v>0</v>
      </c>
      <c r="BH863" s="215">
        <f>IF(N863="sníž. přenesená",J863,0)</f>
        <v>0</v>
      </c>
      <c r="BI863" s="215">
        <f>IF(N863="nulová",J863,0)</f>
        <v>0</v>
      </c>
      <c r="BJ863" s="25" t="s">
        <v>81</v>
      </c>
      <c r="BK863" s="215">
        <f>ROUND(I863*H863,2)</f>
        <v>0</v>
      </c>
      <c r="BL863" s="25" t="s">
        <v>290</v>
      </c>
      <c r="BM863" s="25" t="s">
        <v>1196</v>
      </c>
    </row>
    <row r="864" spans="2:65" s="15" customFormat="1">
      <c r="B864" s="260"/>
      <c r="C864" s="261"/>
      <c r="D864" s="218" t="s">
        <v>205</v>
      </c>
      <c r="E864" s="262" t="s">
        <v>24</v>
      </c>
      <c r="F864" s="263" t="s">
        <v>789</v>
      </c>
      <c r="G864" s="261"/>
      <c r="H864" s="262" t="s">
        <v>24</v>
      </c>
      <c r="I864" s="264"/>
      <c r="J864" s="261"/>
      <c r="K864" s="261"/>
      <c r="L864" s="265"/>
      <c r="M864" s="266"/>
      <c r="N864" s="267"/>
      <c r="O864" s="267"/>
      <c r="P864" s="267"/>
      <c r="Q864" s="267"/>
      <c r="R864" s="267"/>
      <c r="S864" s="267"/>
      <c r="T864" s="268"/>
      <c r="AT864" s="269" t="s">
        <v>205</v>
      </c>
      <c r="AU864" s="269" t="s">
        <v>83</v>
      </c>
      <c r="AV864" s="15" t="s">
        <v>81</v>
      </c>
      <c r="AW864" s="15" t="s">
        <v>37</v>
      </c>
      <c r="AX864" s="15" t="s">
        <v>74</v>
      </c>
      <c r="AY864" s="269" t="s">
        <v>196</v>
      </c>
    </row>
    <row r="865" spans="2:65" s="15" customFormat="1">
      <c r="B865" s="260"/>
      <c r="C865" s="261"/>
      <c r="D865" s="218" t="s">
        <v>205</v>
      </c>
      <c r="E865" s="262" t="s">
        <v>24</v>
      </c>
      <c r="F865" s="263" t="s">
        <v>790</v>
      </c>
      <c r="G865" s="261"/>
      <c r="H865" s="262" t="s">
        <v>24</v>
      </c>
      <c r="I865" s="264"/>
      <c r="J865" s="261"/>
      <c r="K865" s="261"/>
      <c r="L865" s="265"/>
      <c r="M865" s="266"/>
      <c r="N865" s="267"/>
      <c r="O865" s="267"/>
      <c r="P865" s="267"/>
      <c r="Q865" s="267"/>
      <c r="R865" s="267"/>
      <c r="S865" s="267"/>
      <c r="T865" s="268"/>
      <c r="AT865" s="269" t="s">
        <v>205</v>
      </c>
      <c r="AU865" s="269" t="s">
        <v>83</v>
      </c>
      <c r="AV865" s="15" t="s">
        <v>81</v>
      </c>
      <c r="AW865" s="15" t="s">
        <v>37</v>
      </c>
      <c r="AX865" s="15" t="s">
        <v>74</v>
      </c>
      <c r="AY865" s="269" t="s">
        <v>196</v>
      </c>
    </row>
    <row r="866" spans="2:65" s="15" customFormat="1">
      <c r="B866" s="260"/>
      <c r="C866" s="261"/>
      <c r="D866" s="218" t="s">
        <v>205</v>
      </c>
      <c r="E866" s="262" t="s">
        <v>24</v>
      </c>
      <c r="F866" s="263" t="s">
        <v>791</v>
      </c>
      <c r="G866" s="261"/>
      <c r="H866" s="262" t="s">
        <v>24</v>
      </c>
      <c r="I866" s="264"/>
      <c r="J866" s="261"/>
      <c r="K866" s="261"/>
      <c r="L866" s="265"/>
      <c r="M866" s="266"/>
      <c r="N866" s="267"/>
      <c r="O866" s="267"/>
      <c r="P866" s="267"/>
      <c r="Q866" s="267"/>
      <c r="R866" s="267"/>
      <c r="S866" s="267"/>
      <c r="T866" s="268"/>
      <c r="AT866" s="269" t="s">
        <v>205</v>
      </c>
      <c r="AU866" s="269" t="s">
        <v>83</v>
      </c>
      <c r="AV866" s="15" t="s">
        <v>81</v>
      </c>
      <c r="AW866" s="15" t="s">
        <v>37</v>
      </c>
      <c r="AX866" s="15" t="s">
        <v>74</v>
      </c>
      <c r="AY866" s="269" t="s">
        <v>196</v>
      </c>
    </row>
    <row r="867" spans="2:65" s="12" customFormat="1">
      <c r="B867" s="216"/>
      <c r="C867" s="217"/>
      <c r="D867" s="218" t="s">
        <v>205</v>
      </c>
      <c r="E867" s="219" t="s">
        <v>24</v>
      </c>
      <c r="F867" s="220" t="s">
        <v>24</v>
      </c>
      <c r="G867" s="217"/>
      <c r="H867" s="221">
        <v>0</v>
      </c>
      <c r="I867" s="222"/>
      <c r="J867" s="217"/>
      <c r="K867" s="217"/>
      <c r="L867" s="223"/>
      <c r="M867" s="224"/>
      <c r="N867" s="225"/>
      <c r="O867" s="225"/>
      <c r="P867" s="225"/>
      <c r="Q867" s="225"/>
      <c r="R867" s="225"/>
      <c r="S867" s="225"/>
      <c r="T867" s="226"/>
      <c r="AT867" s="227" t="s">
        <v>205</v>
      </c>
      <c r="AU867" s="227" t="s">
        <v>83</v>
      </c>
      <c r="AV867" s="12" t="s">
        <v>83</v>
      </c>
      <c r="AW867" s="12" t="s">
        <v>37</v>
      </c>
      <c r="AX867" s="12" t="s">
        <v>74</v>
      </c>
      <c r="AY867" s="227" t="s">
        <v>196</v>
      </c>
    </row>
    <row r="868" spans="2:65" s="15" customFormat="1">
      <c r="B868" s="260"/>
      <c r="C868" s="261"/>
      <c r="D868" s="218" t="s">
        <v>205</v>
      </c>
      <c r="E868" s="262" t="s">
        <v>24</v>
      </c>
      <c r="F868" s="263" t="s">
        <v>792</v>
      </c>
      <c r="G868" s="261"/>
      <c r="H868" s="262" t="s">
        <v>24</v>
      </c>
      <c r="I868" s="264"/>
      <c r="J868" s="261"/>
      <c r="K868" s="261"/>
      <c r="L868" s="265"/>
      <c r="M868" s="266"/>
      <c r="N868" s="267"/>
      <c r="O868" s="267"/>
      <c r="P868" s="267"/>
      <c r="Q868" s="267"/>
      <c r="R868" s="267"/>
      <c r="S868" s="267"/>
      <c r="T868" s="268"/>
      <c r="AT868" s="269" t="s">
        <v>205</v>
      </c>
      <c r="AU868" s="269" t="s">
        <v>83</v>
      </c>
      <c r="AV868" s="15" t="s">
        <v>81</v>
      </c>
      <c r="AW868" s="15" t="s">
        <v>37</v>
      </c>
      <c r="AX868" s="15" t="s">
        <v>74</v>
      </c>
      <c r="AY868" s="269" t="s">
        <v>196</v>
      </c>
    </row>
    <row r="869" spans="2:65" s="12" customFormat="1">
      <c r="B869" s="216"/>
      <c r="C869" s="217"/>
      <c r="D869" s="218" t="s">
        <v>205</v>
      </c>
      <c r="E869" s="219" t="s">
        <v>24</v>
      </c>
      <c r="F869" s="220" t="s">
        <v>1154</v>
      </c>
      <c r="G869" s="217"/>
      <c r="H869" s="221">
        <v>46.7</v>
      </c>
      <c r="I869" s="222"/>
      <c r="J869" s="217"/>
      <c r="K869" s="217"/>
      <c r="L869" s="223"/>
      <c r="M869" s="224"/>
      <c r="N869" s="225"/>
      <c r="O869" s="225"/>
      <c r="P869" s="225"/>
      <c r="Q869" s="225"/>
      <c r="R869" s="225"/>
      <c r="S869" s="225"/>
      <c r="T869" s="226"/>
      <c r="AT869" s="227" t="s">
        <v>205</v>
      </c>
      <c r="AU869" s="227" t="s">
        <v>83</v>
      </c>
      <c r="AV869" s="12" t="s">
        <v>83</v>
      </c>
      <c r="AW869" s="12" t="s">
        <v>37</v>
      </c>
      <c r="AX869" s="12" t="s">
        <v>81</v>
      </c>
      <c r="AY869" s="227" t="s">
        <v>196</v>
      </c>
    </row>
    <row r="870" spans="2:65" s="1" customFormat="1" ht="23" customHeight="1">
      <c r="B870" s="42"/>
      <c r="C870" s="250" t="s">
        <v>1197</v>
      </c>
      <c r="D870" s="250" t="s">
        <v>252</v>
      </c>
      <c r="E870" s="251" t="s">
        <v>1198</v>
      </c>
      <c r="F870" s="252" t="s">
        <v>1199</v>
      </c>
      <c r="G870" s="253" t="s">
        <v>201</v>
      </c>
      <c r="H870" s="254">
        <v>4.7629999999999999</v>
      </c>
      <c r="I870" s="255"/>
      <c r="J870" s="256">
        <f>ROUND(I870*H870,2)</f>
        <v>0</v>
      </c>
      <c r="K870" s="252" t="s">
        <v>202</v>
      </c>
      <c r="L870" s="257"/>
      <c r="M870" s="258" t="s">
        <v>24</v>
      </c>
      <c r="N870" s="259" t="s">
        <v>45</v>
      </c>
      <c r="O870" s="43"/>
      <c r="P870" s="213">
        <f>O870*H870</f>
        <v>0</v>
      </c>
      <c r="Q870" s="213">
        <v>0.03</v>
      </c>
      <c r="R870" s="213">
        <f>Q870*H870</f>
        <v>0.14288999999999999</v>
      </c>
      <c r="S870" s="213">
        <v>0</v>
      </c>
      <c r="T870" s="214">
        <f>S870*H870</f>
        <v>0</v>
      </c>
      <c r="AR870" s="25" t="s">
        <v>376</v>
      </c>
      <c r="AT870" s="25" t="s">
        <v>252</v>
      </c>
      <c r="AU870" s="25" t="s">
        <v>83</v>
      </c>
      <c r="AY870" s="25" t="s">
        <v>196</v>
      </c>
      <c r="BE870" s="215">
        <f>IF(N870="základní",J870,0)</f>
        <v>0</v>
      </c>
      <c r="BF870" s="215">
        <f>IF(N870="snížená",J870,0)</f>
        <v>0</v>
      </c>
      <c r="BG870" s="215">
        <f>IF(N870="zákl. přenesená",J870,0)</f>
        <v>0</v>
      </c>
      <c r="BH870" s="215">
        <f>IF(N870="sníž. přenesená",J870,0)</f>
        <v>0</v>
      </c>
      <c r="BI870" s="215">
        <f>IF(N870="nulová",J870,0)</f>
        <v>0</v>
      </c>
      <c r="BJ870" s="25" t="s">
        <v>81</v>
      </c>
      <c r="BK870" s="215">
        <f>ROUND(I870*H870,2)</f>
        <v>0</v>
      </c>
      <c r="BL870" s="25" t="s">
        <v>290</v>
      </c>
      <c r="BM870" s="25" t="s">
        <v>1200</v>
      </c>
    </row>
    <row r="871" spans="2:65" s="12" customFormat="1">
      <c r="B871" s="216"/>
      <c r="C871" s="217"/>
      <c r="D871" s="218" t="s">
        <v>205</v>
      </c>
      <c r="E871" s="219" t="s">
        <v>24</v>
      </c>
      <c r="F871" s="220" t="s">
        <v>1201</v>
      </c>
      <c r="G871" s="217"/>
      <c r="H871" s="221">
        <v>4.7629999999999999</v>
      </c>
      <c r="I871" s="222"/>
      <c r="J871" s="217"/>
      <c r="K871" s="217"/>
      <c r="L871" s="223"/>
      <c r="M871" s="224"/>
      <c r="N871" s="225"/>
      <c r="O871" s="225"/>
      <c r="P871" s="225"/>
      <c r="Q871" s="225"/>
      <c r="R871" s="225"/>
      <c r="S871" s="225"/>
      <c r="T871" s="226"/>
      <c r="AT871" s="227" t="s">
        <v>205</v>
      </c>
      <c r="AU871" s="227" t="s">
        <v>83</v>
      </c>
      <c r="AV871" s="12" t="s">
        <v>83</v>
      </c>
      <c r="AW871" s="12" t="s">
        <v>37</v>
      </c>
      <c r="AX871" s="12" t="s">
        <v>81</v>
      </c>
      <c r="AY871" s="227" t="s">
        <v>196</v>
      </c>
    </row>
    <row r="872" spans="2:65" s="1" customFormat="1" ht="34.5" customHeight="1">
      <c r="B872" s="42"/>
      <c r="C872" s="204" t="s">
        <v>1202</v>
      </c>
      <c r="D872" s="204" t="s">
        <v>198</v>
      </c>
      <c r="E872" s="205" t="s">
        <v>1203</v>
      </c>
      <c r="F872" s="206" t="s">
        <v>1204</v>
      </c>
      <c r="G872" s="207" t="s">
        <v>267</v>
      </c>
      <c r="H872" s="208">
        <v>46.7</v>
      </c>
      <c r="I872" s="209"/>
      <c r="J872" s="210">
        <f>ROUND(I872*H872,2)</f>
        <v>0</v>
      </c>
      <c r="K872" s="206" t="s">
        <v>202</v>
      </c>
      <c r="L872" s="62"/>
      <c r="M872" s="211" t="s">
        <v>24</v>
      </c>
      <c r="N872" s="212" t="s">
        <v>45</v>
      </c>
      <c r="O872" s="43"/>
      <c r="P872" s="213">
        <f>O872*H872</f>
        <v>0</v>
      </c>
      <c r="Q872" s="213">
        <v>0</v>
      </c>
      <c r="R872" s="213">
        <f>Q872*H872</f>
        <v>0</v>
      </c>
      <c r="S872" s="213">
        <v>0</v>
      </c>
      <c r="T872" s="214">
        <f>S872*H872</f>
        <v>0</v>
      </c>
      <c r="AR872" s="25" t="s">
        <v>290</v>
      </c>
      <c r="AT872" s="25" t="s">
        <v>198</v>
      </c>
      <c r="AU872" s="25" t="s">
        <v>83</v>
      </c>
      <c r="AY872" s="25" t="s">
        <v>196</v>
      </c>
      <c r="BE872" s="215">
        <f>IF(N872="základní",J872,0)</f>
        <v>0</v>
      </c>
      <c r="BF872" s="215">
        <f>IF(N872="snížená",J872,0)</f>
        <v>0</v>
      </c>
      <c r="BG872" s="215">
        <f>IF(N872="zákl. přenesená",J872,0)</f>
        <v>0</v>
      </c>
      <c r="BH872" s="215">
        <f>IF(N872="sníž. přenesená",J872,0)</f>
        <v>0</v>
      </c>
      <c r="BI872" s="215">
        <f>IF(N872="nulová",J872,0)</f>
        <v>0</v>
      </c>
      <c r="BJ872" s="25" t="s">
        <v>81</v>
      </c>
      <c r="BK872" s="215">
        <f>ROUND(I872*H872,2)</f>
        <v>0</v>
      </c>
      <c r="BL872" s="25" t="s">
        <v>290</v>
      </c>
      <c r="BM872" s="25" t="s">
        <v>1205</v>
      </c>
    </row>
    <row r="873" spans="2:65" s="15" customFormat="1">
      <c r="B873" s="260"/>
      <c r="C873" s="261"/>
      <c r="D873" s="218" t="s">
        <v>205</v>
      </c>
      <c r="E873" s="262" t="s">
        <v>24</v>
      </c>
      <c r="F873" s="263" t="s">
        <v>789</v>
      </c>
      <c r="G873" s="261"/>
      <c r="H873" s="262" t="s">
        <v>24</v>
      </c>
      <c r="I873" s="264"/>
      <c r="J873" s="261"/>
      <c r="K873" s="261"/>
      <c r="L873" s="265"/>
      <c r="M873" s="266"/>
      <c r="N873" s="267"/>
      <c r="O873" s="267"/>
      <c r="P873" s="267"/>
      <c r="Q873" s="267"/>
      <c r="R873" s="267"/>
      <c r="S873" s="267"/>
      <c r="T873" s="268"/>
      <c r="AT873" s="269" t="s">
        <v>205</v>
      </c>
      <c r="AU873" s="269" t="s">
        <v>83</v>
      </c>
      <c r="AV873" s="15" t="s">
        <v>81</v>
      </c>
      <c r="AW873" s="15" t="s">
        <v>37</v>
      </c>
      <c r="AX873" s="15" t="s">
        <v>74</v>
      </c>
      <c r="AY873" s="269" t="s">
        <v>196</v>
      </c>
    </row>
    <row r="874" spans="2:65" s="15" customFormat="1">
      <c r="B874" s="260"/>
      <c r="C874" s="261"/>
      <c r="D874" s="218" t="s">
        <v>205</v>
      </c>
      <c r="E874" s="262" t="s">
        <v>24</v>
      </c>
      <c r="F874" s="263" t="s">
        <v>790</v>
      </c>
      <c r="G874" s="261"/>
      <c r="H874" s="262" t="s">
        <v>24</v>
      </c>
      <c r="I874" s="264"/>
      <c r="J874" s="261"/>
      <c r="K874" s="261"/>
      <c r="L874" s="265"/>
      <c r="M874" s="266"/>
      <c r="N874" s="267"/>
      <c r="O874" s="267"/>
      <c r="P874" s="267"/>
      <c r="Q874" s="267"/>
      <c r="R874" s="267"/>
      <c r="S874" s="267"/>
      <c r="T874" s="268"/>
      <c r="AT874" s="269" t="s">
        <v>205</v>
      </c>
      <c r="AU874" s="269" t="s">
        <v>83</v>
      </c>
      <c r="AV874" s="15" t="s">
        <v>81</v>
      </c>
      <c r="AW874" s="15" t="s">
        <v>37</v>
      </c>
      <c r="AX874" s="15" t="s">
        <v>74</v>
      </c>
      <c r="AY874" s="269" t="s">
        <v>196</v>
      </c>
    </row>
    <row r="875" spans="2:65" s="15" customFormat="1">
      <c r="B875" s="260"/>
      <c r="C875" s="261"/>
      <c r="D875" s="218" t="s">
        <v>205</v>
      </c>
      <c r="E875" s="262" t="s">
        <v>24</v>
      </c>
      <c r="F875" s="263" t="s">
        <v>791</v>
      </c>
      <c r="G875" s="261"/>
      <c r="H875" s="262" t="s">
        <v>24</v>
      </c>
      <c r="I875" s="264"/>
      <c r="J875" s="261"/>
      <c r="K875" s="261"/>
      <c r="L875" s="265"/>
      <c r="M875" s="266"/>
      <c r="N875" s="267"/>
      <c r="O875" s="267"/>
      <c r="P875" s="267"/>
      <c r="Q875" s="267"/>
      <c r="R875" s="267"/>
      <c r="S875" s="267"/>
      <c r="T875" s="268"/>
      <c r="AT875" s="269" t="s">
        <v>205</v>
      </c>
      <c r="AU875" s="269" t="s">
        <v>83</v>
      </c>
      <c r="AV875" s="15" t="s">
        <v>81</v>
      </c>
      <c r="AW875" s="15" t="s">
        <v>37</v>
      </c>
      <c r="AX875" s="15" t="s">
        <v>74</v>
      </c>
      <c r="AY875" s="269" t="s">
        <v>196</v>
      </c>
    </row>
    <row r="876" spans="2:65" s="12" customFormat="1">
      <c r="B876" s="216"/>
      <c r="C876" s="217"/>
      <c r="D876" s="218" t="s">
        <v>205</v>
      </c>
      <c r="E876" s="219" t="s">
        <v>24</v>
      </c>
      <c r="F876" s="220" t="s">
        <v>24</v>
      </c>
      <c r="G876" s="217"/>
      <c r="H876" s="221">
        <v>0</v>
      </c>
      <c r="I876" s="222"/>
      <c r="J876" s="217"/>
      <c r="K876" s="217"/>
      <c r="L876" s="223"/>
      <c r="M876" s="224"/>
      <c r="N876" s="225"/>
      <c r="O876" s="225"/>
      <c r="P876" s="225"/>
      <c r="Q876" s="225"/>
      <c r="R876" s="225"/>
      <c r="S876" s="225"/>
      <c r="T876" s="226"/>
      <c r="AT876" s="227" t="s">
        <v>205</v>
      </c>
      <c r="AU876" s="227" t="s">
        <v>83</v>
      </c>
      <c r="AV876" s="12" t="s">
        <v>83</v>
      </c>
      <c r="AW876" s="12" t="s">
        <v>37</v>
      </c>
      <c r="AX876" s="12" t="s">
        <v>74</v>
      </c>
      <c r="AY876" s="227" t="s">
        <v>196</v>
      </c>
    </row>
    <row r="877" spans="2:65" s="15" customFormat="1">
      <c r="B877" s="260"/>
      <c r="C877" s="261"/>
      <c r="D877" s="218" t="s">
        <v>205</v>
      </c>
      <c r="E877" s="262" t="s">
        <v>24</v>
      </c>
      <c r="F877" s="263" t="s">
        <v>792</v>
      </c>
      <c r="G877" s="261"/>
      <c r="H877" s="262" t="s">
        <v>24</v>
      </c>
      <c r="I877" s="264"/>
      <c r="J877" s="261"/>
      <c r="K877" s="261"/>
      <c r="L877" s="265"/>
      <c r="M877" s="266"/>
      <c r="N877" s="267"/>
      <c r="O877" s="267"/>
      <c r="P877" s="267"/>
      <c r="Q877" s="267"/>
      <c r="R877" s="267"/>
      <c r="S877" s="267"/>
      <c r="T877" s="268"/>
      <c r="AT877" s="269" t="s">
        <v>205</v>
      </c>
      <c r="AU877" s="269" t="s">
        <v>83</v>
      </c>
      <c r="AV877" s="15" t="s">
        <v>81</v>
      </c>
      <c r="AW877" s="15" t="s">
        <v>37</v>
      </c>
      <c r="AX877" s="15" t="s">
        <v>74</v>
      </c>
      <c r="AY877" s="269" t="s">
        <v>196</v>
      </c>
    </row>
    <row r="878" spans="2:65" s="12" customFormat="1">
      <c r="B878" s="216"/>
      <c r="C878" s="217"/>
      <c r="D878" s="218" t="s">
        <v>205</v>
      </c>
      <c r="E878" s="219" t="s">
        <v>24</v>
      </c>
      <c r="F878" s="220" t="s">
        <v>1154</v>
      </c>
      <c r="G878" s="217"/>
      <c r="H878" s="221">
        <v>46.7</v>
      </c>
      <c r="I878" s="222"/>
      <c r="J878" s="217"/>
      <c r="K878" s="217"/>
      <c r="L878" s="223"/>
      <c r="M878" s="224"/>
      <c r="N878" s="225"/>
      <c r="O878" s="225"/>
      <c r="P878" s="225"/>
      <c r="Q878" s="225"/>
      <c r="R878" s="225"/>
      <c r="S878" s="225"/>
      <c r="T878" s="226"/>
      <c r="AT878" s="227" t="s">
        <v>205</v>
      </c>
      <c r="AU878" s="227" t="s">
        <v>83</v>
      </c>
      <c r="AV878" s="12" t="s">
        <v>83</v>
      </c>
      <c r="AW878" s="12" t="s">
        <v>37</v>
      </c>
      <c r="AX878" s="12" t="s">
        <v>81</v>
      </c>
      <c r="AY878" s="227" t="s">
        <v>196</v>
      </c>
    </row>
    <row r="879" spans="2:65" s="1" customFormat="1" ht="14.5" customHeight="1">
      <c r="B879" s="42"/>
      <c r="C879" s="250" t="s">
        <v>1206</v>
      </c>
      <c r="D879" s="250" t="s">
        <v>252</v>
      </c>
      <c r="E879" s="251" t="s">
        <v>1207</v>
      </c>
      <c r="F879" s="252" t="s">
        <v>1208</v>
      </c>
      <c r="G879" s="253" t="s">
        <v>267</v>
      </c>
      <c r="H879" s="254">
        <v>51.37</v>
      </c>
      <c r="I879" s="255"/>
      <c r="J879" s="256">
        <f>ROUND(I879*H879,2)</f>
        <v>0</v>
      </c>
      <c r="K879" s="252" t="s">
        <v>202</v>
      </c>
      <c r="L879" s="257"/>
      <c r="M879" s="258" t="s">
        <v>24</v>
      </c>
      <c r="N879" s="259" t="s">
        <v>45</v>
      </c>
      <c r="O879" s="43"/>
      <c r="P879" s="213">
        <f>O879*H879</f>
        <v>0</v>
      </c>
      <c r="Q879" s="213">
        <v>3.5E-4</v>
      </c>
      <c r="R879" s="213">
        <f>Q879*H879</f>
        <v>1.7979499999999999E-2</v>
      </c>
      <c r="S879" s="213">
        <v>0</v>
      </c>
      <c r="T879" s="214">
        <f>S879*H879</f>
        <v>0</v>
      </c>
      <c r="AR879" s="25" t="s">
        <v>376</v>
      </c>
      <c r="AT879" s="25" t="s">
        <v>252</v>
      </c>
      <c r="AU879" s="25" t="s">
        <v>83</v>
      </c>
      <c r="AY879" s="25" t="s">
        <v>196</v>
      </c>
      <c r="BE879" s="215">
        <f>IF(N879="základní",J879,0)</f>
        <v>0</v>
      </c>
      <c r="BF879" s="215">
        <f>IF(N879="snížená",J879,0)</f>
        <v>0</v>
      </c>
      <c r="BG879" s="215">
        <f>IF(N879="zákl. přenesená",J879,0)</f>
        <v>0</v>
      </c>
      <c r="BH879" s="215">
        <f>IF(N879="sníž. přenesená",J879,0)</f>
        <v>0</v>
      </c>
      <c r="BI879" s="215">
        <f>IF(N879="nulová",J879,0)</f>
        <v>0</v>
      </c>
      <c r="BJ879" s="25" t="s">
        <v>81</v>
      </c>
      <c r="BK879" s="215">
        <f>ROUND(I879*H879,2)</f>
        <v>0</v>
      </c>
      <c r="BL879" s="25" t="s">
        <v>290</v>
      </c>
      <c r="BM879" s="25" t="s">
        <v>1209</v>
      </c>
    </row>
    <row r="880" spans="2:65" s="12" customFormat="1">
      <c r="B880" s="216"/>
      <c r="C880" s="217"/>
      <c r="D880" s="218" t="s">
        <v>205</v>
      </c>
      <c r="E880" s="219" t="s">
        <v>24</v>
      </c>
      <c r="F880" s="220" t="s">
        <v>1210</v>
      </c>
      <c r="G880" s="217"/>
      <c r="H880" s="221">
        <v>51.37</v>
      </c>
      <c r="I880" s="222"/>
      <c r="J880" s="217"/>
      <c r="K880" s="217"/>
      <c r="L880" s="223"/>
      <c r="M880" s="224"/>
      <c r="N880" s="225"/>
      <c r="O880" s="225"/>
      <c r="P880" s="225"/>
      <c r="Q880" s="225"/>
      <c r="R880" s="225"/>
      <c r="S880" s="225"/>
      <c r="T880" s="226"/>
      <c r="AT880" s="227" t="s">
        <v>205</v>
      </c>
      <c r="AU880" s="227" t="s">
        <v>83</v>
      </c>
      <c r="AV880" s="12" t="s">
        <v>83</v>
      </c>
      <c r="AW880" s="12" t="s">
        <v>37</v>
      </c>
      <c r="AX880" s="12" t="s">
        <v>81</v>
      </c>
      <c r="AY880" s="227" t="s">
        <v>196</v>
      </c>
    </row>
    <row r="881" spans="2:65" s="1" customFormat="1" ht="46" customHeight="1">
      <c r="B881" s="42"/>
      <c r="C881" s="204" t="s">
        <v>1211</v>
      </c>
      <c r="D881" s="204" t="s">
        <v>198</v>
      </c>
      <c r="E881" s="205" t="s">
        <v>1212</v>
      </c>
      <c r="F881" s="206" t="s">
        <v>1213</v>
      </c>
      <c r="G881" s="207" t="s">
        <v>267</v>
      </c>
      <c r="H881" s="208">
        <v>129.81</v>
      </c>
      <c r="I881" s="209"/>
      <c r="J881" s="210">
        <f>ROUND(I881*H881,2)</f>
        <v>0</v>
      </c>
      <c r="K881" s="206" t="s">
        <v>202</v>
      </c>
      <c r="L881" s="62"/>
      <c r="M881" s="211" t="s">
        <v>24</v>
      </c>
      <c r="N881" s="212" t="s">
        <v>45</v>
      </c>
      <c r="O881" s="43"/>
      <c r="P881" s="213">
        <f>O881*H881</f>
        <v>0</v>
      </c>
      <c r="Q881" s="213">
        <v>0</v>
      </c>
      <c r="R881" s="213">
        <f>Q881*H881</f>
        <v>0</v>
      </c>
      <c r="S881" s="213">
        <v>0</v>
      </c>
      <c r="T881" s="214">
        <f>S881*H881</f>
        <v>0</v>
      </c>
      <c r="AR881" s="25" t="s">
        <v>290</v>
      </c>
      <c r="AT881" s="25" t="s">
        <v>198</v>
      </c>
      <c r="AU881" s="25" t="s">
        <v>83</v>
      </c>
      <c r="AY881" s="25" t="s">
        <v>196</v>
      </c>
      <c r="BE881" s="215">
        <f>IF(N881="základní",J881,0)</f>
        <v>0</v>
      </c>
      <c r="BF881" s="215">
        <f>IF(N881="snížená",J881,0)</f>
        <v>0</v>
      </c>
      <c r="BG881" s="215">
        <f>IF(N881="zákl. přenesená",J881,0)</f>
        <v>0</v>
      </c>
      <c r="BH881" s="215">
        <f>IF(N881="sníž. přenesená",J881,0)</f>
        <v>0</v>
      </c>
      <c r="BI881" s="215">
        <f>IF(N881="nulová",J881,0)</f>
        <v>0</v>
      </c>
      <c r="BJ881" s="25" t="s">
        <v>81</v>
      </c>
      <c r="BK881" s="215">
        <f>ROUND(I881*H881,2)</f>
        <v>0</v>
      </c>
      <c r="BL881" s="25" t="s">
        <v>290</v>
      </c>
      <c r="BM881" s="25" t="s">
        <v>1214</v>
      </c>
    </row>
    <row r="882" spans="2:65" s="12" customFormat="1">
      <c r="B882" s="216"/>
      <c r="C882" s="217"/>
      <c r="D882" s="218" t="s">
        <v>205</v>
      </c>
      <c r="E882" s="219" t="s">
        <v>24</v>
      </c>
      <c r="F882" s="220" t="s">
        <v>1215</v>
      </c>
      <c r="G882" s="217"/>
      <c r="H882" s="221">
        <v>135.19999999999999</v>
      </c>
      <c r="I882" s="222"/>
      <c r="J882" s="217"/>
      <c r="K882" s="217"/>
      <c r="L882" s="223"/>
      <c r="M882" s="224"/>
      <c r="N882" s="225"/>
      <c r="O882" s="225"/>
      <c r="P882" s="225"/>
      <c r="Q882" s="225"/>
      <c r="R882" s="225"/>
      <c r="S882" s="225"/>
      <c r="T882" s="226"/>
      <c r="AT882" s="227" t="s">
        <v>205</v>
      </c>
      <c r="AU882" s="227" t="s">
        <v>83</v>
      </c>
      <c r="AV882" s="12" t="s">
        <v>83</v>
      </c>
      <c r="AW882" s="12" t="s">
        <v>37</v>
      </c>
      <c r="AX882" s="12" t="s">
        <v>74</v>
      </c>
      <c r="AY882" s="227" t="s">
        <v>196</v>
      </c>
    </row>
    <row r="883" spans="2:65" s="12" customFormat="1">
      <c r="B883" s="216"/>
      <c r="C883" s="217"/>
      <c r="D883" s="218" t="s">
        <v>205</v>
      </c>
      <c r="E883" s="219" t="s">
        <v>24</v>
      </c>
      <c r="F883" s="220" t="s">
        <v>1216</v>
      </c>
      <c r="G883" s="217"/>
      <c r="H883" s="221">
        <v>-5.39</v>
      </c>
      <c r="I883" s="222"/>
      <c r="J883" s="217"/>
      <c r="K883" s="217"/>
      <c r="L883" s="223"/>
      <c r="M883" s="224"/>
      <c r="N883" s="225"/>
      <c r="O883" s="225"/>
      <c r="P883" s="225"/>
      <c r="Q883" s="225"/>
      <c r="R883" s="225"/>
      <c r="S883" s="225"/>
      <c r="T883" s="226"/>
      <c r="AT883" s="227" t="s">
        <v>205</v>
      </c>
      <c r="AU883" s="227" t="s">
        <v>83</v>
      </c>
      <c r="AV883" s="12" t="s">
        <v>83</v>
      </c>
      <c r="AW883" s="12" t="s">
        <v>37</v>
      </c>
      <c r="AX883" s="12" t="s">
        <v>74</v>
      </c>
      <c r="AY883" s="227" t="s">
        <v>196</v>
      </c>
    </row>
    <row r="884" spans="2:65" s="13" customFormat="1">
      <c r="B884" s="228"/>
      <c r="C884" s="229"/>
      <c r="D884" s="218" t="s">
        <v>205</v>
      </c>
      <c r="E884" s="230" t="s">
        <v>24</v>
      </c>
      <c r="F884" s="231" t="s">
        <v>271</v>
      </c>
      <c r="G884" s="229"/>
      <c r="H884" s="232">
        <v>129.81</v>
      </c>
      <c r="I884" s="233"/>
      <c r="J884" s="229"/>
      <c r="K884" s="229"/>
      <c r="L884" s="234"/>
      <c r="M884" s="235"/>
      <c r="N884" s="236"/>
      <c r="O884" s="236"/>
      <c r="P884" s="236"/>
      <c r="Q884" s="236"/>
      <c r="R884" s="236"/>
      <c r="S884" s="236"/>
      <c r="T884" s="237"/>
      <c r="AT884" s="238" t="s">
        <v>205</v>
      </c>
      <c r="AU884" s="238" t="s">
        <v>83</v>
      </c>
      <c r="AV884" s="13" t="s">
        <v>211</v>
      </c>
      <c r="AW884" s="13" t="s">
        <v>37</v>
      </c>
      <c r="AX884" s="13" t="s">
        <v>74</v>
      </c>
      <c r="AY884" s="238" t="s">
        <v>196</v>
      </c>
    </row>
    <row r="885" spans="2:65" s="14" customFormat="1">
      <c r="B885" s="239"/>
      <c r="C885" s="240"/>
      <c r="D885" s="218" t="s">
        <v>205</v>
      </c>
      <c r="E885" s="241" t="s">
        <v>24</v>
      </c>
      <c r="F885" s="242" t="s">
        <v>238</v>
      </c>
      <c r="G885" s="240"/>
      <c r="H885" s="243">
        <v>129.81</v>
      </c>
      <c r="I885" s="244"/>
      <c r="J885" s="240"/>
      <c r="K885" s="240"/>
      <c r="L885" s="245"/>
      <c r="M885" s="246"/>
      <c r="N885" s="247"/>
      <c r="O885" s="247"/>
      <c r="P885" s="247"/>
      <c r="Q885" s="247"/>
      <c r="R885" s="247"/>
      <c r="S885" s="247"/>
      <c r="T885" s="248"/>
      <c r="AT885" s="249" t="s">
        <v>205</v>
      </c>
      <c r="AU885" s="249" t="s">
        <v>83</v>
      </c>
      <c r="AV885" s="14" t="s">
        <v>203</v>
      </c>
      <c r="AW885" s="14" t="s">
        <v>37</v>
      </c>
      <c r="AX885" s="14" t="s">
        <v>81</v>
      </c>
      <c r="AY885" s="249" t="s">
        <v>196</v>
      </c>
    </row>
    <row r="886" spans="2:65" s="1" customFormat="1" ht="23" customHeight="1">
      <c r="B886" s="42"/>
      <c r="C886" s="250" t="s">
        <v>1217</v>
      </c>
      <c r="D886" s="250" t="s">
        <v>252</v>
      </c>
      <c r="E886" s="251" t="s">
        <v>1218</v>
      </c>
      <c r="F886" s="252" t="s">
        <v>1219</v>
      </c>
      <c r="G886" s="253" t="s">
        <v>267</v>
      </c>
      <c r="H886" s="254">
        <v>132.40600000000001</v>
      </c>
      <c r="I886" s="255"/>
      <c r="J886" s="256">
        <f>ROUND(I886*H886,2)</f>
        <v>0</v>
      </c>
      <c r="K886" s="252" t="s">
        <v>202</v>
      </c>
      <c r="L886" s="257"/>
      <c r="M886" s="258" t="s">
        <v>24</v>
      </c>
      <c r="N886" s="259" t="s">
        <v>45</v>
      </c>
      <c r="O886" s="43"/>
      <c r="P886" s="213">
        <f>O886*H886</f>
        <v>0</v>
      </c>
      <c r="Q886" s="213">
        <v>5.0000000000000001E-3</v>
      </c>
      <c r="R886" s="213">
        <f>Q886*H886</f>
        <v>0.66203000000000001</v>
      </c>
      <c r="S886" s="213">
        <v>0</v>
      </c>
      <c r="T886" s="214">
        <f>S886*H886</f>
        <v>0</v>
      </c>
      <c r="AR886" s="25" t="s">
        <v>376</v>
      </c>
      <c r="AT886" s="25" t="s">
        <v>252</v>
      </c>
      <c r="AU886" s="25" t="s">
        <v>83</v>
      </c>
      <c r="AY886" s="25" t="s">
        <v>196</v>
      </c>
      <c r="BE886" s="215">
        <f>IF(N886="základní",J886,0)</f>
        <v>0</v>
      </c>
      <c r="BF886" s="215">
        <f>IF(N886="snížená",J886,0)</f>
        <v>0</v>
      </c>
      <c r="BG886" s="215">
        <f>IF(N886="zákl. přenesená",J886,0)</f>
        <v>0</v>
      </c>
      <c r="BH886" s="215">
        <f>IF(N886="sníž. přenesená",J886,0)</f>
        <v>0</v>
      </c>
      <c r="BI886" s="215">
        <f>IF(N886="nulová",J886,0)</f>
        <v>0</v>
      </c>
      <c r="BJ886" s="25" t="s">
        <v>81</v>
      </c>
      <c r="BK886" s="215">
        <f>ROUND(I886*H886,2)</f>
        <v>0</v>
      </c>
      <c r="BL886" s="25" t="s">
        <v>290</v>
      </c>
      <c r="BM886" s="25" t="s">
        <v>1220</v>
      </c>
    </row>
    <row r="887" spans="2:65" s="12" customFormat="1">
      <c r="B887" s="216"/>
      <c r="C887" s="217"/>
      <c r="D887" s="218" t="s">
        <v>205</v>
      </c>
      <c r="E887" s="219" t="s">
        <v>24</v>
      </c>
      <c r="F887" s="220" t="s">
        <v>1221</v>
      </c>
      <c r="G887" s="217"/>
      <c r="H887" s="221">
        <v>132.40600000000001</v>
      </c>
      <c r="I887" s="222"/>
      <c r="J887" s="217"/>
      <c r="K887" s="217"/>
      <c r="L887" s="223"/>
      <c r="M887" s="224"/>
      <c r="N887" s="225"/>
      <c r="O887" s="225"/>
      <c r="P887" s="225"/>
      <c r="Q887" s="225"/>
      <c r="R887" s="225"/>
      <c r="S887" s="225"/>
      <c r="T887" s="226"/>
      <c r="AT887" s="227" t="s">
        <v>205</v>
      </c>
      <c r="AU887" s="227" t="s">
        <v>83</v>
      </c>
      <c r="AV887" s="12" t="s">
        <v>83</v>
      </c>
      <c r="AW887" s="12" t="s">
        <v>37</v>
      </c>
      <c r="AX887" s="12" t="s">
        <v>81</v>
      </c>
      <c r="AY887" s="227" t="s">
        <v>196</v>
      </c>
    </row>
    <row r="888" spans="2:65" s="1" customFormat="1" ht="23" customHeight="1">
      <c r="B888" s="42"/>
      <c r="C888" s="204" t="s">
        <v>1222</v>
      </c>
      <c r="D888" s="204" t="s">
        <v>198</v>
      </c>
      <c r="E888" s="205" t="s">
        <v>1223</v>
      </c>
      <c r="F888" s="206" t="s">
        <v>1224</v>
      </c>
      <c r="G888" s="207" t="s">
        <v>320</v>
      </c>
      <c r="H888" s="208">
        <v>154.5</v>
      </c>
      <c r="I888" s="209"/>
      <c r="J888" s="210">
        <f>ROUND(I888*H888,2)</f>
        <v>0</v>
      </c>
      <c r="K888" s="206" t="s">
        <v>202</v>
      </c>
      <c r="L888" s="62"/>
      <c r="M888" s="211" t="s">
        <v>24</v>
      </c>
      <c r="N888" s="212" t="s">
        <v>45</v>
      </c>
      <c r="O888" s="43"/>
      <c r="P888" s="213">
        <f>O888*H888</f>
        <v>0</v>
      </c>
      <c r="Q888" s="213">
        <v>0</v>
      </c>
      <c r="R888" s="213">
        <f>Q888*H888</f>
        <v>0</v>
      </c>
      <c r="S888" s="213">
        <v>0</v>
      </c>
      <c r="T888" s="214">
        <f>S888*H888</f>
        <v>0</v>
      </c>
      <c r="AR888" s="25" t="s">
        <v>290</v>
      </c>
      <c r="AT888" s="25" t="s">
        <v>198</v>
      </c>
      <c r="AU888" s="25" t="s">
        <v>83</v>
      </c>
      <c r="AY888" s="25" t="s">
        <v>196</v>
      </c>
      <c r="BE888" s="215">
        <f>IF(N888="základní",J888,0)</f>
        <v>0</v>
      </c>
      <c r="BF888" s="215">
        <f>IF(N888="snížená",J888,0)</f>
        <v>0</v>
      </c>
      <c r="BG888" s="215">
        <f>IF(N888="zákl. přenesená",J888,0)</f>
        <v>0</v>
      </c>
      <c r="BH888" s="215">
        <f>IF(N888="sníž. přenesená",J888,0)</f>
        <v>0</v>
      </c>
      <c r="BI888" s="215">
        <f>IF(N888="nulová",J888,0)</f>
        <v>0</v>
      </c>
      <c r="BJ888" s="25" t="s">
        <v>81</v>
      </c>
      <c r="BK888" s="215">
        <f>ROUND(I888*H888,2)</f>
        <v>0</v>
      </c>
      <c r="BL888" s="25" t="s">
        <v>290</v>
      </c>
      <c r="BM888" s="25" t="s">
        <v>1225</v>
      </c>
    </row>
    <row r="889" spans="2:65" s="12" customFormat="1">
      <c r="B889" s="216"/>
      <c r="C889" s="217"/>
      <c r="D889" s="218" t="s">
        <v>205</v>
      </c>
      <c r="E889" s="219" t="s">
        <v>24</v>
      </c>
      <c r="F889" s="220" t="s">
        <v>1226</v>
      </c>
      <c r="G889" s="217"/>
      <c r="H889" s="221">
        <v>66.8</v>
      </c>
      <c r="I889" s="222"/>
      <c r="J889" s="217"/>
      <c r="K889" s="217"/>
      <c r="L889" s="223"/>
      <c r="M889" s="224"/>
      <c r="N889" s="225"/>
      <c r="O889" s="225"/>
      <c r="P889" s="225"/>
      <c r="Q889" s="225"/>
      <c r="R889" s="225"/>
      <c r="S889" s="225"/>
      <c r="T889" s="226"/>
      <c r="AT889" s="227" t="s">
        <v>205</v>
      </c>
      <c r="AU889" s="227" t="s">
        <v>83</v>
      </c>
      <c r="AV889" s="12" t="s">
        <v>83</v>
      </c>
      <c r="AW889" s="12" t="s">
        <v>37</v>
      </c>
      <c r="AX889" s="12" t="s">
        <v>74</v>
      </c>
      <c r="AY889" s="227" t="s">
        <v>196</v>
      </c>
    </row>
    <row r="890" spans="2:65" s="12" customFormat="1">
      <c r="B890" s="216"/>
      <c r="C890" s="217"/>
      <c r="D890" s="218" t="s">
        <v>205</v>
      </c>
      <c r="E890" s="219" t="s">
        <v>24</v>
      </c>
      <c r="F890" s="220" t="s">
        <v>1227</v>
      </c>
      <c r="G890" s="217"/>
      <c r="H890" s="221">
        <v>54.02</v>
      </c>
      <c r="I890" s="222"/>
      <c r="J890" s="217"/>
      <c r="K890" s="217"/>
      <c r="L890" s="223"/>
      <c r="M890" s="224"/>
      <c r="N890" s="225"/>
      <c r="O890" s="225"/>
      <c r="P890" s="225"/>
      <c r="Q890" s="225"/>
      <c r="R890" s="225"/>
      <c r="S890" s="225"/>
      <c r="T890" s="226"/>
      <c r="AT890" s="227" t="s">
        <v>205</v>
      </c>
      <c r="AU890" s="227" t="s">
        <v>83</v>
      </c>
      <c r="AV890" s="12" t="s">
        <v>83</v>
      </c>
      <c r="AW890" s="12" t="s">
        <v>37</v>
      </c>
      <c r="AX890" s="12" t="s">
        <v>74</v>
      </c>
      <c r="AY890" s="227" t="s">
        <v>196</v>
      </c>
    </row>
    <row r="891" spans="2:65" s="12" customFormat="1">
      <c r="B891" s="216"/>
      <c r="C891" s="217"/>
      <c r="D891" s="218" t="s">
        <v>205</v>
      </c>
      <c r="E891" s="219" t="s">
        <v>24</v>
      </c>
      <c r="F891" s="220" t="s">
        <v>1228</v>
      </c>
      <c r="G891" s="217"/>
      <c r="H891" s="221">
        <v>33.68</v>
      </c>
      <c r="I891" s="222"/>
      <c r="J891" s="217"/>
      <c r="K891" s="217"/>
      <c r="L891" s="223"/>
      <c r="M891" s="224"/>
      <c r="N891" s="225"/>
      <c r="O891" s="225"/>
      <c r="P891" s="225"/>
      <c r="Q891" s="225"/>
      <c r="R891" s="225"/>
      <c r="S891" s="225"/>
      <c r="T891" s="226"/>
      <c r="AT891" s="227" t="s">
        <v>205</v>
      </c>
      <c r="AU891" s="227" t="s">
        <v>83</v>
      </c>
      <c r="AV891" s="12" t="s">
        <v>83</v>
      </c>
      <c r="AW891" s="12" t="s">
        <v>37</v>
      </c>
      <c r="AX891" s="12" t="s">
        <v>74</v>
      </c>
      <c r="AY891" s="227" t="s">
        <v>196</v>
      </c>
    </row>
    <row r="892" spans="2:65" s="14" customFormat="1">
      <c r="B892" s="239"/>
      <c r="C892" s="240"/>
      <c r="D892" s="218" t="s">
        <v>205</v>
      </c>
      <c r="E892" s="241" t="s">
        <v>24</v>
      </c>
      <c r="F892" s="242" t="s">
        <v>1229</v>
      </c>
      <c r="G892" s="240"/>
      <c r="H892" s="243">
        <v>154.5</v>
      </c>
      <c r="I892" s="244"/>
      <c r="J892" s="240"/>
      <c r="K892" s="240"/>
      <c r="L892" s="245"/>
      <c r="M892" s="246"/>
      <c r="N892" s="247"/>
      <c r="O892" s="247"/>
      <c r="P892" s="247"/>
      <c r="Q892" s="247"/>
      <c r="R892" s="247"/>
      <c r="S892" s="247"/>
      <c r="T892" s="248"/>
      <c r="AT892" s="249" t="s">
        <v>205</v>
      </c>
      <c r="AU892" s="249" t="s">
        <v>83</v>
      </c>
      <c r="AV892" s="14" t="s">
        <v>203</v>
      </c>
      <c r="AW892" s="14" t="s">
        <v>37</v>
      </c>
      <c r="AX892" s="14" t="s">
        <v>81</v>
      </c>
      <c r="AY892" s="249" t="s">
        <v>196</v>
      </c>
    </row>
    <row r="893" spans="2:65" s="1" customFormat="1" ht="23" customHeight="1">
      <c r="B893" s="42"/>
      <c r="C893" s="250" t="s">
        <v>1230</v>
      </c>
      <c r="D893" s="250" t="s">
        <v>252</v>
      </c>
      <c r="E893" s="251" t="s">
        <v>1231</v>
      </c>
      <c r="F893" s="252" t="s">
        <v>1232</v>
      </c>
      <c r="G893" s="253" t="s">
        <v>320</v>
      </c>
      <c r="H893" s="254">
        <v>169.95</v>
      </c>
      <c r="I893" s="255"/>
      <c r="J893" s="256">
        <f>ROUND(I893*H893,2)</f>
        <v>0</v>
      </c>
      <c r="K893" s="252" t="s">
        <v>202</v>
      </c>
      <c r="L893" s="257"/>
      <c r="M893" s="258" t="s">
        <v>24</v>
      </c>
      <c r="N893" s="259" t="s">
        <v>45</v>
      </c>
      <c r="O893" s="43"/>
      <c r="P893" s="213">
        <f>O893*H893</f>
        <v>0</v>
      </c>
      <c r="Q893" s="213">
        <v>5.0000000000000002E-5</v>
      </c>
      <c r="R893" s="213">
        <f>Q893*H893</f>
        <v>8.4974999999999998E-3</v>
      </c>
      <c r="S893" s="213">
        <v>0</v>
      </c>
      <c r="T893" s="214">
        <f>S893*H893</f>
        <v>0</v>
      </c>
      <c r="AR893" s="25" t="s">
        <v>376</v>
      </c>
      <c r="AT893" s="25" t="s">
        <v>252</v>
      </c>
      <c r="AU893" s="25" t="s">
        <v>83</v>
      </c>
      <c r="AY893" s="25" t="s">
        <v>196</v>
      </c>
      <c r="BE893" s="215">
        <f>IF(N893="základní",J893,0)</f>
        <v>0</v>
      </c>
      <c r="BF893" s="215">
        <f>IF(N893="snížená",J893,0)</f>
        <v>0</v>
      </c>
      <c r="BG893" s="215">
        <f>IF(N893="zákl. přenesená",J893,0)</f>
        <v>0</v>
      </c>
      <c r="BH893" s="215">
        <f>IF(N893="sníž. přenesená",J893,0)</f>
        <v>0</v>
      </c>
      <c r="BI893" s="215">
        <f>IF(N893="nulová",J893,0)</f>
        <v>0</v>
      </c>
      <c r="BJ893" s="25" t="s">
        <v>81</v>
      </c>
      <c r="BK893" s="215">
        <f>ROUND(I893*H893,2)</f>
        <v>0</v>
      </c>
      <c r="BL893" s="25" t="s">
        <v>290</v>
      </c>
      <c r="BM893" s="25" t="s">
        <v>1233</v>
      </c>
    </row>
    <row r="894" spans="2:65" s="12" customFormat="1">
      <c r="B894" s="216"/>
      <c r="C894" s="217"/>
      <c r="D894" s="218" t="s">
        <v>205</v>
      </c>
      <c r="E894" s="219" t="s">
        <v>24</v>
      </c>
      <c r="F894" s="220" t="s">
        <v>1234</v>
      </c>
      <c r="G894" s="217"/>
      <c r="H894" s="221">
        <v>169.95</v>
      </c>
      <c r="I894" s="222"/>
      <c r="J894" s="217"/>
      <c r="K894" s="217"/>
      <c r="L894" s="223"/>
      <c r="M894" s="224"/>
      <c r="N894" s="225"/>
      <c r="O894" s="225"/>
      <c r="P894" s="225"/>
      <c r="Q894" s="225"/>
      <c r="R894" s="225"/>
      <c r="S894" s="225"/>
      <c r="T894" s="226"/>
      <c r="AT894" s="227" t="s">
        <v>205</v>
      </c>
      <c r="AU894" s="227" t="s">
        <v>83</v>
      </c>
      <c r="AV894" s="12" t="s">
        <v>83</v>
      </c>
      <c r="AW894" s="12" t="s">
        <v>37</v>
      </c>
      <c r="AX894" s="12" t="s">
        <v>81</v>
      </c>
      <c r="AY894" s="227" t="s">
        <v>196</v>
      </c>
    </row>
    <row r="895" spans="2:65" s="1" customFormat="1" ht="46" customHeight="1">
      <c r="B895" s="42"/>
      <c r="C895" s="204" t="s">
        <v>1235</v>
      </c>
      <c r="D895" s="204" t="s">
        <v>198</v>
      </c>
      <c r="E895" s="205" t="s">
        <v>1236</v>
      </c>
      <c r="F895" s="206" t="s">
        <v>1237</v>
      </c>
      <c r="G895" s="207" t="s">
        <v>1189</v>
      </c>
      <c r="H895" s="270"/>
      <c r="I895" s="209"/>
      <c r="J895" s="210">
        <f>ROUND(I895*H895,2)</f>
        <v>0</v>
      </c>
      <c r="K895" s="206" t="s">
        <v>202</v>
      </c>
      <c r="L895" s="62"/>
      <c r="M895" s="211" t="s">
        <v>24</v>
      </c>
      <c r="N895" s="212" t="s">
        <v>45</v>
      </c>
      <c r="O895" s="43"/>
      <c r="P895" s="213">
        <f>O895*H895</f>
        <v>0</v>
      </c>
      <c r="Q895" s="213">
        <v>0</v>
      </c>
      <c r="R895" s="213">
        <f>Q895*H895</f>
        <v>0</v>
      </c>
      <c r="S895" s="213">
        <v>0</v>
      </c>
      <c r="T895" s="214">
        <f>S895*H895</f>
        <v>0</v>
      </c>
      <c r="AR895" s="25" t="s">
        <v>290</v>
      </c>
      <c r="AT895" s="25" t="s">
        <v>198</v>
      </c>
      <c r="AU895" s="25" t="s">
        <v>83</v>
      </c>
      <c r="AY895" s="25" t="s">
        <v>196</v>
      </c>
      <c r="BE895" s="215">
        <f>IF(N895="základní",J895,0)</f>
        <v>0</v>
      </c>
      <c r="BF895" s="215">
        <f>IF(N895="snížená",J895,0)</f>
        <v>0</v>
      </c>
      <c r="BG895" s="215">
        <f>IF(N895="zákl. přenesená",J895,0)</f>
        <v>0</v>
      </c>
      <c r="BH895" s="215">
        <f>IF(N895="sníž. přenesená",J895,0)</f>
        <v>0</v>
      </c>
      <c r="BI895" s="215">
        <f>IF(N895="nulová",J895,0)</f>
        <v>0</v>
      </c>
      <c r="BJ895" s="25" t="s">
        <v>81</v>
      </c>
      <c r="BK895" s="215">
        <f>ROUND(I895*H895,2)</f>
        <v>0</v>
      </c>
      <c r="BL895" s="25" t="s">
        <v>290</v>
      </c>
      <c r="BM895" s="25" t="s">
        <v>1238</v>
      </c>
    </row>
    <row r="896" spans="2:65" s="11" customFormat="1" ht="29.9" customHeight="1">
      <c r="B896" s="188"/>
      <c r="C896" s="189"/>
      <c r="D896" s="190" t="s">
        <v>73</v>
      </c>
      <c r="E896" s="202" t="s">
        <v>1239</v>
      </c>
      <c r="F896" s="202" t="s">
        <v>1240</v>
      </c>
      <c r="G896" s="189"/>
      <c r="H896" s="189"/>
      <c r="I896" s="192"/>
      <c r="J896" s="203">
        <f>BK896</f>
        <v>0</v>
      </c>
      <c r="K896" s="189"/>
      <c r="L896" s="194"/>
      <c r="M896" s="195"/>
      <c r="N896" s="196"/>
      <c r="O896" s="196"/>
      <c r="P896" s="197">
        <f>SUM(P897:P904)</f>
        <v>0</v>
      </c>
      <c r="Q896" s="196"/>
      <c r="R896" s="197">
        <f>SUM(R897:R904)</f>
        <v>0.1191654</v>
      </c>
      <c r="S896" s="196"/>
      <c r="T896" s="198">
        <f>SUM(T897:T904)</f>
        <v>0</v>
      </c>
      <c r="AR896" s="199" t="s">
        <v>83</v>
      </c>
      <c r="AT896" s="200" t="s">
        <v>73</v>
      </c>
      <c r="AU896" s="200" t="s">
        <v>81</v>
      </c>
      <c r="AY896" s="199" t="s">
        <v>196</v>
      </c>
      <c r="BK896" s="201">
        <f>SUM(BK897:BK904)</f>
        <v>0</v>
      </c>
    </row>
    <row r="897" spans="2:65" s="1" customFormat="1" ht="34.5" customHeight="1">
      <c r="B897" s="42"/>
      <c r="C897" s="204" t="s">
        <v>1241</v>
      </c>
      <c r="D897" s="204" t="s">
        <v>198</v>
      </c>
      <c r="E897" s="205" t="s">
        <v>395</v>
      </c>
      <c r="F897" s="206" t="s">
        <v>396</v>
      </c>
      <c r="G897" s="207" t="s">
        <v>267</v>
      </c>
      <c r="H897" s="208">
        <v>129.81</v>
      </c>
      <c r="I897" s="209"/>
      <c r="J897" s="210">
        <f>ROUND(I897*H897,2)</f>
        <v>0</v>
      </c>
      <c r="K897" s="206" t="s">
        <v>202</v>
      </c>
      <c r="L897" s="62"/>
      <c r="M897" s="211" t="s">
        <v>24</v>
      </c>
      <c r="N897" s="212" t="s">
        <v>45</v>
      </c>
      <c r="O897" s="43"/>
      <c r="P897" s="213">
        <f>O897*H897</f>
        <v>0</v>
      </c>
      <c r="Q897" s="213">
        <v>0</v>
      </c>
      <c r="R897" s="213">
        <f>Q897*H897</f>
        <v>0</v>
      </c>
      <c r="S897" s="213">
        <v>0</v>
      </c>
      <c r="T897" s="214">
        <f>S897*H897</f>
        <v>0</v>
      </c>
      <c r="AR897" s="25" t="s">
        <v>290</v>
      </c>
      <c r="AT897" s="25" t="s">
        <v>198</v>
      </c>
      <c r="AU897" s="25" t="s">
        <v>83</v>
      </c>
      <c r="AY897" s="25" t="s">
        <v>196</v>
      </c>
      <c r="BE897" s="215">
        <f>IF(N897="základní",J897,0)</f>
        <v>0</v>
      </c>
      <c r="BF897" s="215">
        <f>IF(N897="snížená",J897,0)</f>
        <v>0</v>
      </c>
      <c r="BG897" s="215">
        <f>IF(N897="zákl. přenesená",J897,0)</f>
        <v>0</v>
      </c>
      <c r="BH897" s="215">
        <f>IF(N897="sníž. přenesená",J897,0)</f>
        <v>0</v>
      </c>
      <c r="BI897" s="215">
        <f>IF(N897="nulová",J897,0)</f>
        <v>0</v>
      </c>
      <c r="BJ897" s="25" t="s">
        <v>81</v>
      </c>
      <c r="BK897" s="215">
        <f>ROUND(I897*H897,2)</f>
        <v>0</v>
      </c>
      <c r="BL897" s="25" t="s">
        <v>290</v>
      </c>
      <c r="BM897" s="25" t="s">
        <v>1242</v>
      </c>
    </row>
    <row r="898" spans="2:65" s="12" customFormat="1">
      <c r="B898" s="216"/>
      <c r="C898" s="217"/>
      <c r="D898" s="218" t="s">
        <v>205</v>
      </c>
      <c r="E898" s="219" t="s">
        <v>24</v>
      </c>
      <c r="F898" s="220" t="s">
        <v>1215</v>
      </c>
      <c r="G898" s="217"/>
      <c r="H898" s="221">
        <v>135.19999999999999</v>
      </c>
      <c r="I898" s="222"/>
      <c r="J898" s="217"/>
      <c r="K898" s="217"/>
      <c r="L898" s="223"/>
      <c r="M898" s="224"/>
      <c r="N898" s="225"/>
      <c r="O898" s="225"/>
      <c r="P898" s="225"/>
      <c r="Q898" s="225"/>
      <c r="R898" s="225"/>
      <c r="S898" s="225"/>
      <c r="T898" s="226"/>
      <c r="AT898" s="227" t="s">
        <v>205</v>
      </c>
      <c r="AU898" s="227" t="s">
        <v>83</v>
      </c>
      <c r="AV898" s="12" t="s">
        <v>83</v>
      </c>
      <c r="AW898" s="12" t="s">
        <v>37</v>
      </c>
      <c r="AX898" s="12" t="s">
        <v>74</v>
      </c>
      <c r="AY898" s="227" t="s">
        <v>196</v>
      </c>
    </row>
    <row r="899" spans="2:65" s="12" customFormat="1">
      <c r="B899" s="216"/>
      <c r="C899" s="217"/>
      <c r="D899" s="218" t="s">
        <v>205</v>
      </c>
      <c r="E899" s="219" t="s">
        <v>24</v>
      </c>
      <c r="F899" s="220" t="s">
        <v>1216</v>
      </c>
      <c r="G899" s="217"/>
      <c r="H899" s="221">
        <v>-5.39</v>
      </c>
      <c r="I899" s="222"/>
      <c r="J899" s="217"/>
      <c r="K899" s="217"/>
      <c r="L899" s="223"/>
      <c r="M899" s="224"/>
      <c r="N899" s="225"/>
      <c r="O899" s="225"/>
      <c r="P899" s="225"/>
      <c r="Q899" s="225"/>
      <c r="R899" s="225"/>
      <c r="S899" s="225"/>
      <c r="T899" s="226"/>
      <c r="AT899" s="227" t="s">
        <v>205</v>
      </c>
      <c r="AU899" s="227" t="s">
        <v>83</v>
      </c>
      <c r="AV899" s="12" t="s">
        <v>83</v>
      </c>
      <c r="AW899" s="12" t="s">
        <v>37</v>
      </c>
      <c r="AX899" s="12" t="s">
        <v>74</v>
      </c>
      <c r="AY899" s="227" t="s">
        <v>196</v>
      </c>
    </row>
    <row r="900" spans="2:65" s="13" customFormat="1">
      <c r="B900" s="228"/>
      <c r="C900" s="229"/>
      <c r="D900" s="218" t="s">
        <v>205</v>
      </c>
      <c r="E900" s="230" t="s">
        <v>24</v>
      </c>
      <c r="F900" s="231" t="s">
        <v>271</v>
      </c>
      <c r="G900" s="229"/>
      <c r="H900" s="232">
        <v>129.81</v>
      </c>
      <c r="I900" s="233"/>
      <c r="J900" s="229"/>
      <c r="K900" s="229"/>
      <c r="L900" s="234"/>
      <c r="M900" s="235"/>
      <c r="N900" s="236"/>
      <c r="O900" s="236"/>
      <c r="P900" s="236"/>
      <c r="Q900" s="236"/>
      <c r="R900" s="236"/>
      <c r="S900" s="236"/>
      <c r="T900" s="237"/>
      <c r="AT900" s="238" t="s">
        <v>205</v>
      </c>
      <c r="AU900" s="238" t="s">
        <v>83</v>
      </c>
      <c r="AV900" s="13" t="s">
        <v>211</v>
      </c>
      <c r="AW900" s="13" t="s">
        <v>37</v>
      </c>
      <c r="AX900" s="13" t="s">
        <v>74</v>
      </c>
      <c r="AY900" s="238" t="s">
        <v>196</v>
      </c>
    </row>
    <row r="901" spans="2:65" s="14" customFormat="1">
      <c r="B901" s="239"/>
      <c r="C901" s="240"/>
      <c r="D901" s="218" t="s">
        <v>205</v>
      </c>
      <c r="E901" s="241" t="s">
        <v>24</v>
      </c>
      <c r="F901" s="242" t="s">
        <v>238</v>
      </c>
      <c r="G901" s="240"/>
      <c r="H901" s="243">
        <v>129.81</v>
      </c>
      <c r="I901" s="244"/>
      <c r="J901" s="240"/>
      <c r="K901" s="240"/>
      <c r="L901" s="245"/>
      <c r="M901" s="246"/>
      <c r="N901" s="247"/>
      <c r="O901" s="247"/>
      <c r="P901" s="247"/>
      <c r="Q901" s="247"/>
      <c r="R901" s="247"/>
      <c r="S901" s="247"/>
      <c r="T901" s="248"/>
      <c r="AT901" s="249" t="s">
        <v>205</v>
      </c>
      <c r="AU901" s="249" t="s">
        <v>83</v>
      </c>
      <c r="AV901" s="14" t="s">
        <v>203</v>
      </c>
      <c r="AW901" s="14" t="s">
        <v>37</v>
      </c>
      <c r="AX901" s="14" t="s">
        <v>81</v>
      </c>
      <c r="AY901" s="249" t="s">
        <v>196</v>
      </c>
    </row>
    <row r="902" spans="2:65" s="1" customFormat="1" ht="23" customHeight="1">
      <c r="B902" s="42"/>
      <c r="C902" s="250" t="s">
        <v>1243</v>
      </c>
      <c r="D902" s="250" t="s">
        <v>252</v>
      </c>
      <c r="E902" s="251" t="s">
        <v>1244</v>
      </c>
      <c r="F902" s="252" t="s">
        <v>1245</v>
      </c>
      <c r="G902" s="253" t="s">
        <v>267</v>
      </c>
      <c r="H902" s="254">
        <v>132.40600000000001</v>
      </c>
      <c r="I902" s="255"/>
      <c r="J902" s="256">
        <f>ROUND(I902*H902,2)</f>
        <v>0</v>
      </c>
      <c r="K902" s="252" t="s">
        <v>202</v>
      </c>
      <c r="L902" s="257"/>
      <c r="M902" s="258" t="s">
        <v>24</v>
      </c>
      <c r="N902" s="259" t="s">
        <v>45</v>
      </c>
      <c r="O902" s="43"/>
      <c r="P902" s="213">
        <f>O902*H902</f>
        <v>0</v>
      </c>
      <c r="Q902" s="213">
        <v>8.9999999999999998E-4</v>
      </c>
      <c r="R902" s="213">
        <f>Q902*H902</f>
        <v>0.1191654</v>
      </c>
      <c r="S902" s="213">
        <v>0</v>
      </c>
      <c r="T902" s="214">
        <f>S902*H902</f>
        <v>0</v>
      </c>
      <c r="AR902" s="25" t="s">
        <v>376</v>
      </c>
      <c r="AT902" s="25" t="s">
        <v>252</v>
      </c>
      <c r="AU902" s="25" t="s">
        <v>83</v>
      </c>
      <c r="AY902" s="25" t="s">
        <v>196</v>
      </c>
      <c r="BE902" s="215">
        <f>IF(N902="základní",J902,0)</f>
        <v>0</v>
      </c>
      <c r="BF902" s="215">
        <f>IF(N902="snížená",J902,0)</f>
        <v>0</v>
      </c>
      <c r="BG902" s="215">
        <f>IF(N902="zákl. přenesená",J902,0)</f>
        <v>0</v>
      </c>
      <c r="BH902" s="215">
        <f>IF(N902="sníž. přenesená",J902,0)</f>
        <v>0</v>
      </c>
      <c r="BI902" s="215">
        <f>IF(N902="nulová",J902,0)</f>
        <v>0</v>
      </c>
      <c r="BJ902" s="25" t="s">
        <v>81</v>
      </c>
      <c r="BK902" s="215">
        <f>ROUND(I902*H902,2)</f>
        <v>0</v>
      </c>
      <c r="BL902" s="25" t="s">
        <v>290</v>
      </c>
      <c r="BM902" s="25" t="s">
        <v>1246</v>
      </c>
    </row>
    <row r="903" spans="2:65" s="12" customFormat="1">
      <c r="B903" s="216"/>
      <c r="C903" s="217"/>
      <c r="D903" s="218" t="s">
        <v>205</v>
      </c>
      <c r="E903" s="219" t="s">
        <v>24</v>
      </c>
      <c r="F903" s="220" t="s">
        <v>1221</v>
      </c>
      <c r="G903" s="217"/>
      <c r="H903" s="221">
        <v>132.40600000000001</v>
      </c>
      <c r="I903" s="222"/>
      <c r="J903" s="217"/>
      <c r="K903" s="217"/>
      <c r="L903" s="223"/>
      <c r="M903" s="224"/>
      <c r="N903" s="225"/>
      <c r="O903" s="225"/>
      <c r="P903" s="225"/>
      <c r="Q903" s="225"/>
      <c r="R903" s="225"/>
      <c r="S903" s="225"/>
      <c r="T903" s="226"/>
      <c r="AT903" s="227" t="s">
        <v>205</v>
      </c>
      <c r="AU903" s="227" t="s">
        <v>83</v>
      </c>
      <c r="AV903" s="12" t="s">
        <v>83</v>
      </c>
      <c r="AW903" s="12" t="s">
        <v>37</v>
      </c>
      <c r="AX903" s="12" t="s">
        <v>81</v>
      </c>
      <c r="AY903" s="227" t="s">
        <v>196</v>
      </c>
    </row>
    <row r="904" spans="2:65" s="1" customFormat="1" ht="46" customHeight="1">
      <c r="B904" s="42"/>
      <c r="C904" s="204" t="s">
        <v>1247</v>
      </c>
      <c r="D904" s="204" t="s">
        <v>198</v>
      </c>
      <c r="E904" s="205" t="s">
        <v>1248</v>
      </c>
      <c r="F904" s="206" t="s">
        <v>1249</v>
      </c>
      <c r="G904" s="207" t="s">
        <v>1189</v>
      </c>
      <c r="H904" s="270"/>
      <c r="I904" s="209"/>
      <c r="J904" s="210">
        <f>ROUND(I904*H904,2)</f>
        <v>0</v>
      </c>
      <c r="K904" s="206" t="s">
        <v>202</v>
      </c>
      <c r="L904" s="62"/>
      <c r="M904" s="211" t="s">
        <v>24</v>
      </c>
      <c r="N904" s="212" t="s">
        <v>45</v>
      </c>
      <c r="O904" s="43"/>
      <c r="P904" s="213">
        <f>O904*H904</f>
        <v>0</v>
      </c>
      <c r="Q904" s="213">
        <v>0</v>
      </c>
      <c r="R904" s="213">
        <f>Q904*H904</f>
        <v>0</v>
      </c>
      <c r="S904" s="213">
        <v>0</v>
      </c>
      <c r="T904" s="214">
        <f>S904*H904</f>
        <v>0</v>
      </c>
      <c r="AR904" s="25" t="s">
        <v>290</v>
      </c>
      <c r="AT904" s="25" t="s">
        <v>198</v>
      </c>
      <c r="AU904" s="25" t="s">
        <v>83</v>
      </c>
      <c r="AY904" s="25" t="s">
        <v>196</v>
      </c>
      <c r="BE904" s="215">
        <f>IF(N904="základní",J904,0)</f>
        <v>0</v>
      </c>
      <c r="BF904" s="215">
        <f>IF(N904="snížená",J904,0)</f>
        <v>0</v>
      </c>
      <c r="BG904" s="215">
        <f>IF(N904="zákl. přenesená",J904,0)</f>
        <v>0</v>
      </c>
      <c r="BH904" s="215">
        <f>IF(N904="sníž. přenesená",J904,0)</f>
        <v>0</v>
      </c>
      <c r="BI904" s="215">
        <f>IF(N904="nulová",J904,0)</f>
        <v>0</v>
      </c>
      <c r="BJ904" s="25" t="s">
        <v>81</v>
      </c>
      <c r="BK904" s="215">
        <f>ROUND(I904*H904,2)</f>
        <v>0</v>
      </c>
      <c r="BL904" s="25" t="s">
        <v>290</v>
      </c>
      <c r="BM904" s="25" t="s">
        <v>1250</v>
      </c>
    </row>
    <row r="905" spans="2:65" s="11" customFormat="1" ht="29.9" customHeight="1">
      <c r="B905" s="188"/>
      <c r="C905" s="189"/>
      <c r="D905" s="190" t="s">
        <v>73</v>
      </c>
      <c r="E905" s="202" t="s">
        <v>1251</v>
      </c>
      <c r="F905" s="202" t="s">
        <v>1252</v>
      </c>
      <c r="G905" s="189"/>
      <c r="H905" s="189"/>
      <c r="I905" s="192"/>
      <c r="J905" s="203">
        <f>BK905</f>
        <v>0</v>
      </c>
      <c r="K905" s="189"/>
      <c r="L905" s="194"/>
      <c r="M905" s="195"/>
      <c r="N905" s="196"/>
      <c r="O905" s="196"/>
      <c r="P905" s="197">
        <f>SUM(P906:P929)</f>
        <v>0</v>
      </c>
      <c r="Q905" s="196"/>
      <c r="R905" s="197">
        <f>SUM(R906:R929)</f>
        <v>4.2570000000000004E-2</v>
      </c>
      <c r="S905" s="196"/>
      <c r="T905" s="198">
        <f>SUM(T906:T929)</f>
        <v>0</v>
      </c>
      <c r="AR905" s="199" t="s">
        <v>83</v>
      </c>
      <c r="AT905" s="200" t="s">
        <v>73</v>
      </c>
      <c r="AU905" s="200" t="s">
        <v>81</v>
      </c>
      <c r="AY905" s="199" t="s">
        <v>196</v>
      </c>
      <c r="BK905" s="201">
        <f>SUM(BK906:BK929)</f>
        <v>0</v>
      </c>
    </row>
    <row r="906" spans="2:65" s="1" customFormat="1" ht="34.5" customHeight="1">
      <c r="B906" s="42"/>
      <c r="C906" s="204" t="s">
        <v>1253</v>
      </c>
      <c r="D906" s="204" t="s">
        <v>198</v>
      </c>
      <c r="E906" s="205" t="s">
        <v>1254</v>
      </c>
      <c r="F906" s="206" t="s">
        <v>1255</v>
      </c>
      <c r="G906" s="207" t="s">
        <v>248</v>
      </c>
      <c r="H906" s="208">
        <v>2</v>
      </c>
      <c r="I906" s="209"/>
      <c r="J906" s="210">
        <f>ROUND(I906*H906,2)</f>
        <v>0</v>
      </c>
      <c r="K906" s="206" t="s">
        <v>1256</v>
      </c>
      <c r="L906" s="62"/>
      <c r="M906" s="211" t="s">
        <v>24</v>
      </c>
      <c r="N906" s="212" t="s">
        <v>45</v>
      </c>
      <c r="O906" s="43"/>
      <c r="P906" s="213">
        <f>O906*H906</f>
        <v>0</v>
      </c>
      <c r="Q906" s="213">
        <v>0</v>
      </c>
      <c r="R906" s="213">
        <f>Q906*H906</f>
        <v>0</v>
      </c>
      <c r="S906" s="213">
        <v>0</v>
      </c>
      <c r="T906" s="214">
        <f>S906*H906</f>
        <v>0</v>
      </c>
      <c r="AR906" s="25" t="s">
        <v>290</v>
      </c>
      <c r="AT906" s="25" t="s">
        <v>198</v>
      </c>
      <c r="AU906" s="25" t="s">
        <v>83</v>
      </c>
      <c r="AY906" s="25" t="s">
        <v>196</v>
      </c>
      <c r="BE906" s="215">
        <f>IF(N906="základní",J906,0)</f>
        <v>0</v>
      </c>
      <c r="BF906" s="215">
        <f>IF(N906="snížená",J906,0)</f>
        <v>0</v>
      </c>
      <c r="BG906" s="215">
        <f>IF(N906="zákl. přenesená",J906,0)</f>
        <v>0</v>
      </c>
      <c r="BH906" s="215">
        <f>IF(N906="sníž. přenesená",J906,0)</f>
        <v>0</v>
      </c>
      <c r="BI906" s="215">
        <f>IF(N906="nulová",J906,0)</f>
        <v>0</v>
      </c>
      <c r="BJ906" s="25" t="s">
        <v>81</v>
      </c>
      <c r="BK906" s="215">
        <f>ROUND(I906*H906,2)</f>
        <v>0</v>
      </c>
      <c r="BL906" s="25" t="s">
        <v>290</v>
      </c>
      <c r="BM906" s="25" t="s">
        <v>1257</v>
      </c>
    </row>
    <row r="907" spans="2:65" s="12" customFormat="1">
      <c r="B907" s="216"/>
      <c r="C907" s="217"/>
      <c r="D907" s="218" t="s">
        <v>205</v>
      </c>
      <c r="E907" s="219" t="s">
        <v>24</v>
      </c>
      <c r="F907" s="220" t="s">
        <v>1258</v>
      </c>
      <c r="G907" s="217"/>
      <c r="H907" s="221">
        <v>1</v>
      </c>
      <c r="I907" s="222"/>
      <c r="J907" s="217"/>
      <c r="K907" s="217"/>
      <c r="L907" s="223"/>
      <c r="M907" s="224"/>
      <c r="N907" s="225"/>
      <c r="O907" s="225"/>
      <c r="P907" s="225"/>
      <c r="Q907" s="225"/>
      <c r="R907" s="225"/>
      <c r="S907" s="225"/>
      <c r="T907" s="226"/>
      <c r="AT907" s="227" t="s">
        <v>205</v>
      </c>
      <c r="AU907" s="227" t="s">
        <v>83</v>
      </c>
      <c r="AV907" s="12" t="s">
        <v>83</v>
      </c>
      <c r="AW907" s="12" t="s">
        <v>37</v>
      </c>
      <c r="AX907" s="12" t="s">
        <v>74</v>
      </c>
      <c r="AY907" s="227" t="s">
        <v>196</v>
      </c>
    </row>
    <row r="908" spans="2:65" s="12" customFormat="1">
      <c r="B908" s="216"/>
      <c r="C908" s="217"/>
      <c r="D908" s="218" t="s">
        <v>205</v>
      </c>
      <c r="E908" s="219" t="s">
        <v>24</v>
      </c>
      <c r="F908" s="220" t="s">
        <v>1259</v>
      </c>
      <c r="G908" s="217"/>
      <c r="H908" s="221">
        <v>1</v>
      </c>
      <c r="I908" s="222"/>
      <c r="J908" s="217"/>
      <c r="K908" s="217"/>
      <c r="L908" s="223"/>
      <c r="M908" s="224"/>
      <c r="N908" s="225"/>
      <c r="O908" s="225"/>
      <c r="P908" s="225"/>
      <c r="Q908" s="225"/>
      <c r="R908" s="225"/>
      <c r="S908" s="225"/>
      <c r="T908" s="226"/>
      <c r="AT908" s="227" t="s">
        <v>205</v>
      </c>
      <c r="AU908" s="227" t="s">
        <v>83</v>
      </c>
      <c r="AV908" s="12" t="s">
        <v>83</v>
      </c>
      <c r="AW908" s="12" t="s">
        <v>37</v>
      </c>
      <c r="AX908" s="12" t="s">
        <v>74</v>
      </c>
      <c r="AY908" s="227" t="s">
        <v>196</v>
      </c>
    </row>
    <row r="909" spans="2:65" s="14" customFormat="1">
      <c r="B909" s="239"/>
      <c r="C909" s="240"/>
      <c r="D909" s="218" t="s">
        <v>205</v>
      </c>
      <c r="E909" s="241" t="s">
        <v>24</v>
      </c>
      <c r="F909" s="242" t="s">
        <v>238</v>
      </c>
      <c r="G909" s="240"/>
      <c r="H909" s="243">
        <v>2</v>
      </c>
      <c r="I909" s="244"/>
      <c r="J909" s="240"/>
      <c r="K909" s="240"/>
      <c r="L909" s="245"/>
      <c r="M909" s="246"/>
      <c r="N909" s="247"/>
      <c r="O909" s="247"/>
      <c r="P909" s="247"/>
      <c r="Q909" s="247"/>
      <c r="R909" s="247"/>
      <c r="S909" s="247"/>
      <c r="T909" s="248"/>
      <c r="AT909" s="249" t="s">
        <v>205</v>
      </c>
      <c r="AU909" s="249" t="s">
        <v>83</v>
      </c>
      <c r="AV909" s="14" t="s">
        <v>203</v>
      </c>
      <c r="AW909" s="14" t="s">
        <v>37</v>
      </c>
      <c r="AX909" s="14" t="s">
        <v>81</v>
      </c>
      <c r="AY909" s="249" t="s">
        <v>196</v>
      </c>
    </row>
    <row r="910" spans="2:65" s="1" customFormat="1" ht="14.5" customHeight="1">
      <c r="B910" s="42"/>
      <c r="C910" s="250" t="s">
        <v>1260</v>
      </c>
      <c r="D910" s="250" t="s">
        <v>252</v>
      </c>
      <c r="E910" s="251" t="s">
        <v>1261</v>
      </c>
      <c r="F910" s="252" t="s">
        <v>1262</v>
      </c>
      <c r="G910" s="253" t="s">
        <v>248</v>
      </c>
      <c r="H910" s="254">
        <v>2</v>
      </c>
      <c r="I910" s="255"/>
      <c r="J910" s="256">
        <f>ROUND(I910*H910,2)</f>
        <v>0</v>
      </c>
      <c r="K910" s="252" t="s">
        <v>202</v>
      </c>
      <c r="L910" s="257"/>
      <c r="M910" s="258" t="s">
        <v>24</v>
      </c>
      <c r="N910" s="259" t="s">
        <v>45</v>
      </c>
      <c r="O910" s="43"/>
      <c r="P910" s="213">
        <f>O910*H910</f>
        <v>0</v>
      </c>
      <c r="Q910" s="213">
        <v>1E-4</v>
      </c>
      <c r="R910" s="213">
        <f>Q910*H910</f>
        <v>2.0000000000000001E-4</v>
      </c>
      <c r="S910" s="213">
        <v>0</v>
      </c>
      <c r="T910" s="214">
        <f>S910*H910</f>
        <v>0</v>
      </c>
      <c r="AR910" s="25" t="s">
        <v>376</v>
      </c>
      <c r="AT910" s="25" t="s">
        <v>252</v>
      </c>
      <c r="AU910" s="25" t="s">
        <v>83</v>
      </c>
      <c r="AY910" s="25" t="s">
        <v>196</v>
      </c>
      <c r="BE910" s="215">
        <f>IF(N910="základní",J910,0)</f>
        <v>0</v>
      </c>
      <c r="BF910" s="215">
        <f>IF(N910="snížená",J910,0)</f>
        <v>0</v>
      </c>
      <c r="BG910" s="215">
        <f>IF(N910="zákl. přenesená",J910,0)</f>
        <v>0</v>
      </c>
      <c r="BH910" s="215">
        <f>IF(N910="sníž. přenesená",J910,0)</f>
        <v>0</v>
      </c>
      <c r="BI910" s="215">
        <f>IF(N910="nulová",J910,0)</f>
        <v>0</v>
      </c>
      <c r="BJ910" s="25" t="s">
        <v>81</v>
      </c>
      <c r="BK910" s="215">
        <f>ROUND(I910*H910,2)</f>
        <v>0</v>
      </c>
      <c r="BL910" s="25" t="s">
        <v>290</v>
      </c>
      <c r="BM910" s="25" t="s">
        <v>1263</v>
      </c>
    </row>
    <row r="911" spans="2:65" s="1" customFormat="1" ht="23" customHeight="1">
      <c r="B911" s="42"/>
      <c r="C911" s="250" t="s">
        <v>1264</v>
      </c>
      <c r="D911" s="250" t="s">
        <v>252</v>
      </c>
      <c r="E911" s="251" t="s">
        <v>1265</v>
      </c>
      <c r="F911" s="252" t="s">
        <v>1266</v>
      </c>
      <c r="G911" s="253" t="s">
        <v>248</v>
      </c>
      <c r="H911" s="254">
        <v>2</v>
      </c>
      <c r="I911" s="255"/>
      <c r="J911" s="256">
        <f>ROUND(I911*H911,2)</f>
        <v>0</v>
      </c>
      <c r="K911" s="252" t="s">
        <v>202</v>
      </c>
      <c r="L911" s="257"/>
      <c r="M911" s="258" t="s">
        <v>24</v>
      </c>
      <c r="N911" s="259" t="s">
        <v>45</v>
      </c>
      <c r="O911" s="43"/>
      <c r="P911" s="213">
        <f>O911*H911</f>
        <v>0</v>
      </c>
      <c r="Q911" s="213">
        <v>1.6000000000000001E-3</v>
      </c>
      <c r="R911" s="213">
        <f>Q911*H911</f>
        <v>3.2000000000000002E-3</v>
      </c>
      <c r="S911" s="213">
        <v>0</v>
      </c>
      <c r="T911" s="214">
        <f>S911*H911</f>
        <v>0</v>
      </c>
      <c r="AR911" s="25" t="s">
        <v>376</v>
      </c>
      <c r="AT911" s="25" t="s">
        <v>252</v>
      </c>
      <c r="AU911" s="25" t="s">
        <v>83</v>
      </c>
      <c r="AY911" s="25" t="s">
        <v>196</v>
      </c>
      <c r="BE911" s="215">
        <f>IF(N911="základní",J911,0)</f>
        <v>0</v>
      </c>
      <c r="BF911" s="215">
        <f>IF(N911="snížená",J911,0)</f>
        <v>0</v>
      </c>
      <c r="BG911" s="215">
        <f>IF(N911="zákl. přenesená",J911,0)</f>
        <v>0</v>
      </c>
      <c r="BH911" s="215">
        <f>IF(N911="sníž. přenesená",J911,0)</f>
        <v>0</v>
      </c>
      <c r="BI911" s="215">
        <f>IF(N911="nulová",J911,0)</f>
        <v>0</v>
      </c>
      <c r="BJ911" s="25" t="s">
        <v>81</v>
      </c>
      <c r="BK911" s="215">
        <f>ROUND(I911*H911,2)</f>
        <v>0</v>
      </c>
      <c r="BL911" s="25" t="s">
        <v>290</v>
      </c>
      <c r="BM911" s="25" t="s">
        <v>1267</v>
      </c>
    </row>
    <row r="912" spans="2:65" s="1" customFormat="1" ht="34.5" customHeight="1">
      <c r="B912" s="42"/>
      <c r="C912" s="204" t="s">
        <v>1268</v>
      </c>
      <c r="D912" s="204" t="s">
        <v>198</v>
      </c>
      <c r="E912" s="205" t="s">
        <v>1269</v>
      </c>
      <c r="F912" s="206" t="s">
        <v>1270</v>
      </c>
      <c r="G912" s="207" t="s">
        <v>320</v>
      </c>
      <c r="H912" s="208">
        <v>9</v>
      </c>
      <c r="I912" s="209"/>
      <c r="J912" s="210">
        <f>ROUND(I912*H912,2)</f>
        <v>0</v>
      </c>
      <c r="K912" s="206" t="s">
        <v>202</v>
      </c>
      <c r="L912" s="62"/>
      <c r="M912" s="211" t="s">
        <v>24</v>
      </c>
      <c r="N912" s="212" t="s">
        <v>45</v>
      </c>
      <c r="O912" s="43"/>
      <c r="P912" s="213">
        <f>O912*H912</f>
        <v>0</v>
      </c>
      <c r="Q912" s="213">
        <v>1.75E-3</v>
      </c>
      <c r="R912" s="213">
        <f>Q912*H912</f>
        <v>1.575E-2</v>
      </c>
      <c r="S912" s="213">
        <v>0</v>
      </c>
      <c r="T912" s="214">
        <f>S912*H912</f>
        <v>0</v>
      </c>
      <c r="AR912" s="25" t="s">
        <v>290</v>
      </c>
      <c r="AT912" s="25" t="s">
        <v>198</v>
      </c>
      <c r="AU912" s="25" t="s">
        <v>83</v>
      </c>
      <c r="AY912" s="25" t="s">
        <v>196</v>
      </c>
      <c r="BE912" s="215">
        <f>IF(N912="základní",J912,0)</f>
        <v>0</v>
      </c>
      <c r="BF912" s="215">
        <f>IF(N912="snížená",J912,0)</f>
        <v>0</v>
      </c>
      <c r="BG912" s="215">
        <f>IF(N912="zákl. přenesená",J912,0)</f>
        <v>0</v>
      </c>
      <c r="BH912" s="215">
        <f>IF(N912="sníž. přenesená",J912,0)</f>
        <v>0</v>
      </c>
      <c r="BI912" s="215">
        <f>IF(N912="nulová",J912,0)</f>
        <v>0</v>
      </c>
      <c r="BJ912" s="25" t="s">
        <v>81</v>
      </c>
      <c r="BK912" s="215">
        <f>ROUND(I912*H912,2)</f>
        <v>0</v>
      </c>
      <c r="BL912" s="25" t="s">
        <v>290</v>
      </c>
      <c r="BM912" s="25" t="s">
        <v>1271</v>
      </c>
    </row>
    <row r="913" spans="2:65" s="12" customFormat="1">
      <c r="B913" s="216"/>
      <c r="C913" s="217"/>
      <c r="D913" s="218" t="s">
        <v>205</v>
      </c>
      <c r="E913" s="219" t="s">
        <v>24</v>
      </c>
      <c r="F913" s="220" t="s">
        <v>1272</v>
      </c>
      <c r="G913" s="217"/>
      <c r="H913" s="221">
        <v>2.5</v>
      </c>
      <c r="I913" s="222"/>
      <c r="J913" s="217"/>
      <c r="K913" s="217"/>
      <c r="L913" s="223"/>
      <c r="M913" s="224"/>
      <c r="N913" s="225"/>
      <c r="O913" s="225"/>
      <c r="P913" s="225"/>
      <c r="Q913" s="225"/>
      <c r="R913" s="225"/>
      <c r="S913" s="225"/>
      <c r="T913" s="226"/>
      <c r="AT913" s="227" t="s">
        <v>205</v>
      </c>
      <c r="AU913" s="227" t="s">
        <v>83</v>
      </c>
      <c r="AV913" s="12" t="s">
        <v>83</v>
      </c>
      <c r="AW913" s="12" t="s">
        <v>37</v>
      </c>
      <c r="AX913" s="12" t="s">
        <v>74</v>
      </c>
      <c r="AY913" s="227" t="s">
        <v>196</v>
      </c>
    </row>
    <row r="914" spans="2:65" s="12" customFormat="1">
      <c r="B914" s="216"/>
      <c r="C914" s="217"/>
      <c r="D914" s="218" t="s">
        <v>205</v>
      </c>
      <c r="E914" s="219" t="s">
        <v>24</v>
      </c>
      <c r="F914" s="220" t="s">
        <v>1273</v>
      </c>
      <c r="G914" s="217"/>
      <c r="H914" s="221">
        <v>6.5</v>
      </c>
      <c r="I914" s="222"/>
      <c r="J914" s="217"/>
      <c r="K914" s="217"/>
      <c r="L914" s="223"/>
      <c r="M914" s="224"/>
      <c r="N914" s="225"/>
      <c r="O914" s="225"/>
      <c r="P914" s="225"/>
      <c r="Q914" s="225"/>
      <c r="R914" s="225"/>
      <c r="S914" s="225"/>
      <c r="T914" s="226"/>
      <c r="AT914" s="227" t="s">
        <v>205</v>
      </c>
      <c r="AU914" s="227" t="s">
        <v>83</v>
      </c>
      <c r="AV914" s="12" t="s">
        <v>83</v>
      </c>
      <c r="AW914" s="12" t="s">
        <v>37</v>
      </c>
      <c r="AX914" s="12" t="s">
        <v>74</v>
      </c>
      <c r="AY914" s="227" t="s">
        <v>196</v>
      </c>
    </row>
    <row r="915" spans="2:65" s="14" customFormat="1">
      <c r="B915" s="239"/>
      <c r="C915" s="240"/>
      <c r="D915" s="218" t="s">
        <v>205</v>
      </c>
      <c r="E915" s="241" t="s">
        <v>24</v>
      </c>
      <c r="F915" s="242" t="s">
        <v>238</v>
      </c>
      <c r="G915" s="240"/>
      <c r="H915" s="243">
        <v>9</v>
      </c>
      <c r="I915" s="244"/>
      <c r="J915" s="240"/>
      <c r="K915" s="240"/>
      <c r="L915" s="245"/>
      <c r="M915" s="246"/>
      <c r="N915" s="247"/>
      <c r="O915" s="247"/>
      <c r="P915" s="247"/>
      <c r="Q915" s="247"/>
      <c r="R915" s="247"/>
      <c r="S915" s="247"/>
      <c r="T915" s="248"/>
      <c r="AT915" s="249" t="s">
        <v>205</v>
      </c>
      <c r="AU915" s="249" t="s">
        <v>83</v>
      </c>
      <c r="AV915" s="14" t="s">
        <v>203</v>
      </c>
      <c r="AW915" s="14" t="s">
        <v>37</v>
      </c>
      <c r="AX915" s="14" t="s">
        <v>81</v>
      </c>
      <c r="AY915" s="249" t="s">
        <v>196</v>
      </c>
    </row>
    <row r="916" spans="2:65" s="1" customFormat="1" ht="23" customHeight="1">
      <c r="B916" s="42"/>
      <c r="C916" s="250" t="s">
        <v>1274</v>
      </c>
      <c r="D916" s="250" t="s">
        <v>252</v>
      </c>
      <c r="E916" s="251" t="s">
        <v>1275</v>
      </c>
      <c r="F916" s="252" t="s">
        <v>1276</v>
      </c>
      <c r="G916" s="253" t="s">
        <v>320</v>
      </c>
      <c r="H916" s="254">
        <v>9</v>
      </c>
      <c r="I916" s="255"/>
      <c r="J916" s="256">
        <f>ROUND(I916*H916,2)</f>
        <v>0</v>
      </c>
      <c r="K916" s="252" t="s">
        <v>24</v>
      </c>
      <c r="L916" s="257"/>
      <c r="M916" s="258" t="s">
        <v>24</v>
      </c>
      <c r="N916" s="259" t="s">
        <v>45</v>
      </c>
      <c r="O916" s="43"/>
      <c r="P916" s="213">
        <f>O916*H916</f>
        <v>0</v>
      </c>
      <c r="Q916" s="213">
        <v>1.2999999999999999E-3</v>
      </c>
      <c r="R916" s="213">
        <f>Q916*H916</f>
        <v>1.1699999999999999E-2</v>
      </c>
      <c r="S916" s="213">
        <v>0</v>
      </c>
      <c r="T916" s="214">
        <f>S916*H916</f>
        <v>0</v>
      </c>
      <c r="AR916" s="25" t="s">
        <v>376</v>
      </c>
      <c r="AT916" s="25" t="s">
        <v>252</v>
      </c>
      <c r="AU916" s="25" t="s">
        <v>83</v>
      </c>
      <c r="AY916" s="25" t="s">
        <v>196</v>
      </c>
      <c r="BE916" s="215">
        <f>IF(N916="základní",J916,0)</f>
        <v>0</v>
      </c>
      <c r="BF916" s="215">
        <f>IF(N916="snížená",J916,0)</f>
        <v>0</v>
      </c>
      <c r="BG916" s="215">
        <f>IF(N916="zákl. přenesená",J916,0)</f>
        <v>0</v>
      </c>
      <c r="BH916" s="215">
        <f>IF(N916="sníž. přenesená",J916,0)</f>
        <v>0</v>
      </c>
      <c r="BI916" s="215">
        <f>IF(N916="nulová",J916,0)</f>
        <v>0</v>
      </c>
      <c r="BJ916" s="25" t="s">
        <v>81</v>
      </c>
      <c r="BK916" s="215">
        <f>ROUND(I916*H916,2)</f>
        <v>0</v>
      </c>
      <c r="BL916" s="25" t="s">
        <v>290</v>
      </c>
      <c r="BM916" s="25" t="s">
        <v>1277</v>
      </c>
    </row>
    <row r="917" spans="2:65" s="1" customFormat="1" ht="23" customHeight="1">
      <c r="B917" s="42"/>
      <c r="C917" s="204" t="s">
        <v>1278</v>
      </c>
      <c r="D917" s="204" t="s">
        <v>198</v>
      </c>
      <c r="E917" s="205" t="s">
        <v>1279</v>
      </c>
      <c r="F917" s="206" t="s">
        <v>1280</v>
      </c>
      <c r="G917" s="207" t="s">
        <v>248</v>
      </c>
      <c r="H917" s="208">
        <v>1</v>
      </c>
      <c r="I917" s="209"/>
      <c r="J917" s="210">
        <f>ROUND(I917*H917,2)</f>
        <v>0</v>
      </c>
      <c r="K917" s="206" t="s">
        <v>202</v>
      </c>
      <c r="L917" s="62"/>
      <c r="M917" s="211" t="s">
        <v>24</v>
      </c>
      <c r="N917" s="212" t="s">
        <v>45</v>
      </c>
      <c r="O917" s="43"/>
      <c r="P917" s="213">
        <f>O917*H917</f>
        <v>0</v>
      </c>
      <c r="Q917" s="213">
        <v>0</v>
      </c>
      <c r="R917" s="213">
        <f>Q917*H917</f>
        <v>0</v>
      </c>
      <c r="S917" s="213">
        <v>0</v>
      </c>
      <c r="T917" s="214">
        <f>S917*H917</f>
        <v>0</v>
      </c>
      <c r="AR917" s="25" t="s">
        <v>290</v>
      </c>
      <c r="AT917" s="25" t="s">
        <v>198</v>
      </c>
      <c r="AU917" s="25" t="s">
        <v>83</v>
      </c>
      <c r="AY917" s="25" t="s">
        <v>196</v>
      </c>
      <c r="BE917" s="215">
        <f>IF(N917="základní",J917,0)</f>
        <v>0</v>
      </c>
      <c r="BF917" s="215">
        <f>IF(N917="snížená",J917,0)</f>
        <v>0</v>
      </c>
      <c r="BG917" s="215">
        <f>IF(N917="zákl. přenesená",J917,0)</f>
        <v>0</v>
      </c>
      <c r="BH917" s="215">
        <f>IF(N917="sníž. přenesená",J917,0)</f>
        <v>0</v>
      </c>
      <c r="BI917" s="215">
        <f>IF(N917="nulová",J917,0)</f>
        <v>0</v>
      </c>
      <c r="BJ917" s="25" t="s">
        <v>81</v>
      </c>
      <c r="BK917" s="215">
        <f>ROUND(I917*H917,2)</f>
        <v>0</v>
      </c>
      <c r="BL917" s="25" t="s">
        <v>290</v>
      </c>
      <c r="BM917" s="25" t="s">
        <v>1281</v>
      </c>
    </row>
    <row r="918" spans="2:65" s="12" customFormat="1">
      <c r="B918" s="216"/>
      <c r="C918" s="217"/>
      <c r="D918" s="218" t="s">
        <v>205</v>
      </c>
      <c r="E918" s="219" t="s">
        <v>24</v>
      </c>
      <c r="F918" s="220" t="s">
        <v>1259</v>
      </c>
      <c r="G918" s="217"/>
      <c r="H918" s="221">
        <v>1</v>
      </c>
      <c r="I918" s="222"/>
      <c r="J918" s="217"/>
      <c r="K918" s="217"/>
      <c r="L918" s="223"/>
      <c r="M918" s="224"/>
      <c r="N918" s="225"/>
      <c r="O918" s="225"/>
      <c r="P918" s="225"/>
      <c r="Q918" s="225"/>
      <c r="R918" s="225"/>
      <c r="S918" s="225"/>
      <c r="T918" s="226"/>
      <c r="AT918" s="227" t="s">
        <v>205</v>
      </c>
      <c r="AU918" s="227" t="s">
        <v>83</v>
      </c>
      <c r="AV918" s="12" t="s">
        <v>83</v>
      </c>
      <c r="AW918" s="12" t="s">
        <v>37</v>
      </c>
      <c r="AX918" s="12" t="s">
        <v>81</v>
      </c>
      <c r="AY918" s="227" t="s">
        <v>196</v>
      </c>
    </row>
    <row r="919" spans="2:65" s="1" customFormat="1" ht="14.5" customHeight="1">
      <c r="B919" s="42"/>
      <c r="C919" s="250" t="s">
        <v>1282</v>
      </c>
      <c r="D919" s="250" t="s">
        <v>252</v>
      </c>
      <c r="E919" s="251" t="s">
        <v>1283</v>
      </c>
      <c r="F919" s="252" t="s">
        <v>1284</v>
      </c>
      <c r="G919" s="253" t="s">
        <v>248</v>
      </c>
      <c r="H919" s="254">
        <v>1</v>
      </c>
      <c r="I919" s="255"/>
      <c r="J919" s="256">
        <f>ROUND(I919*H919,2)</f>
        <v>0</v>
      </c>
      <c r="K919" s="252" t="s">
        <v>24</v>
      </c>
      <c r="L919" s="257"/>
      <c r="M919" s="258" t="s">
        <v>24</v>
      </c>
      <c r="N919" s="259" t="s">
        <v>45</v>
      </c>
      <c r="O919" s="43"/>
      <c r="P919" s="213">
        <f>O919*H919</f>
        <v>0</v>
      </c>
      <c r="Q919" s="213">
        <v>1.6000000000000001E-3</v>
      </c>
      <c r="R919" s="213">
        <f>Q919*H919</f>
        <v>1.6000000000000001E-3</v>
      </c>
      <c r="S919" s="213">
        <v>0</v>
      </c>
      <c r="T919" s="214">
        <f>S919*H919</f>
        <v>0</v>
      </c>
      <c r="AR919" s="25" t="s">
        <v>376</v>
      </c>
      <c r="AT919" s="25" t="s">
        <v>252</v>
      </c>
      <c r="AU919" s="25" t="s">
        <v>83</v>
      </c>
      <c r="AY919" s="25" t="s">
        <v>196</v>
      </c>
      <c r="BE919" s="215">
        <f>IF(N919="základní",J919,0)</f>
        <v>0</v>
      </c>
      <c r="BF919" s="215">
        <f>IF(N919="snížená",J919,0)</f>
        <v>0</v>
      </c>
      <c r="BG919" s="215">
        <f>IF(N919="zákl. přenesená",J919,0)</f>
        <v>0</v>
      </c>
      <c r="BH919" s="215">
        <f>IF(N919="sníž. přenesená",J919,0)</f>
        <v>0</v>
      </c>
      <c r="BI919" s="215">
        <f>IF(N919="nulová",J919,0)</f>
        <v>0</v>
      </c>
      <c r="BJ919" s="25" t="s">
        <v>81</v>
      </c>
      <c r="BK919" s="215">
        <f>ROUND(I919*H919,2)</f>
        <v>0</v>
      </c>
      <c r="BL919" s="25" t="s">
        <v>290</v>
      </c>
      <c r="BM919" s="25" t="s">
        <v>1285</v>
      </c>
    </row>
    <row r="920" spans="2:65" s="1" customFormat="1" ht="23" customHeight="1">
      <c r="B920" s="42"/>
      <c r="C920" s="204" t="s">
        <v>1286</v>
      </c>
      <c r="D920" s="204" t="s">
        <v>198</v>
      </c>
      <c r="E920" s="205" t="s">
        <v>1287</v>
      </c>
      <c r="F920" s="206" t="s">
        <v>1288</v>
      </c>
      <c r="G920" s="207" t="s">
        <v>248</v>
      </c>
      <c r="H920" s="208">
        <v>1</v>
      </c>
      <c r="I920" s="209"/>
      <c r="J920" s="210">
        <f>ROUND(I920*H920,2)</f>
        <v>0</v>
      </c>
      <c r="K920" s="206" t="s">
        <v>202</v>
      </c>
      <c r="L920" s="62"/>
      <c r="M920" s="211" t="s">
        <v>24</v>
      </c>
      <c r="N920" s="212" t="s">
        <v>45</v>
      </c>
      <c r="O920" s="43"/>
      <c r="P920" s="213">
        <f>O920*H920</f>
        <v>0</v>
      </c>
      <c r="Q920" s="213">
        <v>0</v>
      </c>
      <c r="R920" s="213">
        <f>Q920*H920</f>
        <v>0</v>
      </c>
      <c r="S920" s="213">
        <v>0</v>
      </c>
      <c r="T920" s="214">
        <f>S920*H920</f>
        <v>0</v>
      </c>
      <c r="AR920" s="25" t="s">
        <v>290</v>
      </c>
      <c r="AT920" s="25" t="s">
        <v>198</v>
      </c>
      <c r="AU920" s="25" t="s">
        <v>83</v>
      </c>
      <c r="AY920" s="25" t="s">
        <v>196</v>
      </c>
      <c r="BE920" s="215">
        <f>IF(N920="základní",J920,0)</f>
        <v>0</v>
      </c>
      <c r="BF920" s="215">
        <f>IF(N920="snížená",J920,0)</f>
        <v>0</v>
      </c>
      <c r="BG920" s="215">
        <f>IF(N920="zákl. přenesená",J920,0)</f>
        <v>0</v>
      </c>
      <c r="BH920" s="215">
        <f>IF(N920="sníž. přenesená",J920,0)</f>
        <v>0</v>
      </c>
      <c r="BI920" s="215">
        <f>IF(N920="nulová",J920,0)</f>
        <v>0</v>
      </c>
      <c r="BJ920" s="25" t="s">
        <v>81</v>
      </c>
      <c r="BK920" s="215">
        <f>ROUND(I920*H920,2)</f>
        <v>0</v>
      </c>
      <c r="BL920" s="25" t="s">
        <v>290</v>
      </c>
      <c r="BM920" s="25" t="s">
        <v>1289</v>
      </c>
    </row>
    <row r="921" spans="2:65" s="12" customFormat="1">
      <c r="B921" s="216"/>
      <c r="C921" s="217"/>
      <c r="D921" s="218" t="s">
        <v>205</v>
      </c>
      <c r="E921" s="219" t="s">
        <v>24</v>
      </c>
      <c r="F921" s="220" t="s">
        <v>1290</v>
      </c>
      <c r="G921" s="217"/>
      <c r="H921" s="221">
        <v>1</v>
      </c>
      <c r="I921" s="222"/>
      <c r="J921" s="217"/>
      <c r="K921" s="217"/>
      <c r="L921" s="223"/>
      <c r="M921" s="224"/>
      <c r="N921" s="225"/>
      <c r="O921" s="225"/>
      <c r="P921" s="225"/>
      <c r="Q921" s="225"/>
      <c r="R921" s="225"/>
      <c r="S921" s="225"/>
      <c r="T921" s="226"/>
      <c r="AT921" s="227" t="s">
        <v>205</v>
      </c>
      <c r="AU921" s="227" t="s">
        <v>83</v>
      </c>
      <c r="AV921" s="12" t="s">
        <v>83</v>
      </c>
      <c r="AW921" s="12" t="s">
        <v>37</v>
      </c>
      <c r="AX921" s="12" t="s">
        <v>81</v>
      </c>
      <c r="AY921" s="227" t="s">
        <v>196</v>
      </c>
    </row>
    <row r="922" spans="2:65" s="1" customFormat="1" ht="14.5" customHeight="1">
      <c r="B922" s="42"/>
      <c r="C922" s="250" t="s">
        <v>1291</v>
      </c>
      <c r="D922" s="250" t="s">
        <v>252</v>
      </c>
      <c r="E922" s="251" t="s">
        <v>1292</v>
      </c>
      <c r="F922" s="252" t="s">
        <v>1293</v>
      </c>
      <c r="G922" s="253" t="s">
        <v>248</v>
      </c>
      <c r="H922" s="254">
        <v>1</v>
      </c>
      <c r="I922" s="255"/>
      <c r="J922" s="256">
        <f>ROUND(I922*H922,2)</f>
        <v>0</v>
      </c>
      <c r="K922" s="252" t="s">
        <v>24</v>
      </c>
      <c r="L922" s="257"/>
      <c r="M922" s="258" t="s">
        <v>24</v>
      </c>
      <c r="N922" s="259" t="s">
        <v>45</v>
      </c>
      <c r="O922" s="43"/>
      <c r="P922" s="213">
        <f>O922*H922</f>
        <v>0</v>
      </c>
      <c r="Q922" s="213">
        <v>1.2E-4</v>
      </c>
      <c r="R922" s="213">
        <f>Q922*H922</f>
        <v>1.2E-4</v>
      </c>
      <c r="S922" s="213">
        <v>0</v>
      </c>
      <c r="T922" s="214">
        <f>S922*H922</f>
        <v>0</v>
      </c>
      <c r="AR922" s="25" t="s">
        <v>376</v>
      </c>
      <c r="AT922" s="25" t="s">
        <v>252</v>
      </c>
      <c r="AU922" s="25" t="s">
        <v>83</v>
      </c>
      <c r="AY922" s="25" t="s">
        <v>196</v>
      </c>
      <c r="BE922" s="215">
        <f>IF(N922="základní",J922,0)</f>
        <v>0</v>
      </c>
      <c r="BF922" s="215">
        <f>IF(N922="snížená",J922,0)</f>
        <v>0</v>
      </c>
      <c r="BG922" s="215">
        <f>IF(N922="zákl. přenesená",J922,0)</f>
        <v>0</v>
      </c>
      <c r="BH922" s="215">
        <f>IF(N922="sníž. přenesená",J922,0)</f>
        <v>0</v>
      </c>
      <c r="BI922" s="215">
        <f>IF(N922="nulová",J922,0)</f>
        <v>0</v>
      </c>
      <c r="BJ922" s="25" t="s">
        <v>81</v>
      </c>
      <c r="BK922" s="215">
        <f>ROUND(I922*H922,2)</f>
        <v>0</v>
      </c>
      <c r="BL922" s="25" t="s">
        <v>290</v>
      </c>
      <c r="BM922" s="25" t="s">
        <v>1294</v>
      </c>
    </row>
    <row r="923" spans="2:65" s="1" customFormat="1" ht="34.5" customHeight="1">
      <c r="B923" s="42"/>
      <c r="C923" s="204" t="s">
        <v>1295</v>
      </c>
      <c r="D923" s="204" t="s">
        <v>198</v>
      </c>
      <c r="E923" s="205" t="s">
        <v>1296</v>
      </c>
      <c r="F923" s="206" t="s">
        <v>1297</v>
      </c>
      <c r="G923" s="207" t="s">
        <v>248</v>
      </c>
      <c r="H923" s="208">
        <v>2</v>
      </c>
      <c r="I923" s="209"/>
      <c r="J923" s="210">
        <f>ROUND(I923*H923,2)</f>
        <v>0</v>
      </c>
      <c r="K923" s="206" t="s">
        <v>202</v>
      </c>
      <c r="L923" s="62"/>
      <c r="M923" s="211" t="s">
        <v>24</v>
      </c>
      <c r="N923" s="212" t="s">
        <v>45</v>
      </c>
      <c r="O923" s="43"/>
      <c r="P923" s="213">
        <f>O923*H923</f>
        <v>0</v>
      </c>
      <c r="Q923" s="213">
        <v>0</v>
      </c>
      <c r="R923" s="213">
        <f>Q923*H923</f>
        <v>0</v>
      </c>
      <c r="S923" s="213">
        <v>0</v>
      </c>
      <c r="T923" s="214">
        <f>S923*H923</f>
        <v>0</v>
      </c>
      <c r="AR923" s="25" t="s">
        <v>290</v>
      </c>
      <c r="AT923" s="25" t="s">
        <v>198</v>
      </c>
      <c r="AU923" s="25" t="s">
        <v>83</v>
      </c>
      <c r="AY923" s="25" t="s">
        <v>196</v>
      </c>
      <c r="BE923" s="215">
        <f>IF(N923="základní",J923,0)</f>
        <v>0</v>
      </c>
      <c r="BF923" s="215">
        <f>IF(N923="snížená",J923,0)</f>
        <v>0</v>
      </c>
      <c r="BG923" s="215">
        <f>IF(N923="zákl. přenesená",J923,0)</f>
        <v>0</v>
      </c>
      <c r="BH923" s="215">
        <f>IF(N923="sníž. přenesená",J923,0)</f>
        <v>0</v>
      </c>
      <c r="BI923" s="215">
        <f>IF(N923="nulová",J923,0)</f>
        <v>0</v>
      </c>
      <c r="BJ923" s="25" t="s">
        <v>81</v>
      </c>
      <c r="BK923" s="215">
        <f>ROUND(I923*H923,2)</f>
        <v>0</v>
      </c>
      <c r="BL923" s="25" t="s">
        <v>290</v>
      </c>
      <c r="BM923" s="25" t="s">
        <v>1298</v>
      </c>
    </row>
    <row r="924" spans="2:65" s="12" customFormat="1">
      <c r="B924" s="216"/>
      <c r="C924" s="217"/>
      <c r="D924" s="218" t="s">
        <v>205</v>
      </c>
      <c r="E924" s="219" t="s">
        <v>24</v>
      </c>
      <c r="F924" s="220" t="s">
        <v>1258</v>
      </c>
      <c r="G924" s="217"/>
      <c r="H924" s="221">
        <v>1</v>
      </c>
      <c r="I924" s="222"/>
      <c r="J924" s="217"/>
      <c r="K924" s="217"/>
      <c r="L924" s="223"/>
      <c r="M924" s="224"/>
      <c r="N924" s="225"/>
      <c r="O924" s="225"/>
      <c r="P924" s="225"/>
      <c r="Q924" s="225"/>
      <c r="R924" s="225"/>
      <c r="S924" s="225"/>
      <c r="T924" s="226"/>
      <c r="AT924" s="227" t="s">
        <v>205</v>
      </c>
      <c r="AU924" s="227" t="s">
        <v>83</v>
      </c>
      <c r="AV924" s="12" t="s">
        <v>83</v>
      </c>
      <c r="AW924" s="12" t="s">
        <v>37</v>
      </c>
      <c r="AX924" s="12" t="s">
        <v>74</v>
      </c>
      <c r="AY924" s="227" t="s">
        <v>196</v>
      </c>
    </row>
    <row r="925" spans="2:65" s="12" customFormat="1">
      <c r="B925" s="216"/>
      <c r="C925" s="217"/>
      <c r="D925" s="218" t="s">
        <v>205</v>
      </c>
      <c r="E925" s="219" t="s">
        <v>24</v>
      </c>
      <c r="F925" s="220" t="s">
        <v>1259</v>
      </c>
      <c r="G925" s="217"/>
      <c r="H925" s="221">
        <v>1</v>
      </c>
      <c r="I925" s="222"/>
      <c r="J925" s="217"/>
      <c r="K925" s="217"/>
      <c r="L925" s="223"/>
      <c r="M925" s="224"/>
      <c r="N925" s="225"/>
      <c r="O925" s="225"/>
      <c r="P925" s="225"/>
      <c r="Q925" s="225"/>
      <c r="R925" s="225"/>
      <c r="S925" s="225"/>
      <c r="T925" s="226"/>
      <c r="AT925" s="227" t="s">
        <v>205</v>
      </c>
      <c r="AU925" s="227" t="s">
        <v>83</v>
      </c>
      <c r="AV925" s="12" t="s">
        <v>83</v>
      </c>
      <c r="AW925" s="12" t="s">
        <v>37</v>
      </c>
      <c r="AX925" s="12" t="s">
        <v>74</v>
      </c>
      <c r="AY925" s="227" t="s">
        <v>196</v>
      </c>
    </row>
    <row r="926" spans="2:65" s="14" customFormat="1">
      <c r="B926" s="239"/>
      <c r="C926" s="240"/>
      <c r="D926" s="218" t="s">
        <v>205</v>
      </c>
      <c r="E926" s="241" t="s">
        <v>24</v>
      </c>
      <c r="F926" s="242" t="s">
        <v>238</v>
      </c>
      <c r="G926" s="240"/>
      <c r="H926" s="243">
        <v>2</v>
      </c>
      <c r="I926" s="244"/>
      <c r="J926" s="240"/>
      <c r="K926" s="240"/>
      <c r="L926" s="245"/>
      <c r="M926" s="246"/>
      <c r="N926" s="247"/>
      <c r="O926" s="247"/>
      <c r="P926" s="247"/>
      <c r="Q926" s="247"/>
      <c r="R926" s="247"/>
      <c r="S926" s="247"/>
      <c r="T926" s="248"/>
      <c r="AT926" s="249" t="s">
        <v>205</v>
      </c>
      <c r="AU926" s="249" t="s">
        <v>83</v>
      </c>
      <c r="AV926" s="14" t="s">
        <v>203</v>
      </c>
      <c r="AW926" s="14" t="s">
        <v>37</v>
      </c>
      <c r="AX926" s="14" t="s">
        <v>81</v>
      </c>
      <c r="AY926" s="249" t="s">
        <v>196</v>
      </c>
    </row>
    <row r="927" spans="2:65" s="1" customFormat="1" ht="14.5" customHeight="1">
      <c r="B927" s="42"/>
      <c r="C927" s="250" t="s">
        <v>1299</v>
      </c>
      <c r="D927" s="250" t="s">
        <v>252</v>
      </c>
      <c r="E927" s="251" t="s">
        <v>1300</v>
      </c>
      <c r="F927" s="252" t="s">
        <v>1301</v>
      </c>
      <c r="G927" s="253" t="s">
        <v>248</v>
      </c>
      <c r="H927" s="254">
        <v>2</v>
      </c>
      <c r="I927" s="255"/>
      <c r="J927" s="256">
        <f>ROUND(I927*H927,2)</f>
        <v>0</v>
      </c>
      <c r="K927" s="252" t="s">
        <v>202</v>
      </c>
      <c r="L927" s="257"/>
      <c r="M927" s="258" t="s">
        <v>24</v>
      </c>
      <c r="N927" s="259" t="s">
        <v>45</v>
      </c>
      <c r="O927" s="43"/>
      <c r="P927" s="213">
        <f>O927*H927</f>
        <v>0</v>
      </c>
      <c r="Q927" s="213">
        <v>5.0000000000000001E-3</v>
      </c>
      <c r="R927" s="213">
        <f>Q927*H927</f>
        <v>0.01</v>
      </c>
      <c r="S927" s="213">
        <v>0</v>
      </c>
      <c r="T927" s="214">
        <f>S927*H927</f>
        <v>0</v>
      </c>
      <c r="AR927" s="25" t="s">
        <v>376</v>
      </c>
      <c r="AT927" s="25" t="s">
        <v>252</v>
      </c>
      <c r="AU927" s="25" t="s">
        <v>83</v>
      </c>
      <c r="AY927" s="25" t="s">
        <v>196</v>
      </c>
      <c r="BE927" s="215">
        <f>IF(N927="základní",J927,0)</f>
        <v>0</v>
      </c>
      <c r="BF927" s="215">
        <f>IF(N927="snížená",J927,0)</f>
        <v>0</v>
      </c>
      <c r="BG927" s="215">
        <f>IF(N927="zákl. přenesená",J927,0)</f>
        <v>0</v>
      </c>
      <c r="BH927" s="215">
        <f>IF(N927="sníž. přenesená",J927,0)</f>
        <v>0</v>
      </c>
      <c r="BI927" s="215">
        <f>IF(N927="nulová",J927,0)</f>
        <v>0</v>
      </c>
      <c r="BJ927" s="25" t="s">
        <v>81</v>
      </c>
      <c r="BK927" s="215">
        <f>ROUND(I927*H927,2)</f>
        <v>0</v>
      </c>
      <c r="BL927" s="25" t="s">
        <v>290</v>
      </c>
      <c r="BM927" s="25" t="s">
        <v>1302</v>
      </c>
    </row>
    <row r="928" spans="2:65" s="1" customFormat="1" ht="46" customHeight="1">
      <c r="B928" s="42"/>
      <c r="C928" s="204" t="s">
        <v>1303</v>
      </c>
      <c r="D928" s="204" t="s">
        <v>198</v>
      </c>
      <c r="E928" s="205" t="s">
        <v>1304</v>
      </c>
      <c r="F928" s="206" t="s">
        <v>1305</v>
      </c>
      <c r="G928" s="207" t="s">
        <v>1189</v>
      </c>
      <c r="H928" s="270"/>
      <c r="I928" s="209"/>
      <c r="J928" s="210">
        <f>ROUND(I928*H928,2)</f>
        <v>0</v>
      </c>
      <c r="K928" s="206" t="s">
        <v>202</v>
      </c>
      <c r="L928" s="62"/>
      <c r="M928" s="211" t="s">
        <v>24</v>
      </c>
      <c r="N928" s="212" t="s">
        <v>45</v>
      </c>
      <c r="O928" s="43"/>
      <c r="P928" s="213">
        <f>O928*H928</f>
        <v>0</v>
      </c>
      <c r="Q928" s="213">
        <v>0</v>
      </c>
      <c r="R928" s="213">
        <f>Q928*H928</f>
        <v>0</v>
      </c>
      <c r="S928" s="213">
        <v>0</v>
      </c>
      <c r="T928" s="214">
        <f>S928*H928</f>
        <v>0</v>
      </c>
      <c r="AR928" s="25" t="s">
        <v>290</v>
      </c>
      <c r="AT928" s="25" t="s">
        <v>198</v>
      </c>
      <c r="AU928" s="25" t="s">
        <v>83</v>
      </c>
      <c r="AY928" s="25" t="s">
        <v>196</v>
      </c>
      <c r="BE928" s="215">
        <f>IF(N928="základní",J928,0)</f>
        <v>0</v>
      </c>
      <c r="BF928" s="215">
        <f>IF(N928="snížená",J928,0)</f>
        <v>0</v>
      </c>
      <c r="BG928" s="215">
        <f>IF(N928="zákl. přenesená",J928,0)</f>
        <v>0</v>
      </c>
      <c r="BH928" s="215">
        <f>IF(N928="sníž. přenesená",J928,0)</f>
        <v>0</v>
      </c>
      <c r="BI928" s="215">
        <f>IF(N928="nulová",J928,0)</f>
        <v>0</v>
      </c>
      <c r="BJ928" s="25" t="s">
        <v>81</v>
      </c>
      <c r="BK928" s="215">
        <f>ROUND(I928*H928,2)</f>
        <v>0</v>
      </c>
      <c r="BL928" s="25" t="s">
        <v>290</v>
      </c>
      <c r="BM928" s="25" t="s">
        <v>1306</v>
      </c>
    </row>
    <row r="929" spans="2:65" s="1" customFormat="1" ht="23" customHeight="1">
      <c r="B929" s="42"/>
      <c r="C929" s="204" t="s">
        <v>1307</v>
      </c>
      <c r="D929" s="204" t="s">
        <v>198</v>
      </c>
      <c r="E929" s="205" t="s">
        <v>1308</v>
      </c>
      <c r="F929" s="206" t="s">
        <v>1309</v>
      </c>
      <c r="G929" s="207" t="s">
        <v>1189</v>
      </c>
      <c r="H929" s="270"/>
      <c r="I929" s="209"/>
      <c r="J929" s="210">
        <f>ROUND(I929*H929,2)</f>
        <v>0</v>
      </c>
      <c r="K929" s="206" t="s">
        <v>24</v>
      </c>
      <c r="L929" s="62"/>
      <c r="M929" s="211" t="s">
        <v>24</v>
      </c>
      <c r="N929" s="212" t="s">
        <v>45</v>
      </c>
      <c r="O929" s="43"/>
      <c r="P929" s="213">
        <f>O929*H929</f>
        <v>0</v>
      </c>
      <c r="Q929" s="213">
        <v>0</v>
      </c>
      <c r="R929" s="213">
        <f>Q929*H929</f>
        <v>0</v>
      </c>
      <c r="S929" s="213">
        <v>0</v>
      </c>
      <c r="T929" s="214">
        <f>S929*H929</f>
        <v>0</v>
      </c>
      <c r="AR929" s="25" t="s">
        <v>290</v>
      </c>
      <c r="AT929" s="25" t="s">
        <v>198</v>
      </c>
      <c r="AU929" s="25" t="s">
        <v>83</v>
      </c>
      <c r="AY929" s="25" t="s">
        <v>196</v>
      </c>
      <c r="BE929" s="215">
        <f>IF(N929="základní",J929,0)</f>
        <v>0</v>
      </c>
      <c r="BF929" s="215">
        <f>IF(N929="snížená",J929,0)</f>
        <v>0</v>
      </c>
      <c r="BG929" s="215">
        <f>IF(N929="zákl. přenesená",J929,0)</f>
        <v>0</v>
      </c>
      <c r="BH929" s="215">
        <f>IF(N929="sníž. přenesená",J929,0)</f>
        <v>0</v>
      </c>
      <c r="BI929" s="215">
        <f>IF(N929="nulová",J929,0)</f>
        <v>0</v>
      </c>
      <c r="BJ929" s="25" t="s">
        <v>81</v>
      </c>
      <c r="BK929" s="215">
        <f>ROUND(I929*H929,2)</f>
        <v>0</v>
      </c>
      <c r="BL929" s="25" t="s">
        <v>290</v>
      </c>
      <c r="BM929" s="25" t="s">
        <v>1310</v>
      </c>
    </row>
    <row r="930" spans="2:65" s="11" customFormat="1" ht="29.9" customHeight="1">
      <c r="B930" s="188"/>
      <c r="C930" s="189"/>
      <c r="D930" s="190" t="s">
        <v>73</v>
      </c>
      <c r="E930" s="202" t="s">
        <v>1311</v>
      </c>
      <c r="F930" s="202" t="s">
        <v>1312</v>
      </c>
      <c r="G930" s="189"/>
      <c r="H930" s="189"/>
      <c r="I930" s="192"/>
      <c r="J930" s="203">
        <f>BK930</f>
        <v>0</v>
      </c>
      <c r="K930" s="189"/>
      <c r="L930" s="194"/>
      <c r="M930" s="195"/>
      <c r="N930" s="196"/>
      <c r="O930" s="196"/>
      <c r="P930" s="197">
        <f>SUM(P931:P943)</f>
        <v>0</v>
      </c>
      <c r="Q930" s="196"/>
      <c r="R930" s="197">
        <f>SUM(R931:R943)</f>
        <v>9.2759705519999986</v>
      </c>
      <c r="S930" s="196"/>
      <c r="T930" s="198">
        <f>SUM(T931:T943)</f>
        <v>0</v>
      </c>
      <c r="AR930" s="199" t="s">
        <v>83</v>
      </c>
      <c r="AT930" s="200" t="s">
        <v>73</v>
      </c>
      <c r="AU930" s="200" t="s">
        <v>81</v>
      </c>
      <c r="AY930" s="199" t="s">
        <v>196</v>
      </c>
      <c r="BK930" s="201">
        <f>SUM(BK931:BK943)</f>
        <v>0</v>
      </c>
    </row>
    <row r="931" spans="2:65" s="1" customFormat="1" ht="34.5" customHeight="1">
      <c r="B931" s="42"/>
      <c r="C931" s="204" t="s">
        <v>1313</v>
      </c>
      <c r="D931" s="204" t="s">
        <v>198</v>
      </c>
      <c r="E931" s="205" t="s">
        <v>1314</v>
      </c>
      <c r="F931" s="206" t="s">
        <v>1315</v>
      </c>
      <c r="G931" s="207" t="s">
        <v>267</v>
      </c>
      <c r="H931" s="208">
        <v>129.81</v>
      </c>
      <c r="I931" s="209"/>
      <c r="J931" s="210">
        <f>ROUND(I931*H931,2)</f>
        <v>0</v>
      </c>
      <c r="K931" s="206" t="s">
        <v>202</v>
      </c>
      <c r="L931" s="62"/>
      <c r="M931" s="211" t="s">
        <v>24</v>
      </c>
      <c r="N931" s="212" t="s">
        <v>45</v>
      </c>
      <c r="O931" s="43"/>
      <c r="P931" s="213">
        <f>O931*H931</f>
        <v>0</v>
      </c>
      <c r="Q931" s="213">
        <v>4.3045199999999999E-2</v>
      </c>
      <c r="R931" s="213">
        <f>Q931*H931</f>
        <v>5.5876974119999998</v>
      </c>
      <c r="S931" s="213">
        <v>0</v>
      </c>
      <c r="T931" s="214">
        <f>S931*H931</f>
        <v>0</v>
      </c>
      <c r="AR931" s="25" t="s">
        <v>290</v>
      </c>
      <c r="AT931" s="25" t="s">
        <v>198</v>
      </c>
      <c r="AU931" s="25" t="s">
        <v>83</v>
      </c>
      <c r="AY931" s="25" t="s">
        <v>196</v>
      </c>
      <c r="BE931" s="215">
        <f>IF(N931="základní",J931,0)</f>
        <v>0</v>
      </c>
      <c r="BF931" s="215">
        <f>IF(N931="snížená",J931,0)</f>
        <v>0</v>
      </c>
      <c r="BG931" s="215">
        <f>IF(N931="zákl. přenesená",J931,0)</f>
        <v>0</v>
      </c>
      <c r="BH931" s="215">
        <f>IF(N931="sníž. přenesená",J931,0)</f>
        <v>0</v>
      </c>
      <c r="BI931" s="215">
        <f>IF(N931="nulová",J931,0)</f>
        <v>0</v>
      </c>
      <c r="BJ931" s="25" t="s">
        <v>81</v>
      </c>
      <c r="BK931" s="215">
        <f>ROUND(I931*H931,2)</f>
        <v>0</v>
      </c>
      <c r="BL931" s="25" t="s">
        <v>290</v>
      </c>
      <c r="BM931" s="25" t="s">
        <v>1316</v>
      </c>
    </row>
    <row r="932" spans="2:65" s="12" customFormat="1">
      <c r="B932" s="216"/>
      <c r="C932" s="217"/>
      <c r="D932" s="218" t="s">
        <v>205</v>
      </c>
      <c r="E932" s="219" t="s">
        <v>24</v>
      </c>
      <c r="F932" s="220" t="s">
        <v>1215</v>
      </c>
      <c r="G932" s="217"/>
      <c r="H932" s="221">
        <v>135.19999999999999</v>
      </c>
      <c r="I932" s="222"/>
      <c r="J932" s="217"/>
      <c r="K932" s="217"/>
      <c r="L932" s="223"/>
      <c r="M932" s="224"/>
      <c r="N932" s="225"/>
      <c r="O932" s="225"/>
      <c r="P932" s="225"/>
      <c r="Q932" s="225"/>
      <c r="R932" s="225"/>
      <c r="S932" s="225"/>
      <c r="T932" s="226"/>
      <c r="AT932" s="227" t="s">
        <v>205</v>
      </c>
      <c r="AU932" s="227" t="s">
        <v>83</v>
      </c>
      <c r="AV932" s="12" t="s">
        <v>83</v>
      </c>
      <c r="AW932" s="12" t="s">
        <v>37</v>
      </c>
      <c r="AX932" s="12" t="s">
        <v>74</v>
      </c>
      <c r="AY932" s="227" t="s">
        <v>196</v>
      </c>
    </row>
    <row r="933" spans="2:65" s="12" customFormat="1">
      <c r="B933" s="216"/>
      <c r="C933" s="217"/>
      <c r="D933" s="218" t="s">
        <v>205</v>
      </c>
      <c r="E933" s="219" t="s">
        <v>24</v>
      </c>
      <c r="F933" s="220" t="s">
        <v>1216</v>
      </c>
      <c r="G933" s="217"/>
      <c r="H933" s="221">
        <v>-5.39</v>
      </c>
      <c r="I933" s="222"/>
      <c r="J933" s="217"/>
      <c r="K933" s="217"/>
      <c r="L933" s="223"/>
      <c r="M933" s="224"/>
      <c r="N933" s="225"/>
      <c r="O933" s="225"/>
      <c r="P933" s="225"/>
      <c r="Q933" s="225"/>
      <c r="R933" s="225"/>
      <c r="S933" s="225"/>
      <c r="T933" s="226"/>
      <c r="AT933" s="227" t="s">
        <v>205</v>
      </c>
      <c r="AU933" s="227" t="s">
        <v>83</v>
      </c>
      <c r="AV933" s="12" t="s">
        <v>83</v>
      </c>
      <c r="AW933" s="12" t="s">
        <v>37</v>
      </c>
      <c r="AX933" s="12" t="s">
        <v>74</v>
      </c>
      <c r="AY933" s="227" t="s">
        <v>196</v>
      </c>
    </row>
    <row r="934" spans="2:65" s="13" customFormat="1">
      <c r="B934" s="228"/>
      <c r="C934" s="229"/>
      <c r="D934" s="218" t="s">
        <v>205</v>
      </c>
      <c r="E934" s="230" t="s">
        <v>24</v>
      </c>
      <c r="F934" s="231" t="s">
        <v>271</v>
      </c>
      <c r="G934" s="229"/>
      <c r="H934" s="232">
        <v>129.81</v>
      </c>
      <c r="I934" s="233"/>
      <c r="J934" s="229"/>
      <c r="K934" s="229"/>
      <c r="L934" s="234"/>
      <c r="M934" s="235"/>
      <c r="N934" s="236"/>
      <c r="O934" s="236"/>
      <c r="P934" s="236"/>
      <c r="Q934" s="236"/>
      <c r="R934" s="236"/>
      <c r="S934" s="236"/>
      <c r="T934" s="237"/>
      <c r="AT934" s="238" t="s">
        <v>205</v>
      </c>
      <c r="AU934" s="238" t="s">
        <v>83</v>
      </c>
      <c r="AV934" s="13" t="s">
        <v>211</v>
      </c>
      <c r="AW934" s="13" t="s">
        <v>37</v>
      </c>
      <c r="AX934" s="13" t="s">
        <v>74</v>
      </c>
      <c r="AY934" s="238" t="s">
        <v>196</v>
      </c>
    </row>
    <row r="935" spans="2:65" s="14" customFormat="1">
      <c r="B935" s="239"/>
      <c r="C935" s="240"/>
      <c r="D935" s="218" t="s">
        <v>205</v>
      </c>
      <c r="E935" s="241" t="s">
        <v>24</v>
      </c>
      <c r="F935" s="242" t="s">
        <v>238</v>
      </c>
      <c r="G935" s="240"/>
      <c r="H935" s="243">
        <v>129.81</v>
      </c>
      <c r="I935" s="244"/>
      <c r="J935" s="240"/>
      <c r="K935" s="240"/>
      <c r="L935" s="245"/>
      <c r="M935" s="246"/>
      <c r="N935" s="247"/>
      <c r="O935" s="247"/>
      <c r="P935" s="247"/>
      <c r="Q935" s="247"/>
      <c r="R935" s="247"/>
      <c r="S935" s="247"/>
      <c r="T935" s="248"/>
      <c r="AT935" s="249" t="s">
        <v>205</v>
      </c>
      <c r="AU935" s="249" t="s">
        <v>83</v>
      </c>
      <c r="AV935" s="14" t="s">
        <v>203</v>
      </c>
      <c r="AW935" s="14" t="s">
        <v>37</v>
      </c>
      <c r="AX935" s="14" t="s">
        <v>81</v>
      </c>
      <c r="AY935" s="249" t="s">
        <v>196</v>
      </c>
    </row>
    <row r="936" spans="2:65" s="1" customFormat="1" ht="23" customHeight="1">
      <c r="B936" s="42"/>
      <c r="C936" s="204" t="s">
        <v>1317</v>
      </c>
      <c r="D936" s="204" t="s">
        <v>198</v>
      </c>
      <c r="E936" s="205" t="s">
        <v>1318</v>
      </c>
      <c r="F936" s="206" t="s">
        <v>1319</v>
      </c>
      <c r="G936" s="207" t="s">
        <v>267</v>
      </c>
      <c r="H936" s="208">
        <v>129.81</v>
      </c>
      <c r="I936" s="209"/>
      <c r="J936" s="210">
        <f>ROUND(I936*H936,2)</f>
        <v>0</v>
      </c>
      <c r="K936" s="206" t="s">
        <v>202</v>
      </c>
      <c r="L936" s="62"/>
      <c r="M936" s="211" t="s">
        <v>24</v>
      </c>
      <c r="N936" s="212" t="s">
        <v>45</v>
      </c>
      <c r="O936" s="43"/>
      <c r="P936" s="213">
        <f>O936*H936</f>
        <v>0</v>
      </c>
      <c r="Q936" s="213">
        <v>0</v>
      </c>
      <c r="R936" s="213">
        <f>Q936*H936</f>
        <v>0</v>
      </c>
      <c r="S936" s="213">
        <v>0</v>
      </c>
      <c r="T936" s="214">
        <f>S936*H936</f>
        <v>0</v>
      </c>
      <c r="AR936" s="25" t="s">
        <v>290</v>
      </c>
      <c r="AT936" s="25" t="s">
        <v>198</v>
      </c>
      <c r="AU936" s="25" t="s">
        <v>83</v>
      </c>
      <c r="AY936" s="25" t="s">
        <v>196</v>
      </c>
      <c r="BE936" s="215">
        <f>IF(N936="základní",J936,0)</f>
        <v>0</v>
      </c>
      <c r="BF936" s="215">
        <f>IF(N936="snížená",J936,0)</f>
        <v>0</v>
      </c>
      <c r="BG936" s="215">
        <f>IF(N936="zákl. přenesená",J936,0)</f>
        <v>0</v>
      </c>
      <c r="BH936" s="215">
        <f>IF(N936="sníž. přenesená",J936,0)</f>
        <v>0</v>
      </c>
      <c r="BI936" s="215">
        <f>IF(N936="nulová",J936,0)</f>
        <v>0</v>
      </c>
      <c r="BJ936" s="25" t="s">
        <v>81</v>
      </c>
      <c r="BK936" s="215">
        <f>ROUND(I936*H936,2)</f>
        <v>0</v>
      </c>
      <c r="BL936" s="25" t="s">
        <v>290</v>
      </c>
      <c r="BM936" s="25" t="s">
        <v>1320</v>
      </c>
    </row>
    <row r="937" spans="2:65" s="1" customFormat="1" ht="23" customHeight="1">
      <c r="B937" s="42"/>
      <c r="C937" s="204" t="s">
        <v>1321</v>
      </c>
      <c r="D937" s="204" t="s">
        <v>198</v>
      </c>
      <c r="E937" s="205" t="s">
        <v>1322</v>
      </c>
      <c r="F937" s="206" t="s">
        <v>1323</v>
      </c>
      <c r="G937" s="207" t="s">
        <v>267</v>
      </c>
      <c r="H937" s="208">
        <v>259.62</v>
      </c>
      <c r="I937" s="209"/>
      <c r="J937" s="210">
        <f>ROUND(I937*H937,2)</f>
        <v>0</v>
      </c>
      <c r="K937" s="206" t="s">
        <v>202</v>
      </c>
      <c r="L937" s="62"/>
      <c r="M937" s="211" t="s">
        <v>24</v>
      </c>
      <c r="N937" s="212" t="s">
        <v>45</v>
      </c>
      <c r="O937" s="43"/>
      <c r="P937" s="213">
        <f>O937*H937</f>
        <v>0</v>
      </c>
      <c r="Q937" s="213">
        <v>1.9699999999999999E-4</v>
      </c>
      <c r="R937" s="213">
        <f>Q937*H937</f>
        <v>5.1145139999999999E-2</v>
      </c>
      <c r="S937" s="213">
        <v>0</v>
      </c>
      <c r="T937" s="214">
        <f>S937*H937</f>
        <v>0</v>
      </c>
      <c r="AR937" s="25" t="s">
        <v>290</v>
      </c>
      <c r="AT937" s="25" t="s">
        <v>198</v>
      </c>
      <c r="AU937" s="25" t="s">
        <v>83</v>
      </c>
      <c r="AY937" s="25" t="s">
        <v>196</v>
      </c>
      <c r="BE937" s="215">
        <f>IF(N937="základní",J937,0)</f>
        <v>0</v>
      </c>
      <c r="BF937" s="215">
        <f>IF(N937="snížená",J937,0)</f>
        <v>0</v>
      </c>
      <c r="BG937" s="215">
        <f>IF(N937="zákl. přenesená",J937,0)</f>
        <v>0</v>
      </c>
      <c r="BH937" s="215">
        <f>IF(N937="sníž. přenesená",J937,0)</f>
        <v>0</v>
      </c>
      <c r="BI937" s="215">
        <f>IF(N937="nulová",J937,0)</f>
        <v>0</v>
      </c>
      <c r="BJ937" s="25" t="s">
        <v>81</v>
      </c>
      <c r="BK937" s="215">
        <f>ROUND(I937*H937,2)</f>
        <v>0</v>
      </c>
      <c r="BL937" s="25" t="s">
        <v>290</v>
      </c>
      <c r="BM937" s="25" t="s">
        <v>1324</v>
      </c>
    </row>
    <row r="938" spans="2:65" s="12" customFormat="1">
      <c r="B938" s="216"/>
      <c r="C938" s="217"/>
      <c r="D938" s="218" t="s">
        <v>205</v>
      </c>
      <c r="E938" s="219" t="s">
        <v>24</v>
      </c>
      <c r="F938" s="220" t="s">
        <v>1325</v>
      </c>
      <c r="G938" s="217"/>
      <c r="H938" s="221">
        <v>259.62</v>
      </c>
      <c r="I938" s="222"/>
      <c r="J938" s="217"/>
      <c r="K938" s="217"/>
      <c r="L938" s="223"/>
      <c r="M938" s="224"/>
      <c r="N938" s="225"/>
      <c r="O938" s="225"/>
      <c r="P938" s="225"/>
      <c r="Q938" s="225"/>
      <c r="R938" s="225"/>
      <c r="S938" s="225"/>
      <c r="T938" s="226"/>
      <c r="AT938" s="227" t="s">
        <v>205</v>
      </c>
      <c r="AU938" s="227" t="s">
        <v>83</v>
      </c>
      <c r="AV938" s="12" t="s">
        <v>83</v>
      </c>
      <c r="AW938" s="12" t="s">
        <v>37</v>
      </c>
      <c r="AX938" s="12" t="s">
        <v>81</v>
      </c>
      <c r="AY938" s="227" t="s">
        <v>196</v>
      </c>
    </row>
    <row r="939" spans="2:65" s="1" customFormat="1" ht="14.5" customHeight="1">
      <c r="B939" s="42"/>
      <c r="C939" s="250" t="s">
        <v>1326</v>
      </c>
      <c r="D939" s="250" t="s">
        <v>252</v>
      </c>
      <c r="E939" s="251" t="s">
        <v>1327</v>
      </c>
      <c r="F939" s="252" t="s">
        <v>1328</v>
      </c>
      <c r="G939" s="253" t="s">
        <v>201</v>
      </c>
      <c r="H939" s="254">
        <v>6.6</v>
      </c>
      <c r="I939" s="255"/>
      <c r="J939" s="256">
        <f>ROUND(I939*H939,2)</f>
        <v>0</v>
      </c>
      <c r="K939" s="252" t="s">
        <v>24</v>
      </c>
      <c r="L939" s="257"/>
      <c r="M939" s="258" t="s">
        <v>24</v>
      </c>
      <c r="N939" s="259" t="s">
        <v>45</v>
      </c>
      <c r="O939" s="43"/>
      <c r="P939" s="213">
        <f>O939*H939</f>
        <v>0</v>
      </c>
      <c r="Q939" s="213">
        <v>0.55000000000000004</v>
      </c>
      <c r="R939" s="213">
        <f>Q939*H939</f>
        <v>3.63</v>
      </c>
      <c r="S939" s="213">
        <v>0</v>
      </c>
      <c r="T939" s="214">
        <f>S939*H939</f>
        <v>0</v>
      </c>
      <c r="AR939" s="25" t="s">
        <v>376</v>
      </c>
      <c r="AT939" s="25" t="s">
        <v>252</v>
      </c>
      <c r="AU939" s="25" t="s">
        <v>83</v>
      </c>
      <c r="AY939" s="25" t="s">
        <v>196</v>
      </c>
      <c r="BE939" s="215">
        <f>IF(N939="základní",J939,0)</f>
        <v>0</v>
      </c>
      <c r="BF939" s="215">
        <f>IF(N939="snížená",J939,0)</f>
        <v>0</v>
      </c>
      <c r="BG939" s="215">
        <f>IF(N939="zákl. přenesená",J939,0)</f>
        <v>0</v>
      </c>
      <c r="BH939" s="215">
        <f>IF(N939="sníž. přenesená",J939,0)</f>
        <v>0</v>
      </c>
      <c r="BI939" s="215">
        <f>IF(N939="nulová",J939,0)</f>
        <v>0</v>
      </c>
      <c r="BJ939" s="25" t="s">
        <v>81</v>
      </c>
      <c r="BK939" s="215">
        <f>ROUND(I939*H939,2)</f>
        <v>0</v>
      </c>
      <c r="BL939" s="25" t="s">
        <v>290</v>
      </c>
      <c r="BM939" s="25" t="s">
        <v>1329</v>
      </c>
    </row>
    <row r="940" spans="2:65" s="12" customFormat="1">
      <c r="B940" s="216"/>
      <c r="C940" s="217"/>
      <c r="D940" s="218" t="s">
        <v>205</v>
      </c>
      <c r="E940" s="219" t="s">
        <v>24</v>
      </c>
      <c r="F940" s="220" t="s">
        <v>1330</v>
      </c>
      <c r="G940" s="217"/>
      <c r="H940" s="221">
        <v>6.6</v>
      </c>
      <c r="I940" s="222"/>
      <c r="J940" s="217"/>
      <c r="K940" s="217"/>
      <c r="L940" s="223"/>
      <c r="M940" s="224"/>
      <c r="N940" s="225"/>
      <c r="O940" s="225"/>
      <c r="P940" s="225"/>
      <c r="Q940" s="225"/>
      <c r="R940" s="225"/>
      <c r="S940" s="225"/>
      <c r="T940" s="226"/>
      <c r="AT940" s="227" t="s">
        <v>205</v>
      </c>
      <c r="AU940" s="227" t="s">
        <v>83</v>
      </c>
      <c r="AV940" s="12" t="s">
        <v>83</v>
      </c>
      <c r="AW940" s="12" t="s">
        <v>37</v>
      </c>
      <c r="AX940" s="12" t="s">
        <v>81</v>
      </c>
      <c r="AY940" s="227" t="s">
        <v>196</v>
      </c>
    </row>
    <row r="941" spans="2:65" s="1" customFormat="1" ht="46" customHeight="1">
      <c r="B941" s="42"/>
      <c r="C941" s="204" t="s">
        <v>1331</v>
      </c>
      <c r="D941" s="204" t="s">
        <v>198</v>
      </c>
      <c r="E941" s="205" t="s">
        <v>1332</v>
      </c>
      <c r="F941" s="206" t="s">
        <v>1333</v>
      </c>
      <c r="G941" s="207" t="s">
        <v>201</v>
      </c>
      <c r="H941" s="208">
        <v>6.6</v>
      </c>
      <c r="I941" s="209"/>
      <c r="J941" s="210">
        <f>ROUND(I941*H941,2)</f>
        <v>0</v>
      </c>
      <c r="K941" s="206" t="s">
        <v>202</v>
      </c>
      <c r="L941" s="62"/>
      <c r="M941" s="211" t="s">
        <v>24</v>
      </c>
      <c r="N941" s="212" t="s">
        <v>45</v>
      </c>
      <c r="O941" s="43"/>
      <c r="P941" s="213">
        <f>O941*H941</f>
        <v>0</v>
      </c>
      <c r="Q941" s="213">
        <v>1.08E-3</v>
      </c>
      <c r="R941" s="213">
        <f>Q941*H941</f>
        <v>7.1279999999999998E-3</v>
      </c>
      <c r="S941" s="213">
        <v>0</v>
      </c>
      <c r="T941" s="214">
        <f>S941*H941</f>
        <v>0</v>
      </c>
      <c r="AR941" s="25" t="s">
        <v>290</v>
      </c>
      <c r="AT941" s="25" t="s">
        <v>198</v>
      </c>
      <c r="AU941" s="25" t="s">
        <v>83</v>
      </c>
      <c r="AY941" s="25" t="s">
        <v>196</v>
      </c>
      <c r="BE941" s="215">
        <f>IF(N941="základní",J941,0)</f>
        <v>0</v>
      </c>
      <c r="BF941" s="215">
        <f>IF(N941="snížená",J941,0)</f>
        <v>0</v>
      </c>
      <c r="BG941" s="215">
        <f>IF(N941="zákl. přenesená",J941,0)</f>
        <v>0</v>
      </c>
      <c r="BH941" s="215">
        <f>IF(N941="sníž. přenesená",J941,0)</f>
        <v>0</v>
      </c>
      <c r="BI941" s="215">
        <f>IF(N941="nulová",J941,0)</f>
        <v>0</v>
      </c>
      <c r="BJ941" s="25" t="s">
        <v>81</v>
      </c>
      <c r="BK941" s="215">
        <f>ROUND(I941*H941,2)</f>
        <v>0</v>
      </c>
      <c r="BL941" s="25" t="s">
        <v>290</v>
      </c>
      <c r="BM941" s="25" t="s">
        <v>1334</v>
      </c>
    </row>
    <row r="942" spans="2:65" s="1" customFormat="1" ht="23" customHeight="1">
      <c r="B942" s="42"/>
      <c r="C942" s="204" t="s">
        <v>1335</v>
      </c>
      <c r="D942" s="204" t="s">
        <v>198</v>
      </c>
      <c r="E942" s="205" t="s">
        <v>1336</v>
      </c>
      <c r="F942" s="206" t="s">
        <v>1337</v>
      </c>
      <c r="G942" s="207" t="s">
        <v>248</v>
      </c>
      <c r="H942" s="208">
        <v>15</v>
      </c>
      <c r="I942" s="209"/>
      <c r="J942" s="210">
        <f>ROUND(I942*H942,2)</f>
        <v>0</v>
      </c>
      <c r="K942" s="206" t="s">
        <v>24</v>
      </c>
      <c r="L942" s="62"/>
      <c r="M942" s="211" t="s">
        <v>24</v>
      </c>
      <c r="N942" s="212" t="s">
        <v>45</v>
      </c>
      <c r="O942" s="43"/>
      <c r="P942" s="213">
        <f>O942*H942</f>
        <v>0</v>
      </c>
      <c r="Q942" s="213">
        <v>0</v>
      </c>
      <c r="R942" s="213">
        <f>Q942*H942</f>
        <v>0</v>
      </c>
      <c r="S942" s="213">
        <v>0</v>
      </c>
      <c r="T942" s="214">
        <f>S942*H942</f>
        <v>0</v>
      </c>
      <c r="AR942" s="25" t="s">
        <v>290</v>
      </c>
      <c r="AT942" s="25" t="s">
        <v>198</v>
      </c>
      <c r="AU942" s="25" t="s">
        <v>83</v>
      </c>
      <c r="AY942" s="25" t="s">
        <v>196</v>
      </c>
      <c r="BE942" s="215">
        <f>IF(N942="základní",J942,0)</f>
        <v>0</v>
      </c>
      <c r="BF942" s="215">
        <f>IF(N942="snížená",J942,0)</f>
        <v>0</v>
      </c>
      <c r="BG942" s="215">
        <f>IF(N942="zákl. přenesená",J942,0)</f>
        <v>0</v>
      </c>
      <c r="BH942" s="215">
        <f>IF(N942="sníž. přenesená",J942,0)</f>
        <v>0</v>
      </c>
      <c r="BI942" s="215">
        <f>IF(N942="nulová",J942,0)</f>
        <v>0</v>
      </c>
      <c r="BJ942" s="25" t="s">
        <v>81</v>
      </c>
      <c r="BK942" s="215">
        <f>ROUND(I942*H942,2)</f>
        <v>0</v>
      </c>
      <c r="BL942" s="25" t="s">
        <v>290</v>
      </c>
      <c r="BM942" s="25" t="s">
        <v>1338</v>
      </c>
    </row>
    <row r="943" spans="2:65" s="1" customFormat="1" ht="46" customHeight="1">
      <c r="B943" s="42"/>
      <c r="C943" s="204" t="s">
        <v>1339</v>
      </c>
      <c r="D943" s="204" t="s">
        <v>198</v>
      </c>
      <c r="E943" s="205" t="s">
        <v>1340</v>
      </c>
      <c r="F943" s="206" t="s">
        <v>1341</v>
      </c>
      <c r="G943" s="207" t="s">
        <v>1189</v>
      </c>
      <c r="H943" s="270"/>
      <c r="I943" s="209"/>
      <c r="J943" s="210">
        <f>ROUND(I943*H943,2)</f>
        <v>0</v>
      </c>
      <c r="K943" s="206" t="s">
        <v>202</v>
      </c>
      <c r="L943" s="62"/>
      <c r="M943" s="211" t="s">
        <v>24</v>
      </c>
      <c r="N943" s="212" t="s">
        <v>45</v>
      </c>
      <c r="O943" s="43"/>
      <c r="P943" s="213">
        <f>O943*H943</f>
        <v>0</v>
      </c>
      <c r="Q943" s="213">
        <v>0</v>
      </c>
      <c r="R943" s="213">
        <f>Q943*H943</f>
        <v>0</v>
      </c>
      <c r="S943" s="213">
        <v>0</v>
      </c>
      <c r="T943" s="214">
        <f>S943*H943</f>
        <v>0</v>
      </c>
      <c r="AR943" s="25" t="s">
        <v>290</v>
      </c>
      <c r="AT943" s="25" t="s">
        <v>198</v>
      </c>
      <c r="AU943" s="25" t="s">
        <v>83</v>
      </c>
      <c r="AY943" s="25" t="s">
        <v>196</v>
      </c>
      <c r="BE943" s="215">
        <f>IF(N943="základní",J943,0)</f>
        <v>0</v>
      </c>
      <c r="BF943" s="215">
        <f>IF(N943="snížená",J943,0)</f>
        <v>0</v>
      </c>
      <c r="BG943" s="215">
        <f>IF(N943="zákl. přenesená",J943,0)</f>
        <v>0</v>
      </c>
      <c r="BH943" s="215">
        <f>IF(N943="sníž. přenesená",J943,0)</f>
        <v>0</v>
      </c>
      <c r="BI943" s="215">
        <f>IF(N943="nulová",J943,0)</f>
        <v>0</v>
      </c>
      <c r="BJ943" s="25" t="s">
        <v>81</v>
      </c>
      <c r="BK943" s="215">
        <f>ROUND(I943*H943,2)</f>
        <v>0</v>
      </c>
      <c r="BL943" s="25" t="s">
        <v>290</v>
      </c>
      <c r="BM943" s="25" t="s">
        <v>1342</v>
      </c>
    </row>
    <row r="944" spans="2:65" s="11" customFormat="1" ht="29.9" customHeight="1">
      <c r="B944" s="188"/>
      <c r="C944" s="189"/>
      <c r="D944" s="190" t="s">
        <v>73</v>
      </c>
      <c r="E944" s="202" t="s">
        <v>1343</v>
      </c>
      <c r="F944" s="202" t="s">
        <v>1344</v>
      </c>
      <c r="G944" s="189"/>
      <c r="H944" s="189"/>
      <c r="I944" s="192"/>
      <c r="J944" s="203">
        <f>BK944</f>
        <v>0</v>
      </c>
      <c r="K944" s="189"/>
      <c r="L944" s="194"/>
      <c r="M944" s="195"/>
      <c r="N944" s="196"/>
      <c r="O944" s="196"/>
      <c r="P944" s="197">
        <f>SUM(P945:P967)</f>
        <v>0</v>
      </c>
      <c r="Q944" s="196"/>
      <c r="R944" s="197">
        <f>SUM(R945:R967)</f>
        <v>2.3994269008699995</v>
      </c>
      <c r="S944" s="196"/>
      <c r="T944" s="198">
        <f>SUM(T945:T967)</f>
        <v>0</v>
      </c>
      <c r="AR944" s="199" t="s">
        <v>83</v>
      </c>
      <c r="AT944" s="200" t="s">
        <v>73</v>
      </c>
      <c r="AU944" s="200" t="s">
        <v>81</v>
      </c>
      <c r="AY944" s="199" t="s">
        <v>196</v>
      </c>
      <c r="BK944" s="201">
        <f>SUM(BK945:BK967)</f>
        <v>0</v>
      </c>
    </row>
    <row r="945" spans="2:65" s="1" customFormat="1" ht="46" customHeight="1">
      <c r="B945" s="42"/>
      <c r="C945" s="204" t="s">
        <v>1345</v>
      </c>
      <c r="D945" s="204" t="s">
        <v>198</v>
      </c>
      <c r="E945" s="205" t="s">
        <v>1346</v>
      </c>
      <c r="F945" s="206" t="s">
        <v>1347</v>
      </c>
      <c r="G945" s="207" t="s">
        <v>267</v>
      </c>
      <c r="H945" s="208">
        <v>181.1</v>
      </c>
      <c r="I945" s="209"/>
      <c r="J945" s="210">
        <f>ROUND(I945*H945,2)</f>
        <v>0</v>
      </c>
      <c r="K945" s="206" t="s">
        <v>202</v>
      </c>
      <c r="L945" s="62"/>
      <c r="M945" s="211" t="s">
        <v>24</v>
      </c>
      <c r="N945" s="212" t="s">
        <v>45</v>
      </c>
      <c r="O945" s="43"/>
      <c r="P945" s="213">
        <f>O945*H945</f>
        <v>0</v>
      </c>
      <c r="Q945" s="213">
        <v>1.2608950900000001E-2</v>
      </c>
      <c r="R945" s="213">
        <f>Q945*H945</f>
        <v>2.2834810079899999</v>
      </c>
      <c r="S945" s="213">
        <v>0</v>
      </c>
      <c r="T945" s="214">
        <f>S945*H945</f>
        <v>0</v>
      </c>
      <c r="AR945" s="25" t="s">
        <v>290</v>
      </c>
      <c r="AT945" s="25" t="s">
        <v>198</v>
      </c>
      <c r="AU945" s="25" t="s">
        <v>83</v>
      </c>
      <c r="AY945" s="25" t="s">
        <v>196</v>
      </c>
      <c r="BE945" s="215">
        <f>IF(N945="základní",J945,0)</f>
        <v>0</v>
      </c>
      <c r="BF945" s="215">
        <f>IF(N945="snížená",J945,0)</f>
        <v>0</v>
      </c>
      <c r="BG945" s="215">
        <f>IF(N945="zákl. přenesená",J945,0)</f>
        <v>0</v>
      </c>
      <c r="BH945" s="215">
        <f>IF(N945="sníž. přenesená",J945,0)</f>
        <v>0</v>
      </c>
      <c r="BI945" s="215">
        <f>IF(N945="nulová",J945,0)</f>
        <v>0</v>
      </c>
      <c r="BJ945" s="25" t="s">
        <v>81</v>
      </c>
      <c r="BK945" s="215">
        <f>ROUND(I945*H945,2)</f>
        <v>0</v>
      </c>
      <c r="BL945" s="25" t="s">
        <v>290</v>
      </c>
      <c r="BM945" s="25" t="s">
        <v>1348</v>
      </c>
    </row>
    <row r="946" spans="2:65" s="12" customFormat="1">
      <c r="B946" s="216"/>
      <c r="C946" s="217"/>
      <c r="D946" s="218" t="s">
        <v>205</v>
      </c>
      <c r="E946" s="219" t="s">
        <v>24</v>
      </c>
      <c r="F946" s="220" t="s">
        <v>697</v>
      </c>
      <c r="G946" s="217"/>
      <c r="H946" s="221">
        <v>42</v>
      </c>
      <c r="I946" s="222"/>
      <c r="J946" s="217"/>
      <c r="K946" s="217"/>
      <c r="L946" s="223"/>
      <c r="M946" s="224"/>
      <c r="N946" s="225"/>
      <c r="O946" s="225"/>
      <c r="P946" s="225"/>
      <c r="Q946" s="225"/>
      <c r="R946" s="225"/>
      <c r="S946" s="225"/>
      <c r="T946" s="226"/>
      <c r="AT946" s="227" t="s">
        <v>205</v>
      </c>
      <c r="AU946" s="227" t="s">
        <v>83</v>
      </c>
      <c r="AV946" s="12" t="s">
        <v>83</v>
      </c>
      <c r="AW946" s="12" t="s">
        <v>37</v>
      </c>
      <c r="AX946" s="12" t="s">
        <v>74</v>
      </c>
      <c r="AY946" s="227" t="s">
        <v>196</v>
      </c>
    </row>
    <row r="947" spans="2:65" s="13" customFormat="1">
      <c r="B947" s="228"/>
      <c r="C947" s="229"/>
      <c r="D947" s="218" t="s">
        <v>205</v>
      </c>
      <c r="E947" s="230" t="s">
        <v>24</v>
      </c>
      <c r="F947" s="231" t="s">
        <v>1349</v>
      </c>
      <c r="G947" s="229"/>
      <c r="H947" s="232">
        <v>42</v>
      </c>
      <c r="I947" s="233"/>
      <c r="J947" s="229"/>
      <c r="K947" s="229"/>
      <c r="L947" s="234"/>
      <c r="M947" s="235"/>
      <c r="N947" s="236"/>
      <c r="O947" s="236"/>
      <c r="P947" s="236"/>
      <c r="Q947" s="236"/>
      <c r="R947" s="236"/>
      <c r="S947" s="236"/>
      <c r="T947" s="237"/>
      <c r="AT947" s="238" t="s">
        <v>205</v>
      </c>
      <c r="AU947" s="238" t="s">
        <v>83</v>
      </c>
      <c r="AV947" s="13" t="s">
        <v>211</v>
      </c>
      <c r="AW947" s="13" t="s">
        <v>37</v>
      </c>
      <c r="AX947" s="13" t="s">
        <v>74</v>
      </c>
      <c r="AY947" s="238" t="s">
        <v>196</v>
      </c>
    </row>
    <row r="948" spans="2:65" s="12" customFormat="1">
      <c r="B948" s="216"/>
      <c r="C948" s="217"/>
      <c r="D948" s="218" t="s">
        <v>205</v>
      </c>
      <c r="E948" s="219" t="s">
        <v>24</v>
      </c>
      <c r="F948" s="220" t="s">
        <v>672</v>
      </c>
      <c r="G948" s="217"/>
      <c r="H948" s="221">
        <v>111.5</v>
      </c>
      <c r="I948" s="222"/>
      <c r="J948" s="217"/>
      <c r="K948" s="217"/>
      <c r="L948" s="223"/>
      <c r="M948" s="224"/>
      <c r="N948" s="225"/>
      <c r="O948" s="225"/>
      <c r="P948" s="225"/>
      <c r="Q948" s="225"/>
      <c r="R948" s="225"/>
      <c r="S948" s="225"/>
      <c r="T948" s="226"/>
      <c r="AT948" s="227" t="s">
        <v>205</v>
      </c>
      <c r="AU948" s="227" t="s">
        <v>83</v>
      </c>
      <c r="AV948" s="12" t="s">
        <v>83</v>
      </c>
      <c r="AW948" s="12" t="s">
        <v>37</v>
      </c>
      <c r="AX948" s="12" t="s">
        <v>74</v>
      </c>
      <c r="AY948" s="227" t="s">
        <v>196</v>
      </c>
    </row>
    <row r="949" spans="2:65" s="12" customFormat="1">
      <c r="B949" s="216"/>
      <c r="C949" s="217"/>
      <c r="D949" s="218" t="s">
        <v>205</v>
      </c>
      <c r="E949" s="219" t="s">
        <v>24</v>
      </c>
      <c r="F949" s="220" t="s">
        <v>1350</v>
      </c>
      <c r="G949" s="217"/>
      <c r="H949" s="221">
        <v>27.6</v>
      </c>
      <c r="I949" s="222"/>
      <c r="J949" s="217"/>
      <c r="K949" s="217"/>
      <c r="L949" s="223"/>
      <c r="M949" s="224"/>
      <c r="N949" s="225"/>
      <c r="O949" s="225"/>
      <c r="P949" s="225"/>
      <c r="Q949" s="225"/>
      <c r="R949" s="225"/>
      <c r="S949" s="225"/>
      <c r="T949" s="226"/>
      <c r="AT949" s="227" t="s">
        <v>205</v>
      </c>
      <c r="AU949" s="227" t="s">
        <v>83</v>
      </c>
      <c r="AV949" s="12" t="s">
        <v>83</v>
      </c>
      <c r="AW949" s="12" t="s">
        <v>37</v>
      </c>
      <c r="AX949" s="12" t="s">
        <v>74</v>
      </c>
      <c r="AY949" s="227" t="s">
        <v>196</v>
      </c>
    </row>
    <row r="950" spans="2:65" s="13" customFormat="1">
      <c r="B950" s="228"/>
      <c r="C950" s="229"/>
      <c r="D950" s="218" t="s">
        <v>205</v>
      </c>
      <c r="E950" s="230" t="s">
        <v>24</v>
      </c>
      <c r="F950" s="231" t="s">
        <v>271</v>
      </c>
      <c r="G950" s="229"/>
      <c r="H950" s="232">
        <v>139.1</v>
      </c>
      <c r="I950" s="233"/>
      <c r="J950" s="229"/>
      <c r="K950" s="229"/>
      <c r="L950" s="234"/>
      <c r="M950" s="235"/>
      <c r="N950" s="236"/>
      <c r="O950" s="236"/>
      <c r="P950" s="236"/>
      <c r="Q950" s="236"/>
      <c r="R950" s="236"/>
      <c r="S950" s="236"/>
      <c r="T950" s="237"/>
      <c r="AT950" s="238" t="s">
        <v>205</v>
      </c>
      <c r="AU950" s="238" t="s">
        <v>83</v>
      </c>
      <c r="AV950" s="13" t="s">
        <v>211</v>
      </c>
      <c r="AW950" s="13" t="s">
        <v>37</v>
      </c>
      <c r="AX950" s="13" t="s">
        <v>74</v>
      </c>
      <c r="AY950" s="238" t="s">
        <v>196</v>
      </c>
    </row>
    <row r="951" spans="2:65" s="14" customFormat="1">
      <c r="B951" s="239"/>
      <c r="C951" s="240"/>
      <c r="D951" s="218" t="s">
        <v>205</v>
      </c>
      <c r="E951" s="241" t="s">
        <v>24</v>
      </c>
      <c r="F951" s="242" t="s">
        <v>238</v>
      </c>
      <c r="G951" s="240"/>
      <c r="H951" s="243">
        <v>181.1</v>
      </c>
      <c r="I951" s="244"/>
      <c r="J951" s="240"/>
      <c r="K951" s="240"/>
      <c r="L951" s="245"/>
      <c r="M951" s="246"/>
      <c r="N951" s="247"/>
      <c r="O951" s="247"/>
      <c r="P951" s="247"/>
      <c r="Q951" s="247"/>
      <c r="R951" s="247"/>
      <c r="S951" s="247"/>
      <c r="T951" s="248"/>
      <c r="AT951" s="249" t="s">
        <v>205</v>
      </c>
      <c r="AU951" s="249" t="s">
        <v>83</v>
      </c>
      <c r="AV951" s="14" t="s">
        <v>203</v>
      </c>
      <c r="AW951" s="14" t="s">
        <v>37</v>
      </c>
      <c r="AX951" s="14" t="s">
        <v>81</v>
      </c>
      <c r="AY951" s="249" t="s">
        <v>196</v>
      </c>
    </row>
    <row r="952" spans="2:65" s="1" customFormat="1" ht="46" customHeight="1">
      <c r="B952" s="42"/>
      <c r="C952" s="204" t="s">
        <v>1351</v>
      </c>
      <c r="D952" s="204" t="s">
        <v>198</v>
      </c>
      <c r="E952" s="205" t="s">
        <v>1352</v>
      </c>
      <c r="F952" s="206" t="s">
        <v>1353</v>
      </c>
      <c r="G952" s="207" t="s">
        <v>267</v>
      </c>
      <c r="H952" s="208">
        <v>3.2</v>
      </c>
      <c r="I952" s="209"/>
      <c r="J952" s="210">
        <f>ROUND(I952*H952,2)</f>
        <v>0</v>
      </c>
      <c r="K952" s="206" t="s">
        <v>202</v>
      </c>
      <c r="L952" s="62"/>
      <c r="M952" s="211" t="s">
        <v>24</v>
      </c>
      <c r="N952" s="212" t="s">
        <v>45</v>
      </c>
      <c r="O952" s="43"/>
      <c r="P952" s="213">
        <f>O952*H952</f>
        <v>0</v>
      </c>
      <c r="Q952" s="213">
        <v>1.29239509E-2</v>
      </c>
      <c r="R952" s="213">
        <f>Q952*H952</f>
        <v>4.1356642880000002E-2</v>
      </c>
      <c r="S952" s="213">
        <v>0</v>
      </c>
      <c r="T952" s="214">
        <f>S952*H952</f>
        <v>0</v>
      </c>
      <c r="AR952" s="25" t="s">
        <v>290</v>
      </c>
      <c r="AT952" s="25" t="s">
        <v>198</v>
      </c>
      <c r="AU952" s="25" t="s">
        <v>83</v>
      </c>
      <c r="AY952" s="25" t="s">
        <v>196</v>
      </c>
      <c r="BE952" s="215">
        <f>IF(N952="základní",J952,0)</f>
        <v>0</v>
      </c>
      <c r="BF952" s="215">
        <f>IF(N952="snížená",J952,0)</f>
        <v>0</v>
      </c>
      <c r="BG952" s="215">
        <f>IF(N952="zákl. přenesená",J952,0)</f>
        <v>0</v>
      </c>
      <c r="BH952" s="215">
        <f>IF(N952="sníž. přenesená",J952,0)</f>
        <v>0</v>
      </c>
      <c r="BI952" s="215">
        <f>IF(N952="nulová",J952,0)</f>
        <v>0</v>
      </c>
      <c r="BJ952" s="25" t="s">
        <v>81</v>
      </c>
      <c r="BK952" s="215">
        <f>ROUND(I952*H952,2)</f>
        <v>0</v>
      </c>
      <c r="BL952" s="25" t="s">
        <v>290</v>
      </c>
      <c r="BM952" s="25" t="s">
        <v>1354</v>
      </c>
    </row>
    <row r="953" spans="2:65" s="12" customFormat="1">
      <c r="B953" s="216"/>
      <c r="C953" s="217"/>
      <c r="D953" s="218" t="s">
        <v>205</v>
      </c>
      <c r="E953" s="219" t="s">
        <v>24</v>
      </c>
      <c r="F953" s="220" t="s">
        <v>1355</v>
      </c>
      <c r="G953" s="217"/>
      <c r="H953" s="221">
        <v>3.2</v>
      </c>
      <c r="I953" s="222"/>
      <c r="J953" s="217"/>
      <c r="K953" s="217"/>
      <c r="L953" s="223"/>
      <c r="M953" s="224"/>
      <c r="N953" s="225"/>
      <c r="O953" s="225"/>
      <c r="P953" s="225"/>
      <c r="Q953" s="225"/>
      <c r="R953" s="225"/>
      <c r="S953" s="225"/>
      <c r="T953" s="226"/>
      <c r="AT953" s="227" t="s">
        <v>205</v>
      </c>
      <c r="AU953" s="227" t="s">
        <v>83</v>
      </c>
      <c r="AV953" s="12" t="s">
        <v>83</v>
      </c>
      <c r="AW953" s="12" t="s">
        <v>37</v>
      </c>
      <c r="AX953" s="12" t="s">
        <v>74</v>
      </c>
      <c r="AY953" s="227" t="s">
        <v>196</v>
      </c>
    </row>
    <row r="954" spans="2:65" s="13" customFormat="1">
      <c r="B954" s="228"/>
      <c r="C954" s="229"/>
      <c r="D954" s="218" t="s">
        <v>205</v>
      </c>
      <c r="E954" s="230" t="s">
        <v>24</v>
      </c>
      <c r="F954" s="231" t="s">
        <v>271</v>
      </c>
      <c r="G954" s="229"/>
      <c r="H954" s="232">
        <v>3.2</v>
      </c>
      <c r="I954" s="233"/>
      <c r="J954" s="229"/>
      <c r="K954" s="229"/>
      <c r="L954" s="234"/>
      <c r="M954" s="235"/>
      <c r="N954" s="236"/>
      <c r="O954" s="236"/>
      <c r="P954" s="236"/>
      <c r="Q954" s="236"/>
      <c r="R954" s="236"/>
      <c r="S954" s="236"/>
      <c r="T954" s="237"/>
      <c r="AT954" s="238" t="s">
        <v>205</v>
      </c>
      <c r="AU954" s="238" t="s">
        <v>83</v>
      </c>
      <c r="AV954" s="13" t="s">
        <v>211</v>
      </c>
      <c r="AW954" s="13" t="s">
        <v>37</v>
      </c>
      <c r="AX954" s="13" t="s">
        <v>74</v>
      </c>
      <c r="AY954" s="238" t="s">
        <v>196</v>
      </c>
    </row>
    <row r="955" spans="2:65" s="14" customFormat="1">
      <c r="B955" s="239"/>
      <c r="C955" s="240"/>
      <c r="D955" s="218" t="s">
        <v>205</v>
      </c>
      <c r="E955" s="241" t="s">
        <v>24</v>
      </c>
      <c r="F955" s="242" t="s">
        <v>238</v>
      </c>
      <c r="G955" s="240"/>
      <c r="H955" s="243">
        <v>3.2</v>
      </c>
      <c r="I955" s="244"/>
      <c r="J955" s="240"/>
      <c r="K955" s="240"/>
      <c r="L955" s="245"/>
      <c r="M955" s="246"/>
      <c r="N955" s="247"/>
      <c r="O955" s="247"/>
      <c r="P955" s="247"/>
      <c r="Q955" s="247"/>
      <c r="R955" s="247"/>
      <c r="S955" s="247"/>
      <c r="T955" s="248"/>
      <c r="AT955" s="249" t="s">
        <v>205</v>
      </c>
      <c r="AU955" s="249" t="s">
        <v>83</v>
      </c>
      <c r="AV955" s="14" t="s">
        <v>203</v>
      </c>
      <c r="AW955" s="14" t="s">
        <v>37</v>
      </c>
      <c r="AX955" s="14" t="s">
        <v>81</v>
      </c>
      <c r="AY955" s="249" t="s">
        <v>196</v>
      </c>
    </row>
    <row r="956" spans="2:65" s="1" customFormat="1" ht="34.5" customHeight="1">
      <c r="B956" s="42"/>
      <c r="C956" s="204" t="s">
        <v>1356</v>
      </c>
      <c r="D956" s="204" t="s">
        <v>198</v>
      </c>
      <c r="E956" s="205" t="s">
        <v>1357</v>
      </c>
      <c r="F956" s="206" t="s">
        <v>1358</v>
      </c>
      <c r="G956" s="207" t="s">
        <v>267</v>
      </c>
      <c r="H956" s="208">
        <v>184.3</v>
      </c>
      <c r="I956" s="209"/>
      <c r="J956" s="210">
        <f>ROUND(I956*H956,2)</f>
        <v>0</v>
      </c>
      <c r="K956" s="206" t="s">
        <v>202</v>
      </c>
      <c r="L956" s="62"/>
      <c r="M956" s="211" t="s">
        <v>24</v>
      </c>
      <c r="N956" s="212" t="s">
        <v>45</v>
      </c>
      <c r="O956" s="43"/>
      <c r="P956" s="213">
        <f>O956*H956</f>
        <v>0</v>
      </c>
      <c r="Q956" s="213">
        <v>1E-4</v>
      </c>
      <c r="R956" s="213">
        <f>Q956*H956</f>
        <v>1.8430000000000002E-2</v>
      </c>
      <c r="S956" s="213">
        <v>0</v>
      </c>
      <c r="T956" s="214">
        <f>S956*H956</f>
        <v>0</v>
      </c>
      <c r="AR956" s="25" t="s">
        <v>290</v>
      </c>
      <c r="AT956" s="25" t="s">
        <v>198</v>
      </c>
      <c r="AU956" s="25" t="s">
        <v>83</v>
      </c>
      <c r="AY956" s="25" t="s">
        <v>196</v>
      </c>
      <c r="BE956" s="215">
        <f>IF(N956="základní",J956,0)</f>
        <v>0</v>
      </c>
      <c r="BF956" s="215">
        <f>IF(N956="snížená",J956,0)</f>
        <v>0</v>
      </c>
      <c r="BG956" s="215">
        <f>IF(N956="zákl. přenesená",J956,0)</f>
        <v>0</v>
      </c>
      <c r="BH956" s="215">
        <f>IF(N956="sníž. přenesená",J956,0)</f>
        <v>0</v>
      </c>
      <c r="BI956" s="215">
        <f>IF(N956="nulová",J956,0)</f>
        <v>0</v>
      </c>
      <c r="BJ956" s="25" t="s">
        <v>81</v>
      </c>
      <c r="BK956" s="215">
        <f>ROUND(I956*H956,2)</f>
        <v>0</v>
      </c>
      <c r="BL956" s="25" t="s">
        <v>290</v>
      </c>
      <c r="BM956" s="25" t="s">
        <v>1359</v>
      </c>
    </row>
    <row r="957" spans="2:65" s="12" customFormat="1">
      <c r="B957" s="216"/>
      <c r="C957" s="217"/>
      <c r="D957" s="218" t="s">
        <v>205</v>
      </c>
      <c r="E957" s="219" t="s">
        <v>24</v>
      </c>
      <c r="F957" s="220" t="s">
        <v>813</v>
      </c>
      <c r="G957" s="217"/>
      <c r="H957" s="221">
        <v>184.3</v>
      </c>
      <c r="I957" s="222"/>
      <c r="J957" s="217"/>
      <c r="K957" s="217"/>
      <c r="L957" s="223"/>
      <c r="M957" s="224"/>
      <c r="N957" s="225"/>
      <c r="O957" s="225"/>
      <c r="P957" s="225"/>
      <c r="Q957" s="225"/>
      <c r="R957" s="225"/>
      <c r="S957" s="225"/>
      <c r="T957" s="226"/>
      <c r="AT957" s="227" t="s">
        <v>205</v>
      </c>
      <c r="AU957" s="227" t="s">
        <v>83</v>
      </c>
      <c r="AV957" s="12" t="s">
        <v>83</v>
      </c>
      <c r="AW957" s="12" t="s">
        <v>37</v>
      </c>
      <c r="AX957" s="12" t="s">
        <v>81</v>
      </c>
      <c r="AY957" s="227" t="s">
        <v>196</v>
      </c>
    </row>
    <row r="958" spans="2:65" s="1" customFormat="1" ht="34.5" customHeight="1">
      <c r="B958" s="42"/>
      <c r="C958" s="204" t="s">
        <v>1360</v>
      </c>
      <c r="D958" s="204" t="s">
        <v>198</v>
      </c>
      <c r="E958" s="205" t="s">
        <v>1361</v>
      </c>
      <c r="F958" s="206" t="s">
        <v>1362</v>
      </c>
      <c r="G958" s="207" t="s">
        <v>320</v>
      </c>
      <c r="H958" s="208">
        <v>213.94</v>
      </c>
      <c r="I958" s="209"/>
      <c r="J958" s="210">
        <f>ROUND(I958*H958,2)</f>
        <v>0</v>
      </c>
      <c r="K958" s="206" t="s">
        <v>202</v>
      </c>
      <c r="L958" s="62"/>
      <c r="M958" s="211" t="s">
        <v>24</v>
      </c>
      <c r="N958" s="212" t="s">
        <v>45</v>
      </c>
      <c r="O958" s="43"/>
      <c r="P958" s="213">
        <f>O958*H958</f>
        <v>0</v>
      </c>
      <c r="Q958" s="213">
        <v>2.6249999999999998E-4</v>
      </c>
      <c r="R958" s="213">
        <f>Q958*H958</f>
        <v>5.6159249999999994E-2</v>
      </c>
      <c r="S958" s="213">
        <v>0</v>
      </c>
      <c r="T958" s="214">
        <f>S958*H958</f>
        <v>0</v>
      </c>
      <c r="AR958" s="25" t="s">
        <v>290</v>
      </c>
      <c r="AT958" s="25" t="s">
        <v>198</v>
      </c>
      <c r="AU958" s="25" t="s">
        <v>83</v>
      </c>
      <c r="AY958" s="25" t="s">
        <v>196</v>
      </c>
      <c r="BE958" s="215">
        <f>IF(N958="základní",J958,0)</f>
        <v>0</v>
      </c>
      <c r="BF958" s="215">
        <f>IF(N958="snížená",J958,0)</f>
        <v>0</v>
      </c>
      <c r="BG958" s="215">
        <f>IF(N958="zákl. přenesená",J958,0)</f>
        <v>0</v>
      </c>
      <c r="BH958" s="215">
        <f>IF(N958="sníž. přenesená",J958,0)</f>
        <v>0</v>
      </c>
      <c r="BI958" s="215">
        <f>IF(N958="nulová",J958,0)</f>
        <v>0</v>
      </c>
      <c r="BJ958" s="25" t="s">
        <v>81</v>
      </c>
      <c r="BK958" s="215">
        <f>ROUND(I958*H958,2)</f>
        <v>0</v>
      </c>
      <c r="BL958" s="25" t="s">
        <v>290</v>
      </c>
      <c r="BM958" s="25" t="s">
        <v>1363</v>
      </c>
    </row>
    <row r="959" spans="2:65" s="12" customFormat="1">
      <c r="B959" s="216"/>
      <c r="C959" s="217"/>
      <c r="D959" s="218" t="s">
        <v>205</v>
      </c>
      <c r="E959" s="219" t="s">
        <v>24</v>
      </c>
      <c r="F959" s="220" t="s">
        <v>1364</v>
      </c>
      <c r="G959" s="217"/>
      <c r="H959" s="221">
        <v>42.54</v>
      </c>
      <c r="I959" s="222"/>
      <c r="J959" s="217"/>
      <c r="K959" s="217"/>
      <c r="L959" s="223"/>
      <c r="M959" s="224"/>
      <c r="N959" s="225"/>
      <c r="O959" s="225"/>
      <c r="P959" s="225"/>
      <c r="Q959" s="225"/>
      <c r="R959" s="225"/>
      <c r="S959" s="225"/>
      <c r="T959" s="226"/>
      <c r="AT959" s="227" t="s">
        <v>205</v>
      </c>
      <c r="AU959" s="227" t="s">
        <v>83</v>
      </c>
      <c r="AV959" s="12" t="s">
        <v>83</v>
      </c>
      <c r="AW959" s="12" t="s">
        <v>37</v>
      </c>
      <c r="AX959" s="12" t="s">
        <v>74</v>
      </c>
      <c r="AY959" s="227" t="s">
        <v>196</v>
      </c>
    </row>
    <row r="960" spans="2:65" s="13" customFormat="1">
      <c r="B960" s="228"/>
      <c r="C960" s="229"/>
      <c r="D960" s="218" t="s">
        <v>205</v>
      </c>
      <c r="E960" s="230" t="s">
        <v>24</v>
      </c>
      <c r="F960" s="231" t="s">
        <v>263</v>
      </c>
      <c r="G960" s="229"/>
      <c r="H960" s="232">
        <v>42.54</v>
      </c>
      <c r="I960" s="233"/>
      <c r="J960" s="229"/>
      <c r="K960" s="229"/>
      <c r="L960" s="234"/>
      <c r="M960" s="235"/>
      <c r="N960" s="236"/>
      <c r="O960" s="236"/>
      <c r="P960" s="236"/>
      <c r="Q960" s="236"/>
      <c r="R960" s="236"/>
      <c r="S960" s="236"/>
      <c r="T960" s="237"/>
      <c r="AT960" s="238" t="s">
        <v>205</v>
      </c>
      <c r="AU960" s="238" t="s">
        <v>83</v>
      </c>
      <c r="AV960" s="13" t="s">
        <v>211</v>
      </c>
      <c r="AW960" s="13" t="s">
        <v>37</v>
      </c>
      <c r="AX960" s="13" t="s">
        <v>74</v>
      </c>
      <c r="AY960" s="238" t="s">
        <v>196</v>
      </c>
    </row>
    <row r="961" spans="2:65" s="12" customFormat="1">
      <c r="B961" s="216"/>
      <c r="C961" s="217"/>
      <c r="D961" s="218" t="s">
        <v>205</v>
      </c>
      <c r="E961" s="219" t="s">
        <v>24</v>
      </c>
      <c r="F961" s="220" t="s">
        <v>1365</v>
      </c>
      <c r="G961" s="217"/>
      <c r="H961" s="221">
        <v>66.8</v>
      </c>
      <c r="I961" s="222"/>
      <c r="J961" s="217"/>
      <c r="K961" s="217"/>
      <c r="L961" s="223"/>
      <c r="M961" s="224"/>
      <c r="N961" s="225"/>
      <c r="O961" s="225"/>
      <c r="P961" s="225"/>
      <c r="Q961" s="225"/>
      <c r="R961" s="225"/>
      <c r="S961" s="225"/>
      <c r="T961" s="226"/>
      <c r="AT961" s="227" t="s">
        <v>205</v>
      </c>
      <c r="AU961" s="227" t="s">
        <v>83</v>
      </c>
      <c r="AV961" s="12" t="s">
        <v>83</v>
      </c>
      <c r="AW961" s="12" t="s">
        <v>37</v>
      </c>
      <c r="AX961" s="12" t="s">
        <v>74</v>
      </c>
      <c r="AY961" s="227" t="s">
        <v>196</v>
      </c>
    </row>
    <row r="962" spans="2:65" s="12" customFormat="1">
      <c r="B962" s="216"/>
      <c r="C962" s="217"/>
      <c r="D962" s="218" t="s">
        <v>205</v>
      </c>
      <c r="E962" s="219" t="s">
        <v>24</v>
      </c>
      <c r="F962" s="220" t="s">
        <v>1366</v>
      </c>
      <c r="G962" s="217"/>
      <c r="H962" s="221">
        <v>31.5</v>
      </c>
      <c r="I962" s="222"/>
      <c r="J962" s="217"/>
      <c r="K962" s="217"/>
      <c r="L962" s="223"/>
      <c r="M962" s="224"/>
      <c r="N962" s="225"/>
      <c r="O962" s="225"/>
      <c r="P962" s="225"/>
      <c r="Q962" s="225"/>
      <c r="R962" s="225"/>
      <c r="S962" s="225"/>
      <c r="T962" s="226"/>
      <c r="AT962" s="227" t="s">
        <v>205</v>
      </c>
      <c r="AU962" s="227" t="s">
        <v>83</v>
      </c>
      <c r="AV962" s="12" t="s">
        <v>83</v>
      </c>
      <c r="AW962" s="12" t="s">
        <v>37</v>
      </c>
      <c r="AX962" s="12" t="s">
        <v>74</v>
      </c>
      <c r="AY962" s="227" t="s">
        <v>196</v>
      </c>
    </row>
    <row r="963" spans="2:65" s="12" customFormat="1">
      <c r="B963" s="216"/>
      <c r="C963" s="217"/>
      <c r="D963" s="218" t="s">
        <v>205</v>
      </c>
      <c r="E963" s="219" t="s">
        <v>24</v>
      </c>
      <c r="F963" s="220" t="s">
        <v>1367</v>
      </c>
      <c r="G963" s="217"/>
      <c r="H963" s="221">
        <v>39.42</v>
      </c>
      <c r="I963" s="222"/>
      <c r="J963" s="217"/>
      <c r="K963" s="217"/>
      <c r="L963" s="223"/>
      <c r="M963" s="224"/>
      <c r="N963" s="225"/>
      <c r="O963" s="225"/>
      <c r="P963" s="225"/>
      <c r="Q963" s="225"/>
      <c r="R963" s="225"/>
      <c r="S963" s="225"/>
      <c r="T963" s="226"/>
      <c r="AT963" s="227" t="s">
        <v>205</v>
      </c>
      <c r="AU963" s="227" t="s">
        <v>83</v>
      </c>
      <c r="AV963" s="12" t="s">
        <v>83</v>
      </c>
      <c r="AW963" s="12" t="s">
        <v>37</v>
      </c>
      <c r="AX963" s="12" t="s">
        <v>74</v>
      </c>
      <c r="AY963" s="227" t="s">
        <v>196</v>
      </c>
    </row>
    <row r="964" spans="2:65" s="12" customFormat="1">
      <c r="B964" s="216"/>
      <c r="C964" s="217"/>
      <c r="D964" s="218" t="s">
        <v>205</v>
      </c>
      <c r="E964" s="219" t="s">
        <v>24</v>
      </c>
      <c r="F964" s="220" t="s">
        <v>1228</v>
      </c>
      <c r="G964" s="217"/>
      <c r="H964" s="221">
        <v>33.68</v>
      </c>
      <c r="I964" s="222"/>
      <c r="J964" s="217"/>
      <c r="K964" s="217"/>
      <c r="L964" s="223"/>
      <c r="M964" s="224"/>
      <c r="N964" s="225"/>
      <c r="O964" s="225"/>
      <c r="P964" s="225"/>
      <c r="Q964" s="225"/>
      <c r="R964" s="225"/>
      <c r="S964" s="225"/>
      <c r="T964" s="226"/>
      <c r="AT964" s="227" t="s">
        <v>205</v>
      </c>
      <c r="AU964" s="227" t="s">
        <v>83</v>
      </c>
      <c r="AV964" s="12" t="s">
        <v>83</v>
      </c>
      <c r="AW964" s="12" t="s">
        <v>37</v>
      </c>
      <c r="AX964" s="12" t="s">
        <v>74</v>
      </c>
      <c r="AY964" s="227" t="s">
        <v>196</v>
      </c>
    </row>
    <row r="965" spans="2:65" s="13" customFormat="1">
      <c r="B965" s="228"/>
      <c r="C965" s="229"/>
      <c r="D965" s="218" t="s">
        <v>205</v>
      </c>
      <c r="E965" s="230" t="s">
        <v>24</v>
      </c>
      <c r="F965" s="231" t="s">
        <v>271</v>
      </c>
      <c r="G965" s="229"/>
      <c r="H965" s="232">
        <v>171.4</v>
      </c>
      <c r="I965" s="233"/>
      <c r="J965" s="229"/>
      <c r="K965" s="229"/>
      <c r="L965" s="234"/>
      <c r="M965" s="235"/>
      <c r="N965" s="236"/>
      <c r="O965" s="236"/>
      <c r="P965" s="236"/>
      <c r="Q965" s="236"/>
      <c r="R965" s="236"/>
      <c r="S965" s="236"/>
      <c r="T965" s="237"/>
      <c r="AT965" s="238" t="s">
        <v>205</v>
      </c>
      <c r="AU965" s="238" t="s">
        <v>83</v>
      </c>
      <c r="AV965" s="13" t="s">
        <v>211</v>
      </c>
      <c r="AW965" s="13" t="s">
        <v>37</v>
      </c>
      <c r="AX965" s="13" t="s">
        <v>74</v>
      </c>
      <c r="AY965" s="238" t="s">
        <v>196</v>
      </c>
    </row>
    <row r="966" spans="2:65" s="14" customFormat="1">
      <c r="B966" s="239"/>
      <c r="C966" s="240"/>
      <c r="D966" s="218" t="s">
        <v>205</v>
      </c>
      <c r="E966" s="241" t="s">
        <v>24</v>
      </c>
      <c r="F966" s="242" t="s">
        <v>238</v>
      </c>
      <c r="G966" s="240"/>
      <c r="H966" s="243">
        <v>213.94</v>
      </c>
      <c r="I966" s="244"/>
      <c r="J966" s="240"/>
      <c r="K966" s="240"/>
      <c r="L966" s="245"/>
      <c r="M966" s="246"/>
      <c r="N966" s="247"/>
      <c r="O966" s="247"/>
      <c r="P966" s="247"/>
      <c r="Q966" s="247"/>
      <c r="R966" s="247"/>
      <c r="S966" s="247"/>
      <c r="T966" s="248"/>
      <c r="AT966" s="249" t="s">
        <v>205</v>
      </c>
      <c r="AU966" s="249" t="s">
        <v>83</v>
      </c>
      <c r="AV966" s="14" t="s">
        <v>203</v>
      </c>
      <c r="AW966" s="14" t="s">
        <v>37</v>
      </c>
      <c r="AX966" s="14" t="s">
        <v>81</v>
      </c>
      <c r="AY966" s="249" t="s">
        <v>196</v>
      </c>
    </row>
    <row r="967" spans="2:65" s="1" customFormat="1" ht="46" customHeight="1">
      <c r="B967" s="42"/>
      <c r="C967" s="204" t="s">
        <v>1368</v>
      </c>
      <c r="D967" s="204" t="s">
        <v>198</v>
      </c>
      <c r="E967" s="205" t="s">
        <v>1369</v>
      </c>
      <c r="F967" s="206" t="s">
        <v>1370</v>
      </c>
      <c r="G967" s="207" t="s">
        <v>1189</v>
      </c>
      <c r="H967" s="270"/>
      <c r="I967" s="209"/>
      <c r="J967" s="210">
        <f>ROUND(I967*H967,2)</f>
        <v>0</v>
      </c>
      <c r="K967" s="206" t="s">
        <v>202</v>
      </c>
      <c r="L967" s="62"/>
      <c r="M967" s="211" t="s">
        <v>24</v>
      </c>
      <c r="N967" s="212" t="s">
        <v>45</v>
      </c>
      <c r="O967" s="43"/>
      <c r="P967" s="213">
        <f>O967*H967</f>
        <v>0</v>
      </c>
      <c r="Q967" s="213">
        <v>0</v>
      </c>
      <c r="R967" s="213">
        <f>Q967*H967</f>
        <v>0</v>
      </c>
      <c r="S967" s="213">
        <v>0</v>
      </c>
      <c r="T967" s="214">
        <f>S967*H967</f>
        <v>0</v>
      </c>
      <c r="AR967" s="25" t="s">
        <v>290</v>
      </c>
      <c r="AT967" s="25" t="s">
        <v>198</v>
      </c>
      <c r="AU967" s="25" t="s">
        <v>83</v>
      </c>
      <c r="AY967" s="25" t="s">
        <v>196</v>
      </c>
      <c r="BE967" s="215">
        <f>IF(N967="základní",J967,0)</f>
        <v>0</v>
      </c>
      <c r="BF967" s="215">
        <f>IF(N967="snížená",J967,0)</f>
        <v>0</v>
      </c>
      <c r="BG967" s="215">
        <f>IF(N967="zákl. přenesená",J967,0)</f>
        <v>0</v>
      </c>
      <c r="BH967" s="215">
        <f>IF(N967="sníž. přenesená",J967,0)</f>
        <v>0</v>
      </c>
      <c r="BI967" s="215">
        <f>IF(N967="nulová",J967,0)</f>
        <v>0</v>
      </c>
      <c r="BJ967" s="25" t="s">
        <v>81</v>
      </c>
      <c r="BK967" s="215">
        <f>ROUND(I967*H967,2)</f>
        <v>0</v>
      </c>
      <c r="BL967" s="25" t="s">
        <v>290</v>
      </c>
      <c r="BM967" s="25" t="s">
        <v>1371</v>
      </c>
    </row>
    <row r="968" spans="2:65" s="11" customFormat="1" ht="29.9" customHeight="1">
      <c r="B968" s="188"/>
      <c r="C968" s="189"/>
      <c r="D968" s="190" t="s">
        <v>73</v>
      </c>
      <c r="E968" s="202" t="s">
        <v>1372</v>
      </c>
      <c r="F968" s="202" t="s">
        <v>1373</v>
      </c>
      <c r="G968" s="189"/>
      <c r="H968" s="189"/>
      <c r="I968" s="192"/>
      <c r="J968" s="203">
        <f>BK968</f>
        <v>0</v>
      </c>
      <c r="K968" s="189"/>
      <c r="L968" s="194"/>
      <c r="M968" s="195"/>
      <c r="N968" s="196"/>
      <c r="O968" s="196"/>
      <c r="P968" s="197">
        <f>SUM(P969:P1037)</f>
        <v>0</v>
      </c>
      <c r="Q968" s="196"/>
      <c r="R968" s="197">
        <f>SUM(R969:R1037)</f>
        <v>1.5935993137500002</v>
      </c>
      <c r="S968" s="196"/>
      <c r="T968" s="198">
        <f>SUM(T969:T1037)</f>
        <v>0</v>
      </c>
      <c r="AR968" s="199" t="s">
        <v>83</v>
      </c>
      <c r="AT968" s="200" t="s">
        <v>73</v>
      </c>
      <c r="AU968" s="200" t="s">
        <v>81</v>
      </c>
      <c r="AY968" s="199" t="s">
        <v>196</v>
      </c>
      <c r="BK968" s="201">
        <f>SUM(BK969:BK1037)</f>
        <v>0</v>
      </c>
    </row>
    <row r="969" spans="2:65" s="1" customFormat="1" ht="34.5" customHeight="1">
      <c r="B969" s="42"/>
      <c r="C969" s="204" t="s">
        <v>1374</v>
      </c>
      <c r="D969" s="204" t="s">
        <v>198</v>
      </c>
      <c r="E969" s="205" t="s">
        <v>1375</v>
      </c>
      <c r="F969" s="206" t="s">
        <v>1376</v>
      </c>
      <c r="G969" s="207" t="s">
        <v>248</v>
      </c>
      <c r="H969" s="208">
        <v>6</v>
      </c>
      <c r="I969" s="209"/>
      <c r="J969" s="210">
        <f>ROUND(I969*H969,2)</f>
        <v>0</v>
      </c>
      <c r="K969" s="206" t="s">
        <v>202</v>
      </c>
      <c r="L969" s="62"/>
      <c r="M969" s="211" t="s">
        <v>24</v>
      </c>
      <c r="N969" s="212" t="s">
        <v>45</v>
      </c>
      <c r="O969" s="43"/>
      <c r="P969" s="213">
        <f>O969*H969</f>
        <v>0</v>
      </c>
      <c r="Q969" s="213">
        <v>2.6848749999999999E-4</v>
      </c>
      <c r="R969" s="213">
        <f>Q969*H969</f>
        <v>1.610925E-3</v>
      </c>
      <c r="S969" s="213">
        <v>0</v>
      </c>
      <c r="T969" s="214">
        <f>S969*H969</f>
        <v>0</v>
      </c>
      <c r="AR969" s="25" t="s">
        <v>290</v>
      </c>
      <c r="AT969" s="25" t="s">
        <v>198</v>
      </c>
      <c r="AU969" s="25" t="s">
        <v>83</v>
      </c>
      <c r="AY969" s="25" t="s">
        <v>196</v>
      </c>
      <c r="BE969" s="215">
        <f>IF(N969="základní",J969,0)</f>
        <v>0</v>
      </c>
      <c r="BF969" s="215">
        <f>IF(N969="snížená",J969,0)</f>
        <v>0</v>
      </c>
      <c r="BG969" s="215">
        <f>IF(N969="zákl. přenesená",J969,0)</f>
        <v>0</v>
      </c>
      <c r="BH969" s="215">
        <f>IF(N969="sníž. přenesená",J969,0)</f>
        <v>0</v>
      </c>
      <c r="BI969" s="215">
        <f>IF(N969="nulová",J969,0)</f>
        <v>0</v>
      </c>
      <c r="BJ969" s="25" t="s">
        <v>81</v>
      </c>
      <c r="BK969" s="215">
        <f>ROUND(I969*H969,2)</f>
        <v>0</v>
      </c>
      <c r="BL969" s="25" t="s">
        <v>290</v>
      </c>
      <c r="BM969" s="25" t="s">
        <v>1377</v>
      </c>
    </row>
    <row r="970" spans="2:65" s="12" customFormat="1">
      <c r="B970" s="216"/>
      <c r="C970" s="217"/>
      <c r="D970" s="218" t="s">
        <v>205</v>
      </c>
      <c r="E970" s="219" t="s">
        <v>24</v>
      </c>
      <c r="F970" s="220" t="s">
        <v>83</v>
      </c>
      <c r="G970" s="217"/>
      <c r="H970" s="221">
        <v>2</v>
      </c>
      <c r="I970" s="222"/>
      <c r="J970" s="217"/>
      <c r="K970" s="217"/>
      <c r="L970" s="223"/>
      <c r="M970" s="224"/>
      <c r="N970" s="225"/>
      <c r="O970" s="225"/>
      <c r="P970" s="225"/>
      <c r="Q970" s="225"/>
      <c r="R970" s="225"/>
      <c r="S970" s="225"/>
      <c r="T970" s="226"/>
      <c r="AT970" s="227" t="s">
        <v>205</v>
      </c>
      <c r="AU970" s="227" t="s">
        <v>83</v>
      </c>
      <c r="AV970" s="12" t="s">
        <v>83</v>
      </c>
      <c r="AW970" s="12" t="s">
        <v>37</v>
      </c>
      <c r="AX970" s="12" t="s">
        <v>74</v>
      </c>
      <c r="AY970" s="227" t="s">
        <v>196</v>
      </c>
    </row>
    <row r="971" spans="2:65" s="12" customFormat="1">
      <c r="B971" s="216"/>
      <c r="C971" s="217"/>
      <c r="D971" s="218" t="s">
        <v>205</v>
      </c>
      <c r="E971" s="219" t="s">
        <v>24</v>
      </c>
      <c r="F971" s="220" t="s">
        <v>1378</v>
      </c>
      <c r="G971" s="217"/>
      <c r="H971" s="221">
        <v>4</v>
      </c>
      <c r="I971" s="222"/>
      <c r="J971" s="217"/>
      <c r="K971" s="217"/>
      <c r="L971" s="223"/>
      <c r="M971" s="224"/>
      <c r="N971" s="225"/>
      <c r="O971" s="225"/>
      <c r="P971" s="225"/>
      <c r="Q971" s="225"/>
      <c r="R971" s="225"/>
      <c r="S971" s="225"/>
      <c r="T971" s="226"/>
      <c r="AT971" s="227" t="s">
        <v>205</v>
      </c>
      <c r="AU971" s="227" t="s">
        <v>83</v>
      </c>
      <c r="AV971" s="12" t="s">
        <v>83</v>
      </c>
      <c r="AW971" s="12" t="s">
        <v>37</v>
      </c>
      <c r="AX971" s="12" t="s">
        <v>74</v>
      </c>
      <c r="AY971" s="227" t="s">
        <v>196</v>
      </c>
    </row>
    <row r="972" spans="2:65" s="14" customFormat="1">
      <c r="B972" s="239"/>
      <c r="C972" s="240"/>
      <c r="D972" s="218" t="s">
        <v>205</v>
      </c>
      <c r="E972" s="241" t="s">
        <v>24</v>
      </c>
      <c r="F972" s="242" t="s">
        <v>238</v>
      </c>
      <c r="G972" s="240"/>
      <c r="H972" s="243">
        <v>6</v>
      </c>
      <c r="I972" s="244"/>
      <c r="J972" s="240"/>
      <c r="K972" s="240"/>
      <c r="L972" s="245"/>
      <c r="M972" s="246"/>
      <c r="N972" s="247"/>
      <c r="O972" s="247"/>
      <c r="P972" s="247"/>
      <c r="Q972" s="247"/>
      <c r="R972" s="247"/>
      <c r="S972" s="247"/>
      <c r="T972" s="248"/>
      <c r="AT972" s="249" t="s">
        <v>205</v>
      </c>
      <c r="AU972" s="249" t="s">
        <v>83</v>
      </c>
      <c r="AV972" s="14" t="s">
        <v>203</v>
      </c>
      <c r="AW972" s="14" t="s">
        <v>37</v>
      </c>
      <c r="AX972" s="14" t="s">
        <v>81</v>
      </c>
      <c r="AY972" s="249" t="s">
        <v>196</v>
      </c>
    </row>
    <row r="973" spans="2:65" s="1" customFormat="1" ht="34.5" customHeight="1">
      <c r="B973" s="42"/>
      <c r="C973" s="250" t="s">
        <v>1379</v>
      </c>
      <c r="D973" s="250" t="s">
        <v>252</v>
      </c>
      <c r="E973" s="251" t="s">
        <v>1380</v>
      </c>
      <c r="F973" s="252" t="s">
        <v>1381</v>
      </c>
      <c r="G973" s="253" t="s">
        <v>248</v>
      </c>
      <c r="H973" s="254">
        <v>2</v>
      </c>
      <c r="I973" s="255"/>
      <c r="J973" s="256">
        <f>ROUND(I973*H973,2)</f>
        <v>0</v>
      </c>
      <c r="K973" s="252" t="s">
        <v>24</v>
      </c>
      <c r="L973" s="257"/>
      <c r="M973" s="258" t="s">
        <v>24</v>
      </c>
      <c r="N973" s="259" t="s">
        <v>45</v>
      </c>
      <c r="O973" s="43"/>
      <c r="P973" s="213">
        <f>O973*H973</f>
        <v>0</v>
      </c>
      <c r="Q973" s="213">
        <v>7.3000000000000001E-3</v>
      </c>
      <c r="R973" s="213">
        <f>Q973*H973</f>
        <v>1.46E-2</v>
      </c>
      <c r="S973" s="213">
        <v>0</v>
      </c>
      <c r="T973" s="214">
        <f>S973*H973</f>
        <v>0</v>
      </c>
      <c r="AR973" s="25" t="s">
        <v>376</v>
      </c>
      <c r="AT973" s="25" t="s">
        <v>252</v>
      </c>
      <c r="AU973" s="25" t="s">
        <v>83</v>
      </c>
      <c r="AY973" s="25" t="s">
        <v>196</v>
      </c>
      <c r="BE973" s="215">
        <f>IF(N973="základní",J973,0)</f>
        <v>0</v>
      </c>
      <c r="BF973" s="215">
        <f>IF(N973="snížená",J973,0)</f>
        <v>0</v>
      </c>
      <c r="BG973" s="215">
        <f>IF(N973="zákl. přenesená",J973,0)</f>
        <v>0</v>
      </c>
      <c r="BH973" s="215">
        <f>IF(N973="sníž. přenesená",J973,0)</f>
        <v>0</v>
      </c>
      <c r="BI973" s="215">
        <f>IF(N973="nulová",J973,0)</f>
        <v>0</v>
      </c>
      <c r="BJ973" s="25" t="s">
        <v>81</v>
      </c>
      <c r="BK973" s="215">
        <f>ROUND(I973*H973,2)</f>
        <v>0</v>
      </c>
      <c r="BL973" s="25" t="s">
        <v>290</v>
      </c>
      <c r="BM973" s="25" t="s">
        <v>1382</v>
      </c>
    </row>
    <row r="974" spans="2:65" s="1" customFormat="1" ht="34.5" customHeight="1">
      <c r="B974" s="42"/>
      <c r="C974" s="250" t="s">
        <v>1383</v>
      </c>
      <c r="D974" s="250" t="s">
        <v>252</v>
      </c>
      <c r="E974" s="251" t="s">
        <v>1384</v>
      </c>
      <c r="F974" s="252" t="s">
        <v>1385</v>
      </c>
      <c r="G974" s="253" t="s">
        <v>248</v>
      </c>
      <c r="H974" s="254">
        <v>4</v>
      </c>
      <c r="I974" s="255"/>
      <c r="J974" s="256">
        <f>ROUND(I974*H974,2)</f>
        <v>0</v>
      </c>
      <c r="K974" s="252" t="s">
        <v>24</v>
      </c>
      <c r="L974" s="257"/>
      <c r="M974" s="258" t="s">
        <v>24</v>
      </c>
      <c r="N974" s="259" t="s">
        <v>45</v>
      </c>
      <c r="O974" s="43"/>
      <c r="P974" s="213">
        <f>O974*H974</f>
        <v>0</v>
      </c>
      <c r="Q974" s="213">
        <v>7.3000000000000001E-3</v>
      </c>
      <c r="R974" s="213">
        <f>Q974*H974</f>
        <v>2.92E-2</v>
      </c>
      <c r="S974" s="213">
        <v>0</v>
      </c>
      <c r="T974" s="214">
        <f>S974*H974</f>
        <v>0</v>
      </c>
      <c r="AR974" s="25" t="s">
        <v>376</v>
      </c>
      <c r="AT974" s="25" t="s">
        <v>252</v>
      </c>
      <c r="AU974" s="25" t="s">
        <v>83</v>
      </c>
      <c r="AY974" s="25" t="s">
        <v>196</v>
      </c>
      <c r="BE974" s="215">
        <f>IF(N974="základní",J974,0)</f>
        <v>0</v>
      </c>
      <c r="BF974" s="215">
        <f>IF(N974="snížená",J974,0)</f>
        <v>0</v>
      </c>
      <c r="BG974" s="215">
        <f>IF(N974="zákl. přenesená",J974,0)</f>
        <v>0</v>
      </c>
      <c r="BH974" s="215">
        <f>IF(N974="sníž. přenesená",J974,0)</f>
        <v>0</v>
      </c>
      <c r="BI974" s="215">
        <f>IF(N974="nulová",J974,0)</f>
        <v>0</v>
      </c>
      <c r="BJ974" s="25" t="s">
        <v>81</v>
      </c>
      <c r="BK974" s="215">
        <f>ROUND(I974*H974,2)</f>
        <v>0</v>
      </c>
      <c r="BL974" s="25" t="s">
        <v>290</v>
      </c>
      <c r="BM974" s="25" t="s">
        <v>1386</v>
      </c>
    </row>
    <row r="975" spans="2:65" s="1" customFormat="1" ht="34.5" customHeight="1">
      <c r="B975" s="42"/>
      <c r="C975" s="204" t="s">
        <v>1387</v>
      </c>
      <c r="D975" s="204" t="s">
        <v>198</v>
      </c>
      <c r="E975" s="205" t="s">
        <v>1388</v>
      </c>
      <c r="F975" s="206" t="s">
        <v>1389</v>
      </c>
      <c r="G975" s="207" t="s">
        <v>267</v>
      </c>
      <c r="H975" s="208">
        <v>26.7</v>
      </c>
      <c r="I975" s="209"/>
      <c r="J975" s="210">
        <f>ROUND(I975*H975,2)</f>
        <v>0</v>
      </c>
      <c r="K975" s="206" t="s">
        <v>202</v>
      </c>
      <c r="L975" s="62"/>
      <c r="M975" s="211" t="s">
        <v>24</v>
      </c>
      <c r="N975" s="212" t="s">
        <v>45</v>
      </c>
      <c r="O975" s="43"/>
      <c r="P975" s="213">
        <f>O975*H975</f>
        <v>0</v>
      </c>
      <c r="Q975" s="213">
        <v>2.6848749999999999E-4</v>
      </c>
      <c r="R975" s="213">
        <f>Q975*H975</f>
        <v>7.1686162499999991E-3</v>
      </c>
      <c r="S975" s="213">
        <v>0</v>
      </c>
      <c r="T975" s="214">
        <f>S975*H975</f>
        <v>0</v>
      </c>
      <c r="AR975" s="25" t="s">
        <v>290</v>
      </c>
      <c r="AT975" s="25" t="s">
        <v>198</v>
      </c>
      <c r="AU975" s="25" t="s">
        <v>83</v>
      </c>
      <c r="AY975" s="25" t="s">
        <v>196</v>
      </c>
      <c r="BE975" s="215">
        <f>IF(N975="základní",J975,0)</f>
        <v>0</v>
      </c>
      <c r="BF975" s="215">
        <f>IF(N975="snížená",J975,0)</f>
        <v>0</v>
      </c>
      <c r="BG975" s="215">
        <f>IF(N975="zákl. přenesená",J975,0)</f>
        <v>0</v>
      </c>
      <c r="BH975" s="215">
        <f>IF(N975="sníž. přenesená",J975,0)</f>
        <v>0</v>
      </c>
      <c r="BI975" s="215">
        <f>IF(N975="nulová",J975,0)</f>
        <v>0</v>
      </c>
      <c r="BJ975" s="25" t="s">
        <v>81</v>
      </c>
      <c r="BK975" s="215">
        <f>ROUND(I975*H975,2)</f>
        <v>0</v>
      </c>
      <c r="BL975" s="25" t="s">
        <v>290</v>
      </c>
      <c r="BM975" s="25" t="s">
        <v>1390</v>
      </c>
    </row>
    <row r="976" spans="2:65" s="12" customFormat="1">
      <c r="B976" s="216"/>
      <c r="C976" s="217"/>
      <c r="D976" s="218" t="s">
        <v>205</v>
      </c>
      <c r="E976" s="219" t="s">
        <v>24</v>
      </c>
      <c r="F976" s="220" t="s">
        <v>1391</v>
      </c>
      <c r="G976" s="217"/>
      <c r="H976" s="221">
        <v>20.399999999999999</v>
      </c>
      <c r="I976" s="222"/>
      <c r="J976" s="217"/>
      <c r="K976" s="217"/>
      <c r="L976" s="223"/>
      <c r="M976" s="224"/>
      <c r="N976" s="225"/>
      <c r="O976" s="225"/>
      <c r="P976" s="225"/>
      <c r="Q976" s="225"/>
      <c r="R976" s="225"/>
      <c r="S976" s="225"/>
      <c r="T976" s="226"/>
      <c r="AT976" s="227" t="s">
        <v>205</v>
      </c>
      <c r="AU976" s="227" t="s">
        <v>83</v>
      </c>
      <c r="AV976" s="12" t="s">
        <v>83</v>
      </c>
      <c r="AW976" s="12" t="s">
        <v>37</v>
      </c>
      <c r="AX976" s="12" t="s">
        <v>74</v>
      </c>
      <c r="AY976" s="227" t="s">
        <v>196</v>
      </c>
    </row>
    <row r="977" spans="2:65" s="12" customFormat="1">
      <c r="B977" s="216"/>
      <c r="C977" s="217"/>
      <c r="D977" s="218" t="s">
        <v>205</v>
      </c>
      <c r="E977" s="219" t="s">
        <v>24</v>
      </c>
      <c r="F977" s="220" t="s">
        <v>1392</v>
      </c>
      <c r="G977" s="217"/>
      <c r="H977" s="221">
        <v>2.1</v>
      </c>
      <c r="I977" s="222"/>
      <c r="J977" s="217"/>
      <c r="K977" s="217"/>
      <c r="L977" s="223"/>
      <c r="M977" s="224"/>
      <c r="N977" s="225"/>
      <c r="O977" s="225"/>
      <c r="P977" s="225"/>
      <c r="Q977" s="225"/>
      <c r="R977" s="225"/>
      <c r="S977" s="225"/>
      <c r="T977" s="226"/>
      <c r="AT977" s="227" t="s">
        <v>205</v>
      </c>
      <c r="AU977" s="227" t="s">
        <v>83</v>
      </c>
      <c r="AV977" s="12" t="s">
        <v>83</v>
      </c>
      <c r="AW977" s="12" t="s">
        <v>37</v>
      </c>
      <c r="AX977" s="12" t="s">
        <v>74</v>
      </c>
      <c r="AY977" s="227" t="s">
        <v>196</v>
      </c>
    </row>
    <row r="978" spans="2:65" s="12" customFormat="1">
      <c r="B978" s="216"/>
      <c r="C978" s="217"/>
      <c r="D978" s="218" t="s">
        <v>205</v>
      </c>
      <c r="E978" s="219" t="s">
        <v>24</v>
      </c>
      <c r="F978" s="220" t="s">
        <v>1393</v>
      </c>
      <c r="G978" s="217"/>
      <c r="H978" s="221">
        <v>2.7</v>
      </c>
      <c r="I978" s="222"/>
      <c r="J978" s="217"/>
      <c r="K978" s="217"/>
      <c r="L978" s="223"/>
      <c r="M978" s="224"/>
      <c r="N978" s="225"/>
      <c r="O978" s="225"/>
      <c r="P978" s="225"/>
      <c r="Q978" s="225"/>
      <c r="R978" s="225"/>
      <c r="S978" s="225"/>
      <c r="T978" s="226"/>
      <c r="AT978" s="227" t="s">
        <v>205</v>
      </c>
      <c r="AU978" s="227" t="s">
        <v>83</v>
      </c>
      <c r="AV978" s="12" t="s">
        <v>83</v>
      </c>
      <c r="AW978" s="12" t="s">
        <v>37</v>
      </c>
      <c r="AX978" s="12" t="s">
        <v>74</v>
      </c>
      <c r="AY978" s="227" t="s">
        <v>196</v>
      </c>
    </row>
    <row r="979" spans="2:65" s="12" customFormat="1">
      <c r="B979" s="216"/>
      <c r="C979" s="217"/>
      <c r="D979" s="218" t="s">
        <v>205</v>
      </c>
      <c r="E979" s="219" t="s">
        <v>24</v>
      </c>
      <c r="F979" s="220" t="s">
        <v>1394</v>
      </c>
      <c r="G979" s="217"/>
      <c r="H979" s="221">
        <v>1.5</v>
      </c>
      <c r="I979" s="222"/>
      <c r="J979" s="217"/>
      <c r="K979" s="217"/>
      <c r="L979" s="223"/>
      <c r="M979" s="224"/>
      <c r="N979" s="225"/>
      <c r="O979" s="225"/>
      <c r="P979" s="225"/>
      <c r="Q979" s="225"/>
      <c r="R979" s="225"/>
      <c r="S979" s="225"/>
      <c r="T979" s="226"/>
      <c r="AT979" s="227" t="s">
        <v>205</v>
      </c>
      <c r="AU979" s="227" t="s">
        <v>83</v>
      </c>
      <c r="AV979" s="12" t="s">
        <v>83</v>
      </c>
      <c r="AW979" s="12" t="s">
        <v>37</v>
      </c>
      <c r="AX979" s="12" t="s">
        <v>74</v>
      </c>
      <c r="AY979" s="227" t="s">
        <v>196</v>
      </c>
    </row>
    <row r="980" spans="2:65" s="14" customFormat="1">
      <c r="B980" s="239"/>
      <c r="C980" s="240"/>
      <c r="D980" s="218" t="s">
        <v>205</v>
      </c>
      <c r="E980" s="241" t="s">
        <v>24</v>
      </c>
      <c r="F980" s="242" t="s">
        <v>238</v>
      </c>
      <c r="G980" s="240"/>
      <c r="H980" s="243">
        <v>26.7</v>
      </c>
      <c r="I980" s="244"/>
      <c r="J980" s="240"/>
      <c r="K980" s="240"/>
      <c r="L980" s="245"/>
      <c r="M980" s="246"/>
      <c r="N980" s="247"/>
      <c r="O980" s="247"/>
      <c r="P980" s="247"/>
      <c r="Q980" s="247"/>
      <c r="R980" s="247"/>
      <c r="S980" s="247"/>
      <c r="T980" s="248"/>
      <c r="AT980" s="249" t="s">
        <v>205</v>
      </c>
      <c r="AU980" s="249" t="s">
        <v>83</v>
      </c>
      <c r="AV980" s="14" t="s">
        <v>203</v>
      </c>
      <c r="AW980" s="14" t="s">
        <v>37</v>
      </c>
      <c r="AX980" s="14" t="s">
        <v>81</v>
      </c>
      <c r="AY980" s="249" t="s">
        <v>196</v>
      </c>
    </row>
    <row r="981" spans="2:65" s="1" customFormat="1" ht="34.5" customHeight="1">
      <c r="B981" s="42"/>
      <c r="C981" s="250" t="s">
        <v>1395</v>
      </c>
      <c r="D981" s="250" t="s">
        <v>252</v>
      </c>
      <c r="E981" s="251" t="s">
        <v>1396</v>
      </c>
      <c r="F981" s="252" t="s">
        <v>1397</v>
      </c>
      <c r="G981" s="253" t="s">
        <v>248</v>
      </c>
      <c r="H981" s="254">
        <v>8</v>
      </c>
      <c r="I981" s="255"/>
      <c r="J981" s="256">
        <f>ROUND(I981*H981,2)</f>
        <v>0</v>
      </c>
      <c r="K981" s="252" t="s">
        <v>24</v>
      </c>
      <c r="L981" s="257"/>
      <c r="M981" s="258" t="s">
        <v>24</v>
      </c>
      <c r="N981" s="259" t="s">
        <v>45</v>
      </c>
      <c r="O981" s="43"/>
      <c r="P981" s="213">
        <f>O981*H981</f>
        <v>0</v>
      </c>
      <c r="Q981" s="213">
        <v>4.6699999999999998E-2</v>
      </c>
      <c r="R981" s="213">
        <f>Q981*H981</f>
        <v>0.37359999999999999</v>
      </c>
      <c r="S981" s="213">
        <v>0</v>
      </c>
      <c r="T981" s="214">
        <f>S981*H981</f>
        <v>0</v>
      </c>
      <c r="AR981" s="25" t="s">
        <v>376</v>
      </c>
      <c r="AT981" s="25" t="s">
        <v>252</v>
      </c>
      <c r="AU981" s="25" t="s">
        <v>83</v>
      </c>
      <c r="AY981" s="25" t="s">
        <v>196</v>
      </c>
      <c r="BE981" s="215">
        <f>IF(N981="základní",J981,0)</f>
        <v>0</v>
      </c>
      <c r="BF981" s="215">
        <f>IF(N981="snížená",J981,0)</f>
        <v>0</v>
      </c>
      <c r="BG981" s="215">
        <f>IF(N981="zákl. přenesená",J981,0)</f>
        <v>0</v>
      </c>
      <c r="BH981" s="215">
        <f>IF(N981="sníž. přenesená",J981,0)</f>
        <v>0</v>
      </c>
      <c r="BI981" s="215">
        <f>IF(N981="nulová",J981,0)</f>
        <v>0</v>
      </c>
      <c r="BJ981" s="25" t="s">
        <v>81</v>
      </c>
      <c r="BK981" s="215">
        <f>ROUND(I981*H981,2)</f>
        <v>0</v>
      </c>
      <c r="BL981" s="25" t="s">
        <v>290</v>
      </c>
      <c r="BM981" s="25" t="s">
        <v>1398</v>
      </c>
    </row>
    <row r="982" spans="2:65" s="1" customFormat="1" ht="34.5" customHeight="1">
      <c r="B982" s="42"/>
      <c r="C982" s="250" t="s">
        <v>1399</v>
      </c>
      <c r="D982" s="250" t="s">
        <v>252</v>
      </c>
      <c r="E982" s="251" t="s">
        <v>1400</v>
      </c>
      <c r="F982" s="252" t="s">
        <v>1401</v>
      </c>
      <c r="G982" s="253" t="s">
        <v>248</v>
      </c>
      <c r="H982" s="254">
        <v>1</v>
      </c>
      <c r="I982" s="255"/>
      <c r="J982" s="256">
        <f>ROUND(I982*H982,2)</f>
        <v>0</v>
      </c>
      <c r="K982" s="252" t="s">
        <v>24</v>
      </c>
      <c r="L982" s="257"/>
      <c r="M982" s="258" t="s">
        <v>24</v>
      </c>
      <c r="N982" s="259" t="s">
        <v>45</v>
      </c>
      <c r="O982" s="43"/>
      <c r="P982" s="213">
        <f>O982*H982</f>
        <v>0</v>
      </c>
      <c r="Q982" s="213">
        <v>3.8899999999999997E-2</v>
      </c>
      <c r="R982" s="213">
        <f>Q982*H982</f>
        <v>3.8899999999999997E-2</v>
      </c>
      <c r="S982" s="213">
        <v>0</v>
      </c>
      <c r="T982" s="214">
        <f>S982*H982</f>
        <v>0</v>
      </c>
      <c r="AR982" s="25" t="s">
        <v>376</v>
      </c>
      <c r="AT982" s="25" t="s">
        <v>252</v>
      </c>
      <c r="AU982" s="25" t="s">
        <v>83</v>
      </c>
      <c r="AY982" s="25" t="s">
        <v>196</v>
      </c>
      <c r="BE982" s="215">
        <f>IF(N982="základní",J982,0)</f>
        <v>0</v>
      </c>
      <c r="BF982" s="215">
        <f>IF(N982="snížená",J982,0)</f>
        <v>0</v>
      </c>
      <c r="BG982" s="215">
        <f>IF(N982="zákl. přenesená",J982,0)</f>
        <v>0</v>
      </c>
      <c r="BH982" s="215">
        <f>IF(N982="sníž. přenesená",J982,0)</f>
        <v>0</v>
      </c>
      <c r="BI982" s="215">
        <f>IF(N982="nulová",J982,0)</f>
        <v>0</v>
      </c>
      <c r="BJ982" s="25" t="s">
        <v>81</v>
      </c>
      <c r="BK982" s="215">
        <f>ROUND(I982*H982,2)</f>
        <v>0</v>
      </c>
      <c r="BL982" s="25" t="s">
        <v>290</v>
      </c>
      <c r="BM982" s="25" t="s">
        <v>1402</v>
      </c>
    </row>
    <row r="983" spans="2:65" s="1" customFormat="1" ht="34.5" customHeight="1">
      <c r="B983" s="42"/>
      <c r="C983" s="250" t="s">
        <v>1403</v>
      </c>
      <c r="D983" s="250" t="s">
        <v>252</v>
      </c>
      <c r="E983" s="251" t="s">
        <v>1404</v>
      </c>
      <c r="F983" s="252" t="s">
        <v>1405</v>
      </c>
      <c r="G983" s="253" t="s">
        <v>248</v>
      </c>
      <c r="H983" s="254">
        <v>1</v>
      </c>
      <c r="I983" s="255"/>
      <c r="J983" s="256">
        <f>ROUND(I983*H983,2)</f>
        <v>0</v>
      </c>
      <c r="K983" s="252" t="s">
        <v>24</v>
      </c>
      <c r="L983" s="257"/>
      <c r="M983" s="258" t="s">
        <v>24</v>
      </c>
      <c r="N983" s="259" t="s">
        <v>45</v>
      </c>
      <c r="O983" s="43"/>
      <c r="P983" s="213">
        <f>O983*H983</f>
        <v>0</v>
      </c>
      <c r="Q983" s="213">
        <v>3.1099999999999999E-2</v>
      </c>
      <c r="R983" s="213">
        <f>Q983*H983</f>
        <v>3.1099999999999999E-2</v>
      </c>
      <c r="S983" s="213">
        <v>0</v>
      </c>
      <c r="T983" s="214">
        <f>S983*H983</f>
        <v>0</v>
      </c>
      <c r="AR983" s="25" t="s">
        <v>376</v>
      </c>
      <c r="AT983" s="25" t="s">
        <v>252</v>
      </c>
      <c r="AU983" s="25" t="s">
        <v>83</v>
      </c>
      <c r="AY983" s="25" t="s">
        <v>196</v>
      </c>
      <c r="BE983" s="215">
        <f>IF(N983="základní",J983,0)</f>
        <v>0</v>
      </c>
      <c r="BF983" s="215">
        <f>IF(N983="snížená",J983,0)</f>
        <v>0</v>
      </c>
      <c r="BG983" s="215">
        <f>IF(N983="zákl. přenesená",J983,0)</f>
        <v>0</v>
      </c>
      <c r="BH983" s="215">
        <f>IF(N983="sníž. přenesená",J983,0)</f>
        <v>0</v>
      </c>
      <c r="BI983" s="215">
        <f>IF(N983="nulová",J983,0)</f>
        <v>0</v>
      </c>
      <c r="BJ983" s="25" t="s">
        <v>81</v>
      </c>
      <c r="BK983" s="215">
        <f>ROUND(I983*H983,2)</f>
        <v>0</v>
      </c>
      <c r="BL983" s="25" t="s">
        <v>290</v>
      </c>
      <c r="BM983" s="25" t="s">
        <v>1406</v>
      </c>
    </row>
    <row r="984" spans="2:65" s="1" customFormat="1" ht="34.5" customHeight="1">
      <c r="B984" s="42"/>
      <c r="C984" s="250" t="s">
        <v>1407</v>
      </c>
      <c r="D984" s="250" t="s">
        <v>252</v>
      </c>
      <c r="E984" s="251" t="s">
        <v>1408</v>
      </c>
      <c r="F984" s="252" t="s">
        <v>1409</v>
      </c>
      <c r="G984" s="253" t="s">
        <v>248</v>
      </c>
      <c r="H984" s="254">
        <v>2</v>
      </c>
      <c r="I984" s="255"/>
      <c r="J984" s="256">
        <f>ROUND(I984*H984,2)</f>
        <v>0</v>
      </c>
      <c r="K984" s="252" t="s">
        <v>24</v>
      </c>
      <c r="L984" s="257"/>
      <c r="M984" s="258" t="s">
        <v>24</v>
      </c>
      <c r="N984" s="259" t="s">
        <v>45</v>
      </c>
      <c r="O984" s="43"/>
      <c r="P984" s="213">
        <f>O984*H984</f>
        <v>0</v>
      </c>
      <c r="Q984" s="213">
        <v>2.9000000000000001E-2</v>
      </c>
      <c r="R984" s="213">
        <f>Q984*H984</f>
        <v>5.8000000000000003E-2</v>
      </c>
      <c r="S984" s="213">
        <v>0</v>
      </c>
      <c r="T984" s="214">
        <f>S984*H984</f>
        <v>0</v>
      </c>
      <c r="AR984" s="25" t="s">
        <v>376</v>
      </c>
      <c r="AT984" s="25" t="s">
        <v>252</v>
      </c>
      <c r="AU984" s="25" t="s">
        <v>83</v>
      </c>
      <c r="AY984" s="25" t="s">
        <v>196</v>
      </c>
      <c r="BE984" s="215">
        <f>IF(N984="základní",J984,0)</f>
        <v>0</v>
      </c>
      <c r="BF984" s="215">
        <f>IF(N984="snížená",J984,0)</f>
        <v>0</v>
      </c>
      <c r="BG984" s="215">
        <f>IF(N984="zákl. přenesená",J984,0)</f>
        <v>0</v>
      </c>
      <c r="BH984" s="215">
        <f>IF(N984="sníž. přenesená",J984,0)</f>
        <v>0</v>
      </c>
      <c r="BI984" s="215">
        <f>IF(N984="nulová",J984,0)</f>
        <v>0</v>
      </c>
      <c r="BJ984" s="25" t="s">
        <v>81</v>
      </c>
      <c r="BK984" s="215">
        <f>ROUND(I984*H984,2)</f>
        <v>0</v>
      </c>
      <c r="BL984" s="25" t="s">
        <v>290</v>
      </c>
      <c r="BM984" s="25" t="s">
        <v>1410</v>
      </c>
    </row>
    <row r="985" spans="2:65" s="1" customFormat="1" ht="34.5" customHeight="1">
      <c r="B985" s="42"/>
      <c r="C985" s="204" t="s">
        <v>1411</v>
      </c>
      <c r="D985" s="204" t="s">
        <v>198</v>
      </c>
      <c r="E985" s="205" t="s">
        <v>1412</v>
      </c>
      <c r="F985" s="206" t="s">
        <v>1413</v>
      </c>
      <c r="G985" s="207" t="s">
        <v>248</v>
      </c>
      <c r="H985" s="208">
        <v>2</v>
      </c>
      <c r="I985" s="209"/>
      <c r="J985" s="210">
        <f>ROUND(I985*H985,2)</f>
        <v>0</v>
      </c>
      <c r="K985" s="206" t="s">
        <v>202</v>
      </c>
      <c r="L985" s="62"/>
      <c r="M985" s="211" t="s">
        <v>24</v>
      </c>
      <c r="N985" s="212" t="s">
        <v>45</v>
      </c>
      <c r="O985" s="43"/>
      <c r="P985" s="213">
        <f>O985*H985</f>
        <v>0</v>
      </c>
      <c r="Q985" s="213">
        <v>2.64725E-4</v>
      </c>
      <c r="R985" s="213">
        <f>Q985*H985</f>
        <v>5.2944999999999999E-4</v>
      </c>
      <c r="S985" s="213">
        <v>0</v>
      </c>
      <c r="T985" s="214">
        <f>S985*H985</f>
        <v>0</v>
      </c>
      <c r="AR985" s="25" t="s">
        <v>290</v>
      </c>
      <c r="AT985" s="25" t="s">
        <v>198</v>
      </c>
      <c r="AU985" s="25" t="s">
        <v>83</v>
      </c>
      <c r="AY985" s="25" t="s">
        <v>196</v>
      </c>
      <c r="BE985" s="215">
        <f>IF(N985="základní",J985,0)</f>
        <v>0</v>
      </c>
      <c r="BF985" s="215">
        <f>IF(N985="snížená",J985,0)</f>
        <v>0</v>
      </c>
      <c r="BG985" s="215">
        <f>IF(N985="zákl. přenesená",J985,0)</f>
        <v>0</v>
      </c>
      <c r="BH985" s="215">
        <f>IF(N985="sníž. přenesená",J985,0)</f>
        <v>0</v>
      </c>
      <c r="BI985" s="215">
        <f>IF(N985="nulová",J985,0)</f>
        <v>0</v>
      </c>
      <c r="BJ985" s="25" t="s">
        <v>81</v>
      </c>
      <c r="BK985" s="215">
        <f>ROUND(I985*H985,2)</f>
        <v>0</v>
      </c>
      <c r="BL985" s="25" t="s">
        <v>290</v>
      </c>
      <c r="BM985" s="25" t="s">
        <v>1414</v>
      </c>
    </row>
    <row r="986" spans="2:65" s="12" customFormat="1">
      <c r="B986" s="216"/>
      <c r="C986" s="217"/>
      <c r="D986" s="218" t="s">
        <v>205</v>
      </c>
      <c r="E986" s="219" t="s">
        <v>24</v>
      </c>
      <c r="F986" s="220" t="s">
        <v>83</v>
      </c>
      <c r="G986" s="217"/>
      <c r="H986" s="221">
        <v>2</v>
      </c>
      <c r="I986" s="222"/>
      <c r="J986" s="217"/>
      <c r="K986" s="217"/>
      <c r="L986" s="223"/>
      <c r="M986" s="224"/>
      <c r="N986" s="225"/>
      <c r="O986" s="225"/>
      <c r="P986" s="225"/>
      <c r="Q986" s="225"/>
      <c r="R986" s="225"/>
      <c r="S986" s="225"/>
      <c r="T986" s="226"/>
      <c r="AT986" s="227" t="s">
        <v>205</v>
      </c>
      <c r="AU986" s="227" t="s">
        <v>83</v>
      </c>
      <c r="AV986" s="12" t="s">
        <v>83</v>
      </c>
      <c r="AW986" s="12" t="s">
        <v>37</v>
      </c>
      <c r="AX986" s="12" t="s">
        <v>81</v>
      </c>
      <c r="AY986" s="227" t="s">
        <v>196</v>
      </c>
    </row>
    <row r="987" spans="2:65" s="1" customFormat="1" ht="23" customHeight="1">
      <c r="B987" s="42"/>
      <c r="C987" s="250" t="s">
        <v>1415</v>
      </c>
      <c r="D987" s="250" t="s">
        <v>252</v>
      </c>
      <c r="E987" s="251" t="s">
        <v>1416</v>
      </c>
      <c r="F987" s="252" t="s">
        <v>1417</v>
      </c>
      <c r="G987" s="253" t="s">
        <v>248</v>
      </c>
      <c r="H987" s="254">
        <v>2</v>
      </c>
      <c r="I987" s="255"/>
      <c r="J987" s="256">
        <f>ROUND(I987*H987,2)</f>
        <v>0</v>
      </c>
      <c r="K987" s="252" t="s">
        <v>24</v>
      </c>
      <c r="L987" s="257"/>
      <c r="M987" s="258" t="s">
        <v>24</v>
      </c>
      <c r="N987" s="259" t="s">
        <v>45</v>
      </c>
      <c r="O987" s="43"/>
      <c r="P987" s="213">
        <f>O987*H987</f>
        <v>0</v>
      </c>
      <c r="Q987" s="213">
        <v>3.3000000000000002E-2</v>
      </c>
      <c r="R987" s="213">
        <f>Q987*H987</f>
        <v>6.6000000000000003E-2</v>
      </c>
      <c r="S987" s="213">
        <v>0</v>
      </c>
      <c r="T987" s="214">
        <f>S987*H987</f>
        <v>0</v>
      </c>
      <c r="AR987" s="25" t="s">
        <v>376</v>
      </c>
      <c r="AT987" s="25" t="s">
        <v>252</v>
      </c>
      <c r="AU987" s="25" t="s">
        <v>83</v>
      </c>
      <c r="AY987" s="25" t="s">
        <v>196</v>
      </c>
      <c r="BE987" s="215">
        <f>IF(N987="základní",J987,0)</f>
        <v>0</v>
      </c>
      <c r="BF987" s="215">
        <f>IF(N987="snížená",J987,0)</f>
        <v>0</v>
      </c>
      <c r="BG987" s="215">
        <f>IF(N987="zákl. přenesená",J987,0)</f>
        <v>0</v>
      </c>
      <c r="BH987" s="215">
        <f>IF(N987="sníž. přenesená",J987,0)</f>
        <v>0</v>
      </c>
      <c r="BI987" s="215">
        <f>IF(N987="nulová",J987,0)</f>
        <v>0</v>
      </c>
      <c r="BJ987" s="25" t="s">
        <v>81</v>
      </c>
      <c r="BK987" s="215">
        <f>ROUND(I987*H987,2)</f>
        <v>0</v>
      </c>
      <c r="BL987" s="25" t="s">
        <v>290</v>
      </c>
      <c r="BM987" s="25" t="s">
        <v>1418</v>
      </c>
    </row>
    <row r="988" spans="2:65" s="1" customFormat="1" ht="34.5" customHeight="1">
      <c r="B988" s="42"/>
      <c r="C988" s="204" t="s">
        <v>1419</v>
      </c>
      <c r="D988" s="204" t="s">
        <v>198</v>
      </c>
      <c r="E988" s="205" t="s">
        <v>1420</v>
      </c>
      <c r="F988" s="206" t="s">
        <v>1421</v>
      </c>
      <c r="G988" s="207" t="s">
        <v>267</v>
      </c>
      <c r="H988" s="208">
        <v>2.8</v>
      </c>
      <c r="I988" s="209"/>
      <c r="J988" s="210">
        <f>ROUND(I988*H988,2)</f>
        <v>0</v>
      </c>
      <c r="K988" s="206" t="s">
        <v>202</v>
      </c>
      <c r="L988" s="62"/>
      <c r="M988" s="211" t="s">
        <v>24</v>
      </c>
      <c r="N988" s="212" t="s">
        <v>45</v>
      </c>
      <c r="O988" s="43"/>
      <c r="P988" s="213">
        <f>O988*H988</f>
        <v>0</v>
      </c>
      <c r="Q988" s="213">
        <v>2.5551250000000001E-4</v>
      </c>
      <c r="R988" s="213">
        <f>Q988*H988</f>
        <v>7.1543499999999994E-4</v>
      </c>
      <c r="S988" s="213">
        <v>0</v>
      </c>
      <c r="T988" s="214">
        <f>S988*H988</f>
        <v>0</v>
      </c>
      <c r="AR988" s="25" t="s">
        <v>290</v>
      </c>
      <c r="AT988" s="25" t="s">
        <v>198</v>
      </c>
      <c r="AU988" s="25" t="s">
        <v>83</v>
      </c>
      <c r="AY988" s="25" t="s">
        <v>196</v>
      </c>
      <c r="BE988" s="215">
        <f>IF(N988="základní",J988,0)</f>
        <v>0</v>
      </c>
      <c r="BF988" s="215">
        <f>IF(N988="snížená",J988,0)</f>
        <v>0</v>
      </c>
      <c r="BG988" s="215">
        <f>IF(N988="zákl. přenesená",J988,0)</f>
        <v>0</v>
      </c>
      <c r="BH988" s="215">
        <f>IF(N988="sníž. přenesená",J988,0)</f>
        <v>0</v>
      </c>
      <c r="BI988" s="215">
        <f>IF(N988="nulová",J988,0)</f>
        <v>0</v>
      </c>
      <c r="BJ988" s="25" t="s">
        <v>81</v>
      </c>
      <c r="BK988" s="215">
        <f>ROUND(I988*H988,2)</f>
        <v>0</v>
      </c>
      <c r="BL988" s="25" t="s">
        <v>290</v>
      </c>
      <c r="BM988" s="25" t="s">
        <v>1422</v>
      </c>
    </row>
    <row r="989" spans="2:65" s="12" customFormat="1">
      <c r="B989" s="216"/>
      <c r="C989" s="217"/>
      <c r="D989" s="218" t="s">
        <v>205</v>
      </c>
      <c r="E989" s="219" t="s">
        <v>24</v>
      </c>
      <c r="F989" s="220" t="s">
        <v>1423</v>
      </c>
      <c r="G989" s="217"/>
      <c r="H989" s="221">
        <v>2.8</v>
      </c>
      <c r="I989" s="222"/>
      <c r="J989" s="217"/>
      <c r="K989" s="217"/>
      <c r="L989" s="223"/>
      <c r="M989" s="224"/>
      <c r="N989" s="225"/>
      <c r="O989" s="225"/>
      <c r="P989" s="225"/>
      <c r="Q989" s="225"/>
      <c r="R989" s="225"/>
      <c r="S989" s="225"/>
      <c r="T989" s="226"/>
      <c r="AT989" s="227" t="s">
        <v>205</v>
      </c>
      <c r="AU989" s="227" t="s">
        <v>83</v>
      </c>
      <c r="AV989" s="12" t="s">
        <v>83</v>
      </c>
      <c r="AW989" s="12" t="s">
        <v>37</v>
      </c>
      <c r="AX989" s="12" t="s">
        <v>81</v>
      </c>
      <c r="AY989" s="227" t="s">
        <v>196</v>
      </c>
    </row>
    <row r="990" spans="2:65" s="1" customFormat="1" ht="23" customHeight="1">
      <c r="B990" s="42"/>
      <c r="C990" s="250" t="s">
        <v>1424</v>
      </c>
      <c r="D990" s="250" t="s">
        <v>252</v>
      </c>
      <c r="E990" s="251" t="s">
        <v>1425</v>
      </c>
      <c r="F990" s="252" t="s">
        <v>1426</v>
      </c>
      <c r="G990" s="253" t="s">
        <v>248</v>
      </c>
      <c r="H990" s="254">
        <v>1</v>
      </c>
      <c r="I990" s="255"/>
      <c r="J990" s="256">
        <f t="shared" ref="J990:J995" si="0">ROUND(I990*H990,2)</f>
        <v>0</v>
      </c>
      <c r="K990" s="252" t="s">
        <v>24</v>
      </c>
      <c r="L990" s="257"/>
      <c r="M990" s="258" t="s">
        <v>24</v>
      </c>
      <c r="N990" s="259" t="s">
        <v>45</v>
      </c>
      <c r="O990" s="43"/>
      <c r="P990" s="213">
        <f t="shared" ref="P990:P995" si="1">O990*H990</f>
        <v>0</v>
      </c>
      <c r="Q990" s="213">
        <v>4.5999999999999999E-2</v>
      </c>
      <c r="R990" s="213">
        <f t="shared" ref="R990:R995" si="2">Q990*H990</f>
        <v>4.5999999999999999E-2</v>
      </c>
      <c r="S990" s="213">
        <v>0</v>
      </c>
      <c r="T990" s="214">
        <f t="shared" ref="T990:T995" si="3">S990*H990</f>
        <v>0</v>
      </c>
      <c r="AR990" s="25" t="s">
        <v>376</v>
      </c>
      <c r="AT990" s="25" t="s">
        <v>252</v>
      </c>
      <c r="AU990" s="25" t="s">
        <v>83</v>
      </c>
      <c r="AY990" s="25" t="s">
        <v>196</v>
      </c>
      <c r="BE990" s="215">
        <f t="shared" ref="BE990:BE995" si="4">IF(N990="základní",J990,0)</f>
        <v>0</v>
      </c>
      <c r="BF990" s="215">
        <f t="shared" ref="BF990:BF995" si="5">IF(N990="snížená",J990,0)</f>
        <v>0</v>
      </c>
      <c r="BG990" s="215">
        <f t="shared" ref="BG990:BG995" si="6">IF(N990="zákl. přenesená",J990,0)</f>
        <v>0</v>
      </c>
      <c r="BH990" s="215">
        <f t="shared" ref="BH990:BH995" si="7">IF(N990="sníž. přenesená",J990,0)</f>
        <v>0</v>
      </c>
      <c r="BI990" s="215">
        <f t="shared" ref="BI990:BI995" si="8">IF(N990="nulová",J990,0)</f>
        <v>0</v>
      </c>
      <c r="BJ990" s="25" t="s">
        <v>81</v>
      </c>
      <c r="BK990" s="215">
        <f t="shared" ref="BK990:BK995" si="9">ROUND(I990*H990,2)</f>
        <v>0</v>
      </c>
      <c r="BL990" s="25" t="s">
        <v>290</v>
      </c>
      <c r="BM990" s="25" t="s">
        <v>1427</v>
      </c>
    </row>
    <row r="991" spans="2:65" s="1" customFormat="1" ht="23" customHeight="1">
      <c r="B991" s="42"/>
      <c r="C991" s="250" t="s">
        <v>1428</v>
      </c>
      <c r="D991" s="250" t="s">
        <v>252</v>
      </c>
      <c r="E991" s="251" t="s">
        <v>1429</v>
      </c>
      <c r="F991" s="252" t="s">
        <v>1430</v>
      </c>
      <c r="G991" s="253" t="s">
        <v>248</v>
      </c>
      <c r="H991" s="254">
        <v>1</v>
      </c>
      <c r="I991" s="255"/>
      <c r="J991" s="256">
        <f t="shared" si="0"/>
        <v>0</v>
      </c>
      <c r="K991" s="252" t="s">
        <v>24</v>
      </c>
      <c r="L991" s="257"/>
      <c r="M991" s="258" t="s">
        <v>24</v>
      </c>
      <c r="N991" s="259" t="s">
        <v>45</v>
      </c>
      <c r="O991" s="43"/>
      <c r="P991" s="213">
        <f t="shared" si="1"/>
        <v>0</v>
      </c>
      <c r="Q991" s="213">
        <v>4.5999999999999999E-2</v>
      </c>
      <c r="R991" s="213">
        <f t="shared" si="2"/>
        <v>4.5999999999999999E-2</v>
      </c>
      <c r="S991" s="213">
        <v>0</v>
      </c>
      <c r="T991" s="214">
        <f t="shared" si="3"/>
        <v>0</v>
      </c>
      <c r="AR991" s="25" t="s">
        <v>376</v>
      </c>
      <c r="AT991" s="25" t="s">
        <v>252</v>
      </c>
      <c r="AU991" s="25" t="s">
        <v>83</v>
      </c>
      <c r="AY991" s="25" t="s">
        <v>196</v>
      </c>
      <c r="BE991" s="215">
        <f t="shared" si="4"/>
        <v>0</v>
      </c>
      <c r="BF991" s="215">
        <f t="shared" si="5"/>
        <v>0</v>
      </c>
      <c r="BG991" s="215">
        <f t="shared" si="6"/>
        <v>0</v>
      </c>
      <c r="BH991" s="215">
        <f t="shared" si="7"/>
        <v>0</v>
      </c>
      <c r="BI991" s="215">
        <f t="shared" si="8"/>
        <v>0</v>
      </c>
      <c r="BJ991" s="25" t="s">
        <v>81</v>
      </c>
      <c r="BK991" s="215">
        <f t="shared" si="9"/>
        <v>0</v>
      </c>
      <c r="BL991" s="25" t="s">
        <v>290</v>
      </c>
      <c r="BM991" s="25" t="s">
        <v>1431</v>
      </c>
    </row>
    <row r="992" spans="2:65" s="1" customFormat="1" ht="34.5" customHeight="1">
      <c r="B992" s="42"/>
      <c r="C992" s="204" t="s">
        <v>1432</v>
      </c>
      <c r="D992" s="204" t="s">
        <v>198</v>
      </c>
      <c r="E992" s="205" t="s">
        <v>1433</v>
      </c>
      <c r="F992" s="206" t="s">
        <v>1434</v>
      </c>
      <c r="G992" s="207" t="s">
        <v>248</v>
      </c>
      <c r="H992" s="208">
        <v>2</v>
      </c>
      <c r="I992" s="209"/>
      <c r="J992" s="210">
        <f t="shared" si="0"/>
        <v>0</v>
      </c>
      <c r="K992" s="206" t="s">
        <v>202</v>
      </c>
      <c r="L992" s="62"/>
      <c r="M992" s="211" t="s">
        <v>24</v>
      </c>
      <c r="N992" s="212" t="s">
        <v>45</v>
      </c>
      <c r="O992" s="43"/>
      <c r="P992" s="213">
        <f t="shared" si="1"/>
        <v>0</v>
      </c>
      <c r="Q992" s="213">
        <v>0</v>
      </c>
      <c r="R992" s="213">
        <f t="shared" si="2"/>
        <v>0</v>
      </c>
      <c r="S992" s="213">
        <v>0</v>
      </c>
      <c r="T992" s="214">
        <f t="shared" si="3"/>
        <v>0</v>
      </c>
      <c r="AR992" s="25" t="s">
        <v>290</v>
      </c>
      <c r="AT992" s="25" t="s">
        <v>198</v>
      </c>
      <c r="AU992" s="25" t="s">
        <v>83</v>
      </c>
      <c r="AY992" s="25" t="s">
        <v>196</v>
      </c>
      <c r="BE992" s="215">
        <f t="shared" si="4"/>
        <v>0</v>
      </c>
      <c r="BF992" s="215">
        <f t="shared" si="5"/>
        <v>0</v>
      </c>
      <c r="BG992" s="215">
        <f t="shared" si="6"/>
        <v>0</v>
      </c>
      <c r="BH992" s="215">
        <f t="shared" si="7"/>
        <v>0</v>
      </c>
      <c r="BI992" s="215">
        <f t="shared" si="8"/>
        <v>0</v>
      </c>
      <c r="BJ992" s="25" t="s">
        <v>81</v>
      </c>
      <c r="BK992" s="215">
        <f t="shared" si="9"/>
        <v>0</v>
      </c>
      <c r="BL992" s="25" t="s">
        <v>290</v>
      </c>
      <c r="BM992" s="25" t="s">
        <v>1435</v>
      </c>
    </row>
    <row r="993" spans="2:65" s="1" customFormat="1" ht="34.5" customHeight="1">
      <c r="B993" s="42"/>
      <c r="C993" s="204" t="s">
        <v>1436</v>
      </c>
      <c r="D993" s="204" t="s">
        <v>198</v>
      </c>
      <c r="E993" s="205" t="s">
        <v>1437</v>
      </c>
      <c r="F993" s="206" t="s">
        <v>1438</v>
      </c>
      <c r="G993" s="207" t="s">
        <v>248</v>
      </c>
      <c r="H993" s="208">
        <v>8</v>
      </c>
      <c r="I993" s="209"/>
      <c r="J993" s="210">
        <f t="shared" si="0"/>
        <v>0</v>
      </c>
      <c r="K993" s="206" t="s">
        <v>202</v>
      </c>
      <c r="L993" s="62"/>
      <c r="M993" s="211" t="s">
        <v>24</v>
      </c>
      <c r="N993" s="212" t="s">
        <v>45</v>
      </c>
      <c r="O993" s="43"/>
      <c r="P993" s="213">
        <f t="shared" si="1"/>
        <v>0</v>
      </c>
      <c r="Q993" s="213">
        <v>0</v>
      </c>
      <c r="R993" s="213">
        <f t="shared" si="2"/>
        <v>0</v>
      </c>
      <c r="S993" s="213">
        <v>0</v>
      </c>
      <c r="T993" s="214">
        <f t="shared" si="3"/>
        <v>0</v>
      </c>
      <c r="AR993" s="25" t="s">
        <v>290</v>
      </c>
      <c r="AT993" s="25" t="s">
        <v>198</v>
      </c>
      <c r="AU993" s="25" t="s">
        <v>83</v>
      </c>
      <c r="AY993" s="25" t="s">
        <v>196</v>
      </c>
      <c r="BE993" s="215">
        <f t="shared" si="4"/>
        <v>0</v>
      </c>
      <c r="BF993" s="215">
        <f t="shared" si="5"/>
        <v>0</v>
      </c>
      <c r="BG993" s="215">
        <f t="shared" si="6"/>
        <v>0</v>
      </c>
      <c r="BH993" s="215">
        <f t="shared" si="7"/>
        <v>0</v>
      </c>
      <c r="BI993" s="215">
        <f t="shared" si="8"/>
        <v>0</v>
      </c>
      <c r="BJ993" s="25" t="s">
        <v>81</v>
      </c>
      <c r="BK993" s="215">
        <f t="shared" si="9"/>
        <v>0</v>
      </c>
      <c r="BL993" s="25" t="s">
        <v>290</v>
      </c>
      <c r="BM993" s="25" t="s">
        <v>1439</v>
      </c>
    </row>
    <row r="994" spans="2:65" s="1" customFormat="1" ht="34.5" customHeight="1">
      <c r="B994" s="42"/>
      <c r="C994" s="204" t="s">
        <v>1440</v>
      </c>
      <c r="D994" s="204" t="s">
        <v>198</v>
      </c>
      <c r="E994" s="205" t="s">
        <v>1441</v>
      </c>
      <c r="F994" s="206" t="s">
        <v>1442</v>
      </c>
      <c r="G994" s="207" t="s">
        <v>248</v>
      </c>
      <c r="H994" s="208">
        <v>2</v>
      </c>
      <c r="I994" s="209"/>
      <c r="J994" s="210">
        <f t="shared" si="0"/>
        <v>0</v>
      </c>
      <c r="K994" s="206" t="s">
        <v>202</v>
      </c>
      <c r="L994" s="62"/>
      <c r="M994" s="211" t="s">
        <v>24</v>
      </c>
      <c r="N994" s="212" t="s">
        <v>45</v>
      </c>
      <c r="O994" s="43"/>
      <c r="P994" s="213">
        <f t="shared" si="1"/>
        <v>0</v>
      </c>
      <c r="Q994" s="213">
        <v>0</v>
      </c>
      <c r="R994" s="213">
        <f t="shared" si="2"/>
        <v>0</v>
      </c>
      <c r="S994" s="213">
        <v>0</v>
      </c>
      <c r="T994" s="214">
        <f t="shared" si="3"/>
        <v>0</v>
      </c>
      <c r="AR994" s="25" t="s">
        <v>290</v>
      </c>
      <c r="AT994" s="25" t="s">
        <v>198</v>
      </c>
      <c r="AU994" s="25" t="s">
        <v>83</v>
      </c>
      <c r="AY994" s="25" t="s">
        <v>196</v>
      </c>
      <c r="BE994" s="215">
        <f t="shared" si="4"/>
        <v>0</v>
      </c>
      <c r="BF994" s="215">
        <f t="shared" si="5"/>
        <v>0</v>
      </c>
      <c r="BG994" s="215">
        <f t="shared" si="6"/>
        <v>0</v>
      </c>
      <c r="BH994" s="215">
        <f t="shared" si="7"/>
        <v>0</v>
      </c>
      <c r="BI994" s="215">
        <f t="shared" si="8"/>
        <v>0</v>
      </c>
      <c r="BJ994" s="25" t="s">
        <v>81</v>
      </c>
      <c r="BK994" s="215">
        <f t="shared" si="9"/>
        <v>0</v>
      </c>
      <c r="BL994" s="25" t="s">
        <v>290</v>
      </c>
      <c r="BM994" s="25" t="s">
        <v>1443</v>
      </c>
    </row>
    <row r="995" spans="2:65" s="1" customFormat="1" ht="23" customHeight="1">
      <c r="B995" s="42"/>
      <c r="C995" s="250" t="s">
        <v>1444</v>
      </c>
      <c r="D995" s="250" t="s">
        <v>252</v>
      </c>
      <c r="E995" s="251" t="s">
        <v>1445</v>
      </c>
      <c r="F995" s="252" t="s">
        <v>1446</v>
      </c>
      <c r="G995" s="253" t="s">
        <v>320</v>
      </c>
      <c r="H995" s="254">
        <v>15.2</v>
      </c>
      <c r="I995" s="255"/>
      <c r="J995" s="256">
        <f t="shared" si="0"/>
        <v>0</v>
      </c>
      <c r="K995" s="252" t="s">
        <v>202</v>
      </c>
      <c r="L995" s="257"/>
      <c r="M995" s="258" t="s">
        <v>24</v>
      </c>
      <c r="N995" s="259" t="s">
        <v>45</v>
      </c>
      <c r="O995" s="43"/>
      <c r="P995" s="213">
        <f t="shared" si="1"/>
        <v>0</v>
      </c>
      <c r="Q995" s="213">
        <v>1.5E-3</v>
      </c>
      <c r="R995" s="213">
        <f t="shared" si="2"/>
        <v>2.2800000000000001E-2</v>
      </c>
      <c r="S995" s="213">
        <v>0</v>
      </c>
      <c r="T995" s="214">
        <f t="shared" si="3"/>
        <v>0</v>
      </c>
      <c r="AR995" s="25" t="s">
        <v>376</v>
      </c>
      <c r="AT995" s="25" t="s">
        <v>252</v>
      </c>
      <c r="AU995" s="25" t="s">
        <v>83</v>
      </c>
      <c r="AY995" s="25" t="s">
        <v>196</v>
      </c>
      <c r="BE995" s="215">
        <f t="shared" si="4"/>
        <v>0</v>
      </c>
      <c r="BF995" s="215">
        <f t="shared" si="5"/>
        <v>0</v>
      </c>
      <c r="BG995" s="215">
        <f t="shared" si="6"/>
        <v>0</v>
      </c>
      <c r="BH995" s="215">
        <f t="shared" si="7"/>
        <v>0</v>
      </c>
      <c r="BI995" s="215">
        <f t="shared" si="8"/>
        <v>0</v>
      </c>
      <c r="BJ995" s="25" t="s">
        <v>81</v>
      </c>
      <c r="BK995" s="215">
        <f t="shared" si="9"/>
        <v>0</v>
      </c>
      <c r="BL995" s="25" t="s">
        <v>290</v>
      </c>
      <c r="BM995" s="25" t="s">
        <v>1447</v>
      </c>
    </row>
    <row r="996" spans="2:65" s="12" customFormat="1">
      <c r="B996" s="216"/>
      <c r="C996" s="217"/>
      <c r="D996" s="218" t="s">
        <v>205</v>
      </c>
      <c r="E996" s="219" t="s">
        <v>24</v>
      </c>
      <c r="F996" s="220" t="s">
        <v>1448</v>
      </c>
      <c r="G996" s="217"/>
      <c r="H996" s="221">
        <v>15.2</v>
      </c>
      <c r="I996" s="222"/>
      <c r="J996" s="217"/>
      <c r="K996" s="217"/>
      <c r="L996" s="223"/>
      <c r="M996" s="224"/>
      <c r="N996" s="225"/>
      <c r="O996" s="225"/>
      <c r="P996" s="225"/>
      <c r="Q996" s="225"/>
      <c r="R996" s="225"/>
      <c r="S996" s="225"/>
      <c r="T996" s="226"/>
      <c r="AT996" s="227" t="s">
        <v>205</v>
      </c>
      <c r="AU996" s="227" t="s">
        <v>83</v>
      </c>
      <c r="AV996" s="12" t="s">
        <v>83</v>
      </c>
      <c r="AW996" s="12" t="s">
        <v>37</v>
      </c>
      <c r="AX996" s="12" t="s">
        <v>81</v>
      </c>
      <c r="AY996" s="227" t="s">
        <v>196</v>
      </c>
    </row>
    <row r="997" spans="2:65" s="1" customFormat="1" ht="23" customHeight="1">
      <c r="B997" s="42"/>
      <c r="C997" s="250" t="s">
        <v>1449</v>
      </c>
      <c r="D997" s="250" t="s">
        <v>252</v>
      </c>
      <c r="E997" s="251" t="s">
        <v>1450</v>
      </c>
      <c r="F997" s="252" t="s">
        <v>1451</v>
      </c>
      <c r="G997" s="253" t="s">
        <v>320</v>
      </c>
      <c r="H997" s="254">
        <v>3.8</v>
      </c>
      <c r="I997" s="255"/>
      <c r="J997" s="256">
        <f>ROUND(I997*H997,2)</f>
        <v>0</v>
      </c>
      <c r="K997" s="252" t="s">
        <v>202</v>
      </c>
      <c r="L997" s="257"/>
      <c r="M997" s="258" t="s">
        <v>24</v>
      </c>
      <c r="N997" s="259" t="s">
        <v>45</v>
      </c>
      <c r="O997" s="43"/>
      <c r="P997" s="213">
        <f>O997*H997</f>
        <v>0</v>
      </c>
      <c r="Q997" s="213">
        <v>2.3999999999999998E-3</v>
      </c>
      <c r="R997" s="213">
        <f>Q997*H997</f>
        <v>9.1199999999999996E-3</v>
      </c>
      <c r="S997" s="213">
        <v>0</v>
      </c>
      <c r="T997" s="214">
        <f>S997*H997</f>
        <v>0</v>
      </c>
      <c r="AR997" s="25" t="s">
        <v>376</v>
      </c>
      <c r="AT997" s="25" t="s">
        <v>252</v>
      </c>
      <c r="AU997" s="25" t="s">
        <v>83</v>
      </c>
      <c r="AY997" s="25" t="s">
        <v>196</v>
      </c>
      <c r="BE997" s="215">
        <f>IF(N997="základní",J997,0)</f>
        <v>0</v>
      </c>
      <c r="BF997" s="215">
        <f>IF(N997="snížená",J997,0)</f>
        <v>0</v>
      </c>
      <c r="BG997" s="215">
        <f>IF(N997="zákl. přenesená",J997,0)</f>
        <v>0</v>
      </c>
      <c r="BH997" s="215">
        <f>IF(N997="sníž. přenesená",J997,0)</f>
        <v>0</v>
      </c>
      <c r="BI997" s="215">
        <f>IF(N997="nulová",J997,0)</f>
        <v>0</v>
      </c>
      <c r="BJ997" s="25" t="s">
        <v>81</v>
      </c>
      <c r="BK997" s="215">
        <f>ROUND(I997*H997,2)</f>
        <v>0</v>
      </c>
      <c r="BL997" s="25" t="s">
        <v>290</v>
      </c>
      <c r="BM997" s="25" t="s">
        <v>1452</v>
      </c>
    </row>
    <row r="998" spans="2:65" s="12" customFormat="1">
      <c r="B998" s="216"/>
      <c r="C998" s="217"/>
      <c r="D998" s="218" t="s">
        <v>205</v>
      </c>
      <c r="E998" s="219" t="s">
        <v>24</v>
      </c>
      <c r="F998" s="220" t="s">
        <v>1453</v>
      </c>
      <c r="G998" s="217"/>
      <c r="H998" s="221">
        <v>3.8</v>
      </c>
      <c r="I998" s="222"/>
      <c r="J998" s="217"/>
      <c r="K998" s="217"/>
      <c r="L998" s="223"/>
      <c r="M998" s="224"/>
      <c r="N998" s="225"/>
      <c r="O998" s="225"/>
      <c r="P998" s="225"/>
      <c r="Q998" s="225"/>
      <c r="R998" s="225"/>
      <c r="S998" s="225"/>
      <c r="T998" s="226"/>
      <c r="AT998" s="227" t="s">
        <v>205</v>
      </c>
      <c r="AU998" s="227" t="s">
        <v>83</v>
      </c>
      <c r="AV998" s="12" t="s">
        <v>83</v>
      </c>
      <c r="AW998" s="12" t="s">
        <v>37</v>
      </c>
      <c r="AX998" s="12" t="s">
        <v>81</v>
      </c>
      <c r="AY998" s="227" t="s">
        <v>196</v>
      </c>
    </row>
    <row r="999" spans="2:65" s="1" customFormat="1" ht="14.5" customHeight="1">
      <c r="B999" s="42"/>
      <c r="C999" s="250" t="s">
        <v>1454</v>
      </c>
      <c r="D999" s="250" t="s">
        <v>252</v>
      </c>
      <c r="E999" s="251" t="s">
        <v>1455</v>
      </c>
      <c r="F999" s="252" t="s">
        <v>1456</v>
      </c>
      <c r="G999" s="253" t="s">
        <v>1457</v>
      </c>
      <c r="H999" s="254">
        <v>12</v>
      </c>
      <c r="I999" s="255"/>
      <c r="J999" s="256">
        <f t="shared" ref="J999:J1037" si="10">ROUND(I999*H999,2)</f>
        <v>0</v>
      </c>
      <c r="K999" s="252" t="s">
        <v>202</v>
      </c>
      <c r="L999" s="257"/>
      <c r="M999" s="258" t="s">
        <v>24</v>
      </c>
      <c r="N999" s="259" t="s">
        <v>45</v>
      </c>
      <c r="O999" s="43"/>
      <c r="P999" s="213">
        <f t="shared" ref="P999:P1037" si="11">O999*H999</f>
        <v>0</v>
      </c>
      <c r="Q999" s="213">
        <v>2.0000000000000001E-4</v>
      </c>
      <c r="R999" s="213">
        <f t="shared" ref="R999:R1037" si="12">Q999*H999</f>
        <v>2.4000000000000002E-3</v>
      </c>
      <c r="S999" s="213">
        <v>0</v>
      </c>
      <c r="T999" s="214">
        <f t="shared" ref="T999:T1037" si="13">S999*H999</f>
        <v>0</v>
      </c>
      <c r="AR999" s="25" t="s">
        <v>376</v>
      </c>
      <c r="AT999" s="25" t="s">
        <v>252</v>
      </c>
      <c r="AU999" s="25" t="s">
        <v>83</v>
      </c>
      <c r="AY999" s="25" t="s">
        <v>196</v>
      </c>
      <c r="BE999" s="215">
        <f t="shared" ref="BE999:BE1037" si="14">IF(N999="základní",J999,0)</f>
        <v>0</v>
      </c>
      <c r="BF999" s="215">
        <f t="shared" ref="BF999:BF1037" si="15">IF(N999="snížená",J999,0)</f>
        <v>0</v>
      </c>
      <c r="BG999" s="215">
        <f t="shared" ref="BG999:BG1037" si="16">IF(N999="zákl. přenesená",J999,0)</f>
        <v>0</v>
      </c>
      <c r="BH999" s="215">
        <f t="shared" ref="BH999:BH1037" si="17">IF(N999="sníž. přenesená",J999,0)</f>
        <v>0</v>
      </c>
      <c r="BI999" s="215">
        <f t="shared" ref="BI999:BI1037" si="18">IF(N999="nulová",J999,0)</f>
        <v>0</v>
      </c>
      <c r="BJ999" s="25" t="s">
        <v>81</v>
      </c>
      <c r="BK999" s="215">
        <f t="shared" ref="BK999:BK1037" si="19">ROUND(I999*H999,2)</f>
        <v>0</v>
      </c>
      <c r="BL999" s="25" t="s">
        <v>290</v>
      </c>
      <c r="BM999" s="25" t="s">
        <v>1458</v>
      </c>
    </row>
    <row r="1000" spans="2:65" s="1" customFormat="1" ht="34.5" customHeight="1">
      <c r="B1000" s="42"/>
      <c r="C1000" s="204" t="s">
        <v>1459</v>
      </c>
      <c r="D1000" s="204" t="s">
        <v>198</v>
      </c>
      <c r="E1000" s="205" t="s">
        <v>1460</v>
      </c>
      <c r="F1000" s="206" t="s">
        <v>1461</v>
      </c>
      <c r="G1000" s="207" t="s">
        <v>248</v>
      </c>
      <c r="H1000" s="208">
        <v>1</v>
      </c>
      <c r="I1000" s="209"/>
      <c r="J1000" s="210">
        <f t="shared" si="10"/>
        <v>0</v>
      </c>
      <c r="K1000" s="206" t="s">
        <v>202</v>
      </c>
      <c r="L1000" s="62"/>
      <c r="M1000" s="211" t="s">
        <v>24</v>
      </c>
      <c r="N1000" s="212" t="s">
        <v>45</v>
      </c>
      <c r="O1000" s="43"/>
      <c r="P1000" s="213">
        <f t="shared" si="11"/>
        <v>0</v>
      </c>
      <c r="Q1000" s="213">
        <v>8.8475000000000001E-4</v>
      </c>
      <c r="R1000" s="213">
        <f t="shared" si="12"/>
        <v>8.8475000000000001E-4</v>
      </c>
      <c r="S1000" s="213">
        <v>0</v>
      </c>
      <c r="T1000" s="214">
        <f t="shared" si="13"/>
        <v>0</v>
      </c>
      <c r="AR1000" s="25" t="s">
        <v>290</v>
      </c>
      <c r="AT1000" s="25" t="s">
        <v>198</v>
      </c>
      <c r="AU1000" s="25" t="s">
        <v>83</v>
      </c>
      <c r="AY1000" s="25" t="s">
        <v>196</v>
      </c>
      <c r="BE1000" s="215">
        <f t="shared" si="14"/>
        <v>0</v>
      </c>
      <c r="BF1000" s="215">
        <f t="shared" si="15"/>
        <v>0</v>
      </c>
      <c r="BG1000" s="215">
        <f t="shared" si="16"/>
        <v>0</v>
      </c>
      <c r="BH1000" s="215">
        <f t="shared" si="17"/>
        <v>0</v>
      </c>
      <c r="BI1000" s="215">
        <f t="shared" si="18"/>
        <v>0</v>
      </c>
      <c r="BJ1000" s="25" t="s">
        <v>81</v>
      </c>
      <c r="BK1000" s="215">
        <f t="shared" si="19"/>
        <v>0</v>
      </c>
      <c r="BL1000" s="25" t="s">
        <v>290</v>
      </c>
      <c r="BM1000" s="25" t="s">
        <v>1462</v>
      </c>
    </row>
    <row r="1001" spans="2:65" s="1" customFormat="1" ht="23" customHeight="1">
      <c r="B1001" s="42"/>
      <c r="C1001" s="250" t="s">
        <v>1463</v>
      </c>
      <c r="D1001" s="250" t="s">
        <v>252</v>
      </c>
      <c r="E1001" s="251" t="s">
        <v>1464</v>
      </c>
      <c r="F1001" s="252" t="s">
        <v>1465</v>
      </c>
      <c r="G1001" s="253" t="s">
        <v>248</v>
      </c>
      <c r="H1001" s="254">
        <v>1</v>
      </c>
      <c r="I1001" s="255"/>
      <c r="J1001" s="256">
        <f t="shared" si="10"/>
        <v>0</v>
      </c>
      <c r="K1001" s="252" t="s">
        <v>24</v>
      </c>
      <c r="L1001" s="257"/>
      <c r="M1001" s="258" t="s">
        <v>24</v>
      </c>
      <c r="N1001" s="259" t="s">
        <v>45</v>
      </c>
      <c r="O1001" s="43"/>
      <c r="P1001" s="213">
        <f t="shared" si="11"/>
        <v>0</v>
      </c>
      <c r="Q1001" s="213">
        <v>0.16900000000000001</v>
      </c>
      <c r="R1001" s="213">
        <f t="shared" si="12"/>
        <v>0.16900000000000001</v>
      </c>
      <c r="S1001" s="213">
        <v>0</v>
      </c>
      <c r="T1001" s="214">
        <f t="shared" si="13"/>
        <v>0</v>
      </c>
      <c r="AR1001" s="25" t="s">
        <v>376</v>
      </c>
      <c r="AT1001" s="25" t="s">
        <v>252</v>
      </c>
      <c r="AU1001" s="25" t="s">
        <v>83</v>
      </c>
      <c r="AY1001" s="25" t="s">
        <v>196</v>
      </c>
      <c r="BE1001" s="215">
        <f t="shared" si="14"/>
        <v>0</v>
      </c>
      <c r="BF1001" s="215">
        <f t="shared" si="15"/>
        <v>0</v>
      </c>
      <c r="BG1001" s="215">
        <f t="shared" si="16"/>
        <v>0</v>
      </c>
      <c r="BH1001" s="215">
        <f t="shared" si="17"/>
        <v>0</v>
      </c>
      <c r="BI1001" s="215">
        <f t="shared" si="18"/>
        <v>0</v>
      </c>
      <c r="BJ1001" s="25" t="s">
        <v>81</v>
      </c>
      <c r="BK1001" s="215">
        <f t="shared" si="19"/>
        <v>0</v>
      </c>
      <c r="BL1001" s="25" t="s">
        <v>290</v>
      </c>
      <c r="BM1001" s="25" t="s">
        <v>1466</v>
      </c>
    </row>
    <row r="1002" spans="2:65" s="1" customFormat="1" ht="34.5" customHeight="1">
      <c r="B1002" s="42"/>
      <c r="C1002" s="204" t="s">
        <v>1467</v>
      </c>
      <c r="D1002" s="204" t="s">
        <v>198</v>
      </c>
      <c r="E1002" s="205" t="s">
        <v>1468</v>
      </c>
      <c r="F1002" s="206" t="s">
        <v>1469</v>
      </c>
      <c r="G1002" s="207" t="s">
        <v>248</v>
      </c>
      <c r="H1002" s="208">
        <v>1</v>
      </c>
      <c r="I1002" s="209"/>
      <c r="J1002" s="210">
        <f t="shared" si="10"/>
        <v>0</v>
      </c>
      <c r="K1002" s="206" t="s">
        <v>202</v>
      </c>
      <c r="L1002" s="62"/>
      <c r="M1002" s="211" t="s">
        <v>24</v>
      </c>
      <c r="N1002" s="212" t="s">
        <v>45</v>
      </c>
      <c r="O1002" s="43"/>
      <c r="P1002" s="213">
        <f t="shared" si="11"/>
        <v>0</v>
      </c>
      <c r="Q1002" s="213">
        <v>9.3307500000000001E-4</v>
      </c>
      <c r="R1002" s="213">
        <f t="shared" si="12"/>
        <v>9.3307500000000001E-4</v>
      </c>
      <c r="S1002" s="213">
        <v>0</v>
      </c>
      <c r="T1002" s="214">
        <f t="shared" si="13"/>
        <v>0</v>
      </c>
      <c r="AR1002" s="25" t="s">
        <v>290</v>
      </c>
      <c r="AT1002" s="25" t="s">
        <v>198</v>
      </c>
      <c r="AU1002" s="25" t="s">
        <v>83</v>
      </c>
      <c r="AY1002" s="25" t="s">
        <v>196</v>
      </c>
      <c r="BE1002" s="215">
        <f t="shared" si="14"/>
        <v>0</v>
      </c>
      <c r="BF1002" s="215">
        <f t="shared" si="15"/>
        <v>0</v>
      </c>
      <c r="BG1002" s="215">
        <f t="shared" si="16"/>
        <v>0</v>
      </c>
      <c r="BH1002" s="215">
        <f t="shared" si="17"/>
        <v>0</v>
      </c>
      <c r="BI1002" s="215">
        <f t="shared" si="18"/>
        <v>0</v>
      </c>
      <c r="BJ1002" s="25" t="s">
        <v>81</v>
      </c>
      <c r="BK1002" s="215">
        <f t="shared" si="19"/>
        <v>0</v>
      </c>
      <c r="BL1002" s="25" t="s">
        <v>290</v>
      </c>
      <c r="BM1002" s="25" t="s">
        <v>1470</v>
      </c>
    </row>
    <row r="1003" spans="2:65" s="1" customFormat="1" ht="34.5" customHeight="1">
      <c r="B1003" s="42"/>
      <c r="C1003" s="250" t="s">
        <v>1471</v>
      </c>
      <c r="D1003" s="250" t="s">
        <v>252</v>
      </c>
      <c r="E1003" s="251" t="s">
        <v>1472</v>
      </c>
      <c r="F1003" s="252" t="s">
        <v>1473</v>
      </c>
      <c r="G1003" s="253" t="s">
        <v>248</v>
      </c>
      <c r="H1003" s="254">
        <v>1</v>
      </c>
      <c r="I1003" s="255"/>
      <c r="J1003" s="256">
        <f t="shared" si="10"/>
        <v>0</v>
      </c>
      <c r="K1003" s="252" t="s">
        <v>24</v>
      </c>
      <c r="L1003" s="257"/>
      <c r="M1003" s="258" t="s">
        <v>24</v>
      </c>
      <c r="N1003" s="259" t="s">
        <v>45</v>
      </c>
      <c r="O1003" s="43"/>
      <c r="P1003" s="213">
        <f t="shared" si="11"/>
        <v>0</v>
      </c>
      <c r="Q1003" s="213">
        <v>3.5999999999999997E-2</v>
      </c>
      <c r="R1003" s="213">
        <f t="shared" si="12"/>
        <v>3.5999999999999997E-2</v>
      </c>
      <c r="S1003" s="213">
        <v>0</v>
      </c>
      <c r="T1003" s="214">
        <f t="shared" si="13"/>
        <v>0</v>
      </c>
      <c r="AR1003" s="25" t="s">
        <v>376</v>
      </c>
      <c r="AT1003" s="25" t="s">
        <v>252</v>
      </c>
      <c r="AU1003" s="25" t="s">
        <v>83</v>
      </c>
      <c r="AY1003" s="25" t="s">
        <v>196</v>
      </c>
      <c r="BE1003" s="215">
        <f t="shared" si="14"/>
        <v>0</v>
      </c>
      <c r="BF1003" s="215">
        <f t="shared" si="15"/>
        <v>0</v>
      </c>
      <c r="BG1003" s="215">
        <f t="shared" si="16"/>
        <v>0</v>
      </c>
      <c r="BH1003" s="215">
        <f t="shared" si="17"/>
        <v>0</v>
      </c>
      <c r="BI1003" s="215">
        <f t="shared" si="18"/>
        <v>0</v>
      </c>
      <c r="BJ1003" s="25" t="s">
        <v>81</v>
      </c>
      <c r="BK1003" s="215">
        <f t="shared" si="19"/>
        <v>0</v>
      </c>
      <c r="BL1003" s="25" t="s">
        <v>290</v>
      </c>
      <c r="BM1003" s="25" t="s">
        <v>1474</v>
      </c>
    </row>
    <row r="1004" spans="2:65" s="1" customFormat="1" ht="23" customHeight="1">
      <c r="B1004" s="42"/>
      <c r="C1004" s="204" t="s">
        <v>1475</v>
      </c>
      <c r="D1004" s="204" t="s">
        <v>198</v>
      </c>
      <c r="E1004" s="205" t="s">
        <v>1476</v>
      </c>
      <c r="F1004" s="206" t="s">
        <v>1477</v>
      </c>
      <c r="G1004" s="207" t="s">
        <v>248</v>
      </c>
      <c r="H1004" s="208">
        <v>2</v>
      </c>
      <c r="I1004" s="209"/>
      <c r="J1004" s="210">
        <f t="shared" si="10"/>
        <v>0</v>
      </c>
      <c r="K1004" s="206" t="s">
        <v>202</v>
      </c>
      <c r="L1004" s="62"/>
      <c r="M1004" s="211" t="s">
        <v>24</v>
      </c>
      <c r="N1004" s="212" t="s">
        <v>45</v>
      </c>
      <c r="O1004" s="43"/>
      <c r="P1004" s="213">
        <f t="shared" si="11"/>
        <v>0</v>
      </c>
      <c r="Q1004" s="213">
        <v>0</v>
      </c>
      <c r="R1004" s="213">
        <f t="shared" si="12"/>
        <v>0</v>
      </c>
      <c r="S1004" s="213">
        <v>0</v>
      </c>
      <c r="T1004" s="214">
        <f t="shared" si="13"/>
        <v>0</v>
      </c>
      <c r="AR1004" s="25" t="s">
        <v>290</v>
      </c>
      <c r="AT1004" s="25" t="s">
        <v>198</v>
      </c>
      <c r="AU1004" s="25" t="s">
        <v>83</v>
      </c>
      <c r="AY1004" s="25" t="s">
        <v>196</v>
      </c>
      <c r="BE1004" s="215">
        <f t="shared" si="14"/>
        <v>0</v>
      </c>
      <c r="BF1004" s="215">
        <f t="shared" si="15"/>
        <v>0</v>
      </c>
      <c r="BG1004" s="215">
        <f t="shared" si="16"/>
        <v>0</v>
      </c>
      <c r="BH1004" s="215">
        <f t="shared" si="17"/>
        <v>0</v>
      </c>
      <c r="BI1004" s="215">
        <f t="shared" si="18"/>
        <v>0</v>
      </c>
      <c r="BJ1004" s="25" t="s">
        <v>81</v>
      </c>
      <c r="BK1004" s="215">
        <f t="shared" si="19"/>
        <v>0</v>
      </c>
      <c r="BL1004" s="25" t="s">
        <v>290</v>
      </c>
      <c r="BM1004" s="25" t="s">
        <v>1478</v>
      </c>
    </row>
    <row r="1005" spans="2:65" s="1" customFormat="1" ht="14.5" customHeight="1">
      <c r="B1005" s="42"/>
      <c r="C1005" s="250" t="s">
        <v>1479</v>
      </c>
      <c r="D1005" s="250" t="s">
        <v>252</v>
      </c>
      <c r="E1005" s="251" t="s">
        <v>1480</v>
      </c>
      <c r="F1005" s="252" t="s">
        <v>1481</v>
      </c>
      <c r="G1005" s="253" t="s">
        <v>248</v>
      </c>
      <c r="H1005" s="254">
        <v>2</v>
      </c>
      <c r="I1005" s="255"/>
      <c r="J1005" s="256">
        <f t="shared" si="10"/>
        <v>0</v>
      </c>
      <c r="K1005" s="252" t="s">
        <v>24</v>
      </c>
      <c r="L1005" s="257"/>
      <c r="M1005" s="258" t="s">
        <v>24</v>
      </c>
      <c r="N1005" s="259" t="s">
        <v>45</v>
      </c>
      <c r="O1005" s="43"/>
      <c r="P1005" s="213">
        <f t="shared" si="11"/>
        <v>0</v>
      </c>
      <c r="Q1005" s="213">
        <v>4.7000000000000002E-3</v>
      </c>
      <c r="R1005" s="213">
        <f t="shared" si="12"/>
        <v>9.4000000000000004E-3</v>
      </c>
      <c r="S1005" s="213">
        <v>0</v>
      </c>
      <c r="T1005" s="214">
        <f t="shared" si="13"/>
        <v>0</v>
      </c>
      <c r="AR1005" s="25" t="s">
        <v>376</v>
      </c>
      <c r="AT1005" s="25" t="s">
        <v>252</v>
      </c>
      <c r="AU1005" s="25" t="s">
        <v>83</v>
      </c>
      <c r="AY1005" s="25" t="s">
        <v>196</v>
      </c>
      <c r="BE1005" s="215">
        <f t="shared" si="14"/>
        <v>0</v>
      </c>
      <c r="BF1005" s="215">
        <f t="shared" si="15"/>
        <v>0</v>
      </c>
      <c r="BG1005" s="215">
        <f t="shared" si="16"/>
        <v>0</v>
      </c>
      <c r="BH1005" s="215">
        <f t="shared" si="17"/>
        <v>0</v>
      </c>
      <c r="BI1005" s="215">
        <f t="shared" si="18"/>
        <v>0</v>
      </c>
      <c r="BJ1005" s="25" t="s">
        <v>81</v>
      </c>
      <c r="BK1005" s="215">
        <f t="shared" si="19"/>
        <v>0</v>
      </c>
      <c r="BL1005" s="25" t="s">
        <v>290</v>
      </c>
      <c r="BM1005" s="25" t="s">
        <v>1482</v>
      </c>
    </row>
    <row r="1006" spans="2:65" s="1" customFormat="1" ht="34.5" customHeight="1">
      <c r="B1006" s="42"/>
      <c r="C1006" s="204" t="s">
        <v>1483</v>
      </c>
      <c r="D1006" s="204" t="s">
        <v>198</v>
      </c>
      <c r="E1006" s="205" t="s">
        <v>1484</v>
      </c>
      <c r="F1006" s="206" t="s">
        <v>1485</v>
      </c>
      <c r="G1006" s="207" t="s">
        <v>248</v>
      </c>
      <c r="H1006" s="208">
        <v>10</v>
      </c>
      <c r="I1006" s="209"/>
      <c r="J1006" s="210">
        <f t="shared" si="10"/>
        <v>0</v>
      </c>
      <c r="K1006" s="206" t="s">
        <v>202</v>
      </c>
      <c r="L1006" s="62"/>
      <c r="M1006" s="211" t="s">
        <v>24</v>
      </c>
      <c r="N1006" s="212" t="s">
        <v>45</v>
      </c>
      <c r="O1006" s="43"/>
      <c r="P1006" s="213">
        <f t="shared" si="11"/>
        <v>0</v>
      </c>
      <c r="Q1006" s="213">
        <v>0</v>
      </c>
      <c r="R1006" s="213">
        <f t="shared" si="12"/>
        <v>0</v>
      </c>
      <c r="S1006" s="213">
        <v>0</v>
      </c>
      <c r="T1006" s="214">
        <f t="shared" si="13"/>
        <v>0</v>
      </c>
      <c r="AR1006" s="25" t="s">
        <v>290</v>
      </c>
      <c r="AT1006" s="25" t="s">
        <v>198</v>
      </c>
      <c r="AU1006" s="25" t="s">
        <v>83</v>
      </c>
      <c r="AY1006" s="25" t="s">
        <v>196</v>
      </c>
      <c r="BE1006" s="215">
        <f t="shared" si="14"/>
        <v>0</v>
      </c>
      <c r="BF1006" s="215">
        <f t="shared" si="15"/>
        <v>0</v>
      </c>
      <c r="BG1006" s="215">
        <f t="shared" si="16"/>
        <v>0</v>
      </c>
      <c r="BH1006" s="215">
        <f t="shared" si="17"/>
        <v>0</v>
      </c>
      <c r="BI1006" s="215">
        <f t="shared" si="18"/>
        <v>0</v>
      </c>
      <c r="BJ1006" s="25" t="s">
        <v>81</v>
      </c>
      <c r="BK1006" s="215">
        <f t="shared" si="19"/>
        <v>0</v>
      </c>
      <c r="BL1006" s="25" t="s">
        <v>290</v>
      </c>
      <c r="BM1006" s="25" t="s">
        <v>1486</v>
      </c>
    </row>
    <row r="1007" spans="2:65" s="1" customFormat="1" ht="23" customHeight="1">
      <c r="B1007" s="42"/>
      <c r="C1007" s="250" t="s">
        <v>1487</v>
      </c>
      <c r="D1007" s="250" t="s">
        <v>252</v>
      </c>
      <c r="E1007" s="251" t="s">
        <v>1488</v>
      </c>
      <c r="F1007" s="252" t="s">
        <v>1489</v>
      </c>
      <c r="G1007" s="253" t="s">
        <v>248</v>
      </c>
      <c r="H1007" s="254">
        <v>5</v>
      </c>
      <c r="I1007" s="255"/>
      <c r="J1007" s="256">
        <f t="shared" si="10"/>
        <v>0</v>
      </c>
      <c r="K1007" s="252" t="s">
        <v>202</v>
      </c>
      <c r="L1007" s="257"/>
      <c r="M1007" s="258" t="s">
        <v>24</v>
      </c>
      <c r="N1007" s="259" t="s">
        <v>45</v>
      </c>
      <c r="O1007" s="43"/>
      <c r="P1007" s="213">
        <f t="shared" si="11"/>
        <v>0</v>
      </c>
      <c r="Q1007" s="213">
        <v>1.4999999999999999E-2</v>
      </c>
      <c r="R1007" s="213">
        <f t="shared" si="12"/>
        <v>7.4999999999999997E-2</v>
      </c>
      <c r="S1007" s="213">
        <v>0</v>
      </c>
      <c r="T1007" s="214">
        <f t="shared" si="13"/>
        <v>0</v>
      </c>
      <c r="AR1007" s="25" t="s">
        <v>376</v>
      </c>
      <c r="AT1007" s="25" t="s">
        <v>252</v>
      </c>
      <c r="AU1007" s="25" t="s">
        <v>83</v>
      </c>
      <c r="AY1007" s="25" t="s">
        <v>196</v>
      </c>
      <c r="BE1007" s="215">
        <f t="shared" si="14"/>
        <v>0</v>
      </c>
      <c r="BF1007" s="215">
        <f t="shared" si="15"/>
        <v>0</v>
      </c>
      <c r="BG1007" s="215">
        <f t="shared" si="16"/>
        <v>0</v>
      </c>
      <c r="BH1007" s="215">
        <f t="shared" si="17"/>
        <v>0</v>
      </c>
      <c r="BI1007" s="215">
        <f t="shared" si="18"/>
        <v>0</v>
      </c>
      <c r="BJ1007" s="25" t="s">
        <v>81</v>
      </c>
      <c r="BK1007" s="215">
        <f t="shared" si="19"/>
        <v>0</v>
      </c>
      <c r="BL1007" s="25" t="s">
        <v>290</v>
      </c>
      <c r="BM1007" s="25" t="s">
        <v>1490</v>
      </c>
    </row>
    <row r="1008" spans="2:65" s="1" customFormat="1" ht="23" customHeight="1">
      <c r="B1008" s="42"/>
      <c r="C1008" s="250" t="s">
        <v>1491</v>
      </c>
      <c r="D1008" s="250" t="s">
        <v>252</v>
      </c>
      <c r="E1008" s="251" t="s">
        <v>1492</v>
      </c>
      <c r="F1008" s="252" t="s">
        <v>1493</v>
      </c>
      <c r="G1008" s="253" t="s">
        <v>248</v>
      </c>
      <c r="H1008" s="254">
        <v>2</v>
      </c>
      <c r="I1008" s="255"/>
      <c r="J1008" s="256">
        <f t="shared" si="10"/>
        <v>0</v>
      </c>
      <c r="K1008" s="252" t="s">
        <v>202</v>
      </c>
      <c r="L1008" s="257"/>
      <c r="M1008" s="258" t="s">
        <v>24</v>
      </c>
      <c r="N1008" s="259" t="s">
        <v>45</v>
      </c>
      <c r="O1008" s="43"/>
      <c r="P1008" s="213">
        <f t="shared" si="11"/>
        <v>0</v>
      </c>
      <c r="Q1008" s="213">
        <v>1.8499999999999999E-2</v>
      </c>
      <c r="R1008" s="213">
        <f t="shared" si="12"/>
        <v>3.6999999999999998E-2</v>
      </c>
      <c r="S1008" s="213">
        <v>0</v>
      </c>
      <c r="T1008" s="214">
        <f t="shared" si="13"/>
        <v>0</v>
      </c>
      <c r="AR1008" s="25" t="s">
        <v>376</v>
      </c>
      <c r="AT1008" s="25" t="s">
        <v>252</v>
      </c>
      <c r="AU1008" s="25" t="s">
        <v>83</v>
      </c>
      <c r="AY1008" s="25" t="s">
        <v>196</v>
      </c>
      <c r="BE1008" s="215">
        <f t="shared" si="14"/>
        <v>0</v>
      </c>
      <c r="BF1008" s="215">
        <f t="shared" si="15"/>
        <v>0</v>
      </c>
      <c r="BG1008" s="215">
        <f t="shared" si="16"/>
        <v>0</v>
      </c>
      <c r="BH1008" s="215">
        <f t="shared" si="17"/>
        <v>0</v>
      </c>
      <c r="BI1008" s="215">
        <f t="shared" si="18"/>
        <v>0</v>
      </c>
      <c r="BJ1008" s="25" t="s">
        <v>81</v>
      </c>
      <c r="BK1008" s="215">
        <f t="shared" si="19"/>
        <v>0</v>
      </c>
      <c r="BL1008" s="25" t="s">
        <v>290</v>
      </c>
      <c r="BM1008" s="25" t="s">
        <v>1494</v>
      </c>
    </row>
    <row r="1009" spans="2:65" s="1" customFormat="1" ht="23" customHeight="1">
      <c r="B1009" s="42"/>
      <c r="C1009" s="250" t="s">
        <v>1495</v>
      </c>
      <c r="D1009" s="250" t="s">
        <v>252</v>
      </c>
      <c r="E1009" s="251" t="s">
        <v>1496</v>
      </c>
      <c r="F1009" s="252" t="s">
        <v>1497</v>
      </c>
      <c r="G1009" s="253" t="s">
        <v>248</v>
      </c>
      <c r="H1009" s="254">
        <v>3</v>
      </c>
      <c r="I1009" s="255"/>
      <c r="J1009" s="256">
        <f t="shared" si="10"/>
        <v>0</v>
      </c>
      <c r="K1009" s="252" t="s">
        <v>202</v>
      </c>
      <c r="L1009" s="257"/>
      <c r="M1009" s="258" t="s">
        <v>24</v>
      </c>
      <c r="N1009" s="259" t="s">
        <v>45</v>
      </c>
      <c r="O1009" s="43"/>
      <c r="P1009" s="213">
        <f t="shared" si="11"/>
        <v>0</v>
      </c>
      <c r="Q1009" s="213">
        <v>2.1000000000000001E-2</v>
      </c>
      <c r="R1009" s="213">
        <f t="shared" si="12"/>
        <v>6.3E-2</v>
      </c>
      <c r="S1009" s="213">
        <v>0</v>
      </c>
      <c r="T1009" s="214">
        <f t="shared" si="13"/>
        <v>0</v>
      </c>
      <c r="AR1009" s="25" t="s">
        <v>376</v>
      </c>
      <c r="AT1009" s="25" t="s">
        <v>252</v>
      </c>
      <c r="AU1009" s="25" t="s">
        <v>83</v>
      </c>
      <c r="AY1009" s="25" t="s">
        <v>196</v>
      </c>
      <c r="BE1009" s="215">
        <f t="shared" si="14"/>
        <v>0</v>
      </c>
      <c r="BF1009" s="215">
        <f t="shared" si="15"/>
        <v>0</v>
      </c>
      <c r="BG1009" s="215">
        <f t="shared" si="16"/>
        <v>0</v>
      </c>
      <c r="BH1009" s="215">
        <f t="shared" si="17"/>
        <v>0</v>
      </c>
      <c r="BI1009" s="215">
        <f t="shared" si="18"/>
        <v>0</v>
      </c>
      <c r="BJ1009" s="25" t="s">
        <v>81</v>
      </c>
      <c r="BK1009" s="215">
        <f t="shared" si="19"/>
        <v>0</v>
      </c>
      <c r="BL1009" s="25" t="s">
        <v>290</v>
      </c>
      <c r="BM1009" s="25" t="s">
        <v>1498</v>
      </c>
    </row>
    <row r="1010" spans="2:65" s="1" customFormat="1" ht="34.5" customHeight="1">
      <c r="B1010" s="42"/>
      <c r="C1010" s="204" t="s">
        <v>1499</v>
      </c>
      <c r="D1010" s="204" t="s">
        <v>198</v>
      </c>
      <c r="E1010" s="205" t="s">
        <v>1500</v>
      </c>
      <c r="F1010" s="206" t="s">
        <v>1501</v>
      </c>
      <c r="G1010" s="207" t="s">
        <v>248</v>
      </c>
      <c r="H1010" s="208">
        <v>1</v>
      </c>
      <c r="I1010" s="209"/>
      <c r="J1010" s="210">
        <f t="shared" si="10"/>
        <v>0</v>
      </c>
      <c r="K1010" s="206" t="s">
        <v>202</v>
      </c>
      <c r="L1010" s="62"/>
      <c r="M1010" s="211" t="s">
        <v>24</v>
      </c>
      <c r="N1010" s="212" t="s">
        <v>45</v>
      </c>
      <c r="O1010" s="43"/>
      <c r="P1010" s="213">
        <f t="shared" si="11"/>
        <v>0</v>
      </c>
      <c r="Q1010" s="213">
        <v>0</v>
      </c>
      <c r="R1010" s="213">
        <f t="shared" si="12"/>
        <v>0</v>
      </c>
      <c r="S1010" s="213">
        <v>0</v>
      </c>
      <c r="T1010" s="214">
        <f t="shared" si="13"/>
        <v>0</v>
      </c>
      <c r="AR1010" s="25" t="s">
        <v>290</v>
      </c>
      <c r="AT1010" s="25" t="s">
        <v>198</v>
      </c>
      <c r="AU1010" s="25" t="s">
        <v>83</v>
      </c>
      <c r="AY1010" s="25" t="s">
        <v>196</v>
      </c>
      <c r="BE1010" s="215">
        <f t="shared" si="14"/>
        <v>0</v>
      </c>
      <c r="BF1010" s="215">
        <f t="shared" si="15"/>
        <v>0</v>
      </c>
      <c r="BG1010" s="215">
        <f t="shared" si="16"/>
        <v>0</v>
      </c>
      <c r="BH1010" s="215">
        <f t="shared" si="17"/>
        <v>0</v>
      </c>
      <c r="BI1010" s="215">
        <f t="shared" si="18"/>
        <v>0</v>
      </c>
      <c r="BJ1010" s="25" t="s">
        <v>81</v>
      </c>
      <c r="BK1010" s="215">
        <f t="shared" si="19"/>
        <v>0</v>
      </c>
      <c r="BL1010" s="25" t="s">
        <v>290</v>
      </c>
      <c r="BM1010" s="25" t="s">
        <v>1502</v>
      </c>
    </row>
    <row r="1011" spans="2:65" s="1" customFormat="1" ht="23" customHeight="1">
      <c r="B1011" s="42"/>
      <c r="C1011" s="250" t="s">
        <v>1503</v>
      </c>
      <c r="D1011" s="250" t="s">
        <v>252</v>
      </c>
      <c r="E1011" s="251" t="s">
        <v>1504</v>
      </c>
      <c r="F1011" s="252" t="s">
        <v>1505</v>
      </c>
      <c r="G1011" s="253" t="s">
        <v>248</v>
      </c>
      <c r="H1011" s="254">
        <v>1</v>
      </c>
      <c r="I1011" s="255"/>
      <c r="J1011" s="256">
        <f t="shared" si="10"/>
        <v>0</v>
      </c>
      <c r="K1011" s="252" t="s">
        <v>202</v>
      </c>
      <c r="L1011" s="257"/>
      <c r="M1011" s="258" t="s">
        <v>24</v>
      </c>
      <c r="N1011" s="259" t="s">
        <v>45</v>
      </c>
      <c r="O1011" s="43"/>
      <c r="P1011" s="213">
        <f t="shared" si="11"/>
        <v>0</v>
      </c>
      <c r="Q1011" s="213">
        <v>2.4E-2</v>
      </c>
      <c r="R1011" s="213">
        <f t="shared" si="12"/>
        <v>2.4E-2</v>
      </c>
      <c r="S1011" s="213">
        <v>0</v>
      </c>
      <c r="T1011" s="214">
        <f t="shared" si="13"/>
        <v>0</v>
      </c>
      <c r="AR1011" s="25" t="s">
        <v>376</v>
      </c>
      <c r="AT1011" s="25" t="s">
        <v>252</v>
      </c>
      <c r="AU1011" s="25" t="s">
        <v>83</v>
      </c>
      <c r="AY1011" s="25" t="s">
        <v>196</v>
      </c>
      <c r="BE1011" s="215">
        <f t="shared" si="14"/>
        <v>0</v>
      </c>
      <c r="BF1011" s="215">
        <f t="shared" si="15"/>
        <v>0</v>
      </c>
      <c r="BG1011" s="215">
        <f t="shared" si="16"/>
        <v>0</v>
      </c>
      <c r="BH1011" s="215">
        <f t="shared" si="17"/>
        <v>0</v>
      </c>
      <c r="BI1011" s="215">
        <f t="shared" si="18"/>
        <v>0</v>
      </c>
      <c r="BJ1011" s="25" t="s">
        <v>81</v>
      </c>
      <c r="BK1011" s="215">
        <f t="shared" si="19"/>
        <v>0</v>
      </c>
      <c r="BL1011" s="25" t="s">
        <v>290</v>
      </c>
      <c r="BM1011" s="25" t="s">
        <v>1506</v>
      </c>
    </row>
    <row r="1012" spans="2:65" s="1" customFormat="1" ht="34.5" customHeight="1">
      <c r="B1012" s="42"/>
      <c r="C1012" s="204" t="s">
        <v>1507</v>
      </c>
      <c r="D1012" s="204" t="s">
        <v>198</v>
      </c>
      <c r="E1012" s="205" t="s">
        <v>1508</v>
      </c>
      <c r="F1012" s="206" t="s">
        <v>1509</v>
      </c>
      <c r="G1012" s="207" t="s">
        <v>248</v>
      </c>
      <c r="H1012" s="208">
        <v>1</v>
      </c>
      <c r="I1012" s="209"/>
      <c r="J1012" s="210">
        <f t="shared" si="10"/>
        <v>0</v>
      </c>
      <c r="K1012" s="206" t="s">
        <v>202</v>
      </c>
      <c r="L1012" s="62"/>
      <c r="M1012" s="211" t="s">
        <v>24</v>
      </c>
      <c r="N1012" s="212" t="s">
        <v>45</v>
      </c>
      <c r="O1012" s="43"/>
      <c r="P1012" s="213">
        <f t="shared" si="11"/>
        <v>0</v>
      </c>
      <c r="Q1012" s="213">
        <v>0</v>
      </c>
      <c r="R1012" s="213">
        <f t="shared" si="12"/>
        <v>0</v>
      </c>
      <c r="S1012" s="213">
        <v>0</v>
      </c>
      <c r="T1012" s="214">
        <f t="shared" si="13"/>
        <v>0</v>
      </c>
      <c r="AR1012" s="25" t="s">
        <v>290</v>
      </c>
      <c r="AT1012" s="25" t="s">
        <v>198</v>
      </c>
      <c r="AU1012" s="25" t="s">
        <v>83</v>
      </c>
      <c r="AY1012" s="25" t="s">
        <v>196</v>
      </c>
      <c r="BE1012" s="215">
        <f t="shared" si="14"/>
        <v>0</v>
      </c>
      <c r="BF1012" s="215">
        <f t="shared" si="15"/>
        <v>0</v>
      </c>
      <c r="BG1012" s="215">
        <f t="shared" si="16"/>
        <v>0</v>
      </c>
      <c r="BH1012" s="215">
        <f t="shared" si="17"/>
        <v>0</v>
      </c>
      <c r="BI1012" s="215">
        <f t="shared" si="18"/>
        <v>0</v>
      </c>
      <c r="BJ1012" s="25" t="s">
        <v>81</v>
      </c>
      <c r="BK1012" s="215">
        <f t="shared" si="19"/>
        <v>0</v>
      </c>
      <c r="BL1012" s="25" t="s">
        <v>290</v>
      </c>
      <c r="BM1012" s="25" t="s">
        <v>1510</v>
      </c>
    </row>
    <row r="1013" spans="2:65" s="1" customFormat="1" ht="23" customHeight="1">
      <c r="B1013" s="42"/>
      <c r="C1013" s="250" t="s">
        <v>1511</v>
      </c>
      <c r="D1013" s="250" t="s">
        <v>252</v>
      </c>
      <c r="E1013" s="251" t="s">
        <v>1512</v>
      </c>
      <c r="F1013" s="252" t="s">
        <v>1513</v>
      </c>
      <c r="G1013" s="253" t="s">
        <v>248</v>
      </c>
      <c r="H1013" s="254">
        <v>1</v>
      </c>
      <c r="I1013" s="255"/>
      <c r="J1013" s="256">
        <f t="shared" si="10"/>
        <v>0</v>
      </c>
      <c r="K1013" s="252" t="s">
        <v>202</v>
      </c>
      <c r="L1013" s="257"/>
      <c r="M1013" s="258" t="s">
        <v>24</v>
      </c>
      <c r="N1013" s="259" t="s">
        <v>45</v>
      </c>
      <c r="O1013" s="43"/>
      <c r="P1013" s="213">
        <f t="shared" si="11"/>
        <v>0</v>
      </c>
      <c r="Q1013" s="213">
        <v>3.3000000000000002E-2</v>
      </c>
      <c r="R1013" s="213">
        <f t="shared" si="12"/>
        <v>3.3000000000000002E-2</v>
      </c>
      <c r="S1013" s="213">
        <v>0</v>
      </c>
      <c r="T1013" s="214">
        <f t="shared" si="13"/>
        <v>0</v>
      </c>
      <c r="AR1013" s="25" t="s">
        <v>376</v>
      </c>
      <c r="AT1013" s="25" t="s">
        <v>252</v>
      </c>
      <c r="AU1013" s="25" t="s">
        <v>83</v>
      </c>
      <c r="AY1013" s="25" t="s">
        <v>196</v>
      </c>
      <c r="BE1013" s="215">
        <f t="shared" si="14"/>
        <v>0</v>
      </c>
      <c r="BF1013" s="215">
        <f t="shared" si="15"/>
        <v>0</v>
      </c>
      <c r="BG1013" s="215">
        <f t="shared" si="16"/>
        <v>0</v>
      </c>
      <c r="BH1013" s="215">
        <f t="shared" si="17"/>
        <v>0</v>
      </c>
      <c r="BI1013" s="215">
        <f t="shared" si="18"/>
        <v>0</v>
      </c>
      <c r="BJ1013" s="25" t="s">
        <v>81</v>
      </c>
      <c r="BK1013" s="215">
        <f t="shared" si="19"/>
        <v>0</v>
      </c>
      <c r="BL1013" s="25" t="s">
        <v>290</v>
      </c>
      <c r="BM1013" s="25" t="s">
        <v>1514</v>
      </c>
    </row>
    <row r="1014" spans="2:65" s="1" customFormat="1" ht="14.5" customHeight="1">
      <c r="B1014" s="42"/>
      <c r="C1014" s="204" t="s">
        <v>1515</v>
      </c>
      <c r="D1014" s="204" t="s">
        <v>198</v>
      </c>
      <c r="E1014" s="205" t="s">
        <v>1516</v>
      </c>
      <c r="F1014" s="206" t="s">
        <v>1517</v>
      </c>
      <c r="G1014" s="207" t="s">
        <v>248</v>
      </c>
      <c r="H1014" s="208">
        <v>12</v>
      </c>
      <c r="I1014" s="209"/>
      <c r="J1014" s="210">
        <f t="shared" si="10"/>
        <v>0</v>
      </c>
      <c r="K1014" s="206" t="s">
        <v>202</v>
      </c>
      <c r="L1014" s="62"/>
      <c r="M1014" s="211" t="s">
        <v>24</v>
      </c>
      <c r="N1014" s="212" t="s">
        <v>45</v>
      </c>
      <c r="O1014" s="43"/>
      <c r="P1014" s="213">
        <f t="shared" si="11"/>
        <v>0</v>
      </c>
      <c r="Q1014" s="213">
        <v>0</v>
      </c>
      <c r="R1014" s="213">
        <f t="shared" si="12"/>
        <v>0</v>
      </c>
      <c r="S1014" s="213">
        <v>0</v>
      </c>
      <c r="T1014" s="214">
        <f t="shared" si="13"/>
        <v>0</v>
      </c>
      <c r="AR1014" s="25" t="s">
        <v>290</v>
      </c>
      <c r="AT1014" s="25" t="s">
        <v>198</v>
      </c>
      <c r="AU1014" s="25" t="s">
        <v>83</v>
      </c>
      <c r="AY1014" s="25" t="s">
        <v>196</v>
      </c>
      <c r="BE1014" s="215">
        <f t="shared" si="14"/>
        <v>0</v>
      </c>
      <c r="BF1014" s="215">
        <f t="shared" si="15"/>
        <v>0</v>
      </c>
      <c r="BG1014" s="215">
        <f t="shared" si="16"/>
        <v>0</v>
      </c>
      <c r="BH1014" s="215">
        <f t="shared" si="17"/>
        <v>0</v>
      </c>
      <c r="BI1014" s="215">
        <f t="shared" si="18"/>
        <v>0</v>
      </c>
      <c r="BJ1014" s="25" t="s">
        <v>81</v>
      </c>
      <c r="BK1014" s="215">
        <f t="shared" si="19"/>
        <v>0</v>
      </c>
      <c r="BL1014" s="25" t="s">
        <v>290</v>
      </c>
      <c r="BM1014" s="25" t="s">
        <v>1518</v>
      </c>
    </row>
    <row r="1015" spans="2:65" s="1" customFormat="1" ht="23" customHeight="1">
      <c r="B1015" s="42"/>
      <c r="C1015" s="250" t="s">
        <v>1519</v>
      </c>
      <c r="D1015" s="250" t="s">
        <v>252</v>
      </c>
      <c r="E1015" s="251" t="s">
        <v>1520</v>
      </c>
      <c r="F1015" s="252" t="s">
        <v>1521</v>
      </c>
      <c r="G1015" s="253" t="s">
        <v>248</v>
      </c>
      <c r="H1015" s="254">
        <v>12</v>
      </c>
      <c r="I1015" s="255"/>
      <c r="J1015" s="256">
        <f t="shared" si="10"/>
        <v>0</v>
      </c>
      <c r="K1015" s="252" t="s">
        <v>202</v>
      </c>
      <c r="L1015" s="257"/>
      <c r="M1015" s="258" t="s">
        <v>24</v>
      </c>
      <c r="N1015" s="259" t="s">
        <v>45</v>
      </c>
      <c r="O1015" s="43"/>
      <c r="P1015" s="213">
        <f t="shared" si="11"/>
        <v>0</v>
      </c>
      <c r="Q1015" s="213">
        <v>1.1999999999999999E-3</v>
      </c>
      <c r="R1015" s="213">
        <f t="shared" si="12"/>
        <v>1.44E-2</v>
      </c>
      <c r="S1015" s="213">
        <v>0</v>
      </c>
      <c r="T1015" s="214">
        <f t="shared" si="13"/>
        <v>0</v>
      </c>
      <c r="AR1015" s="25" t="s">
        <v>376</v>
      </c>
      <c r="AT1015" s="25" t="s">
        <v>252</v>
      </c>
      <c r="AU1015" s="25" t="s">
        <v>83</v>
      </c>
      <c r="AY1015" s="25" t="s">
        <v>196</v>
      </c>
      <c r="BE1015" s="215">
        <f t="shared" si="14"/>
        <v>0</v>
      </c>
      <c r="BF1015" s="215">
        <f t="shared" si="15"/>
        <v>0</v>
      </c>
      <c r="BG1015" s="215">
        <f t="shared" si="16"/>
        <v>0</v>
      </c>
      <c r="BH1015" s="215">
        <f t="shared" si="17"/>
        <v>0</v>
      </c>
      <c r="BI1015" s="215">
        <f t="shared" si="18"/>
        <v>0</v>
      </c>
      <c r="BJ1015" s="25" t="s">
        <v>81</v>
      </c>
      <c r="BK1015" s="215">
        <f t="shared" si="19"/>
        <v>0</v>
      </c>
      <c r="BL1015" s="25" t="s">
        <v>290</v>
      </c>
      <c r="BM1015" s="25" t="s">
        <v>1522</v>
      </c>
    </row>
    <row r="1016" spans="2:65" s="1" customFormat="1" ht="14.5" customHeight="1">
      <c r="B1016" s="42"/>
      <c r="C1016" s="250" t="s">
        <v>1523</v>
      </c>
      <c r="D1016" s="250" t="s">
        <v>252</v>
      </c>
      <c r="E1016" s="251" t="s">
        <v>1524</v>
      </c>
      <c r="F1016" s="252" t="s">
        <v>1525</v>
      </c>
      <c r="G1016" s="253" t="s">
        <v>248</v>
      </c>
      <c r="H1016" s="254">
        <v>12</v>
      </c>
      <c r="I1016" s="255"/>
      <c r="J1016" s="256">
        <f t="shared" si="10"/>
        <v>0</v>
      </c>
      <c r="K1016" s="252" t="s">
        <v>202</v>
      </c>
      <c r="L1016" s="257"/>
      <c r="M1016" s="258" t="s">
        <v>24</v>
      </c>
      <c r="N1016" s="259" t="s">
        <v>45</v>
      </c>
      <c r="O1016" s="43"/>
      <c r="P1016" s="213">
        <f t="shared" si="11"/>
        <v>0</v>
      </c>
      <c r="Q1016" s="213">
        <v>1E-3</v>
      </c>
      <c r="R1016" s="213">
        <f t="shared" si="12"/>
        <v>1.2E-2</v>
      </c>
      <c r="S1016" s="213">
        <v>0</v>
      </c>
      <c r="T1016" s="214">
        <f t="shared" si="13"/>
        <v>0</v>
      </c>
      <c r="AR1016" s="25" t="s">
        <v>376</v>
      </c>
      <c r="AT1016" s="25" t="s">
        <v>252</v>
      </c>
      <c r="AU1016" s="25" t="s">
        <v>83</v>
      </c>
      <c r="AY1016" s="25" t="s">
        <v>196</v>
      </c>
      <c r="BE1016" s="215">
        <f t="shared" si="14"/>
        <v>0</v>
      </c>
      <c r="BF1016" s="215">
        <f t="shared" si="15"/>
        <v>0</v>
      </c>
      <c r="BG1016" s="215">
        <f t="shared" si="16"/>
        <v>0</v>
      </c>
      <c r="BH1016" s="215">
        <f t="shared" si="17"/>
        <v>0</v>
      </c>
      <c r="BI1016" s="215">
        <f t="shared" si="18"/>
        <v>0</v>
      </c>
      <c r="BJ1016" s="25" t="s">
        <v>81</v>
      </c>
      <c r="BK1016" s="215">
        <f t="shared" si="19"/>
        <v>0</v>
      </c>
      <c r="BL1016" s="25" t="s">
        <v>290</v>
      </c>
      <c r="BM1016" s="25" t="s">
        <v>1526</v>
      </c>
    </row>
    <row r="1017" spans="2:65" s="1" customFormat="1" ht="34.5" customHeight="1">
      <c r="B1017" s="42"/>
      <c r="C1017" s="204" t="s">
        <v>1527</v>
      </c>
      <c r="D1017" s="204" t="s">
        <v>198</v>
      </c>
      <c r="E1017" s="205" t="s">
        <v>1528</v>
      </c>
      <c r="F1017" s="206" t="s">
        <v>1529</v>
      </c>
      <c r="G1017" s="207" t="s">
        <v>248</v>
      </c>
      <c r="H1017" s="208">
        <v>6</v>
      </c>
      <c r="I1017" s="209"/>
      <c r="J1017" s="210">
        <f t="shared" si="10"/>
        <v>0</v>
      </c>
      <c r="K1017" s="206" t="s">
        <v>202</v>
      </c>
      <c r="L1017" s="62"/>
      <c r="M1017" s="211" t="s">
        <v>24</v>
      </c>
      <c r="N1017" s="212" t="s">
        <v>45</v>
      </c>
      <c r="O1017" s="43"/>
      <c r="P1017" s="213">
        <f t="shared" si="11"/>
        <v>0</v>
      </c>
      <c r="Q1017" s="213">
        <v>4.7281249999999998E-4</v>
      </c>
      <c r="R1017" s="213">
        <f t="shared" si="12"/>
        <v>2.836875E-3</v>
      </c>
      <c r="S1017" s="213">
        <v>0</v>
      </c>
      <c r="T1017" s="214">
        <f t="shared" si="13"/>
        <v>0</v>
      </c>
      <c r="AR1017" s="25" t="s">
        <v>290</v>
      </c>
      <c r="AT1017" s="25" t="s">
        <v>198</v>
      </c>
      <c r="AU1017" s="25" t="s">
        <v>83</v>
      </c>
      <c r="AY1017" s="25" t="s">
        <v>196</v>
      </c>
      <c r="BE1017" s="215">
        <f t="shared" si="14"/>
        <v>0</v>
      </c>
      <c r="BF1017" s="215">
        <f t="shared" si="15"/>
        <v>0</v>
      </c>
      <c r="BG1017" s="215">
        <f t="shared" si="16"/>
        <v>0</v>
      </c>
      <c r="BH1017" s="215">
        <f t="shared" si="17"/>
        <v>0</v>
      </c>
      <c r="BI1017" s="215">
        <f t="shared" si="18"/>
        <v>0</v>
      </c>
      <c r="BJ1017" s="25" t="s">
        <v>81</v>
      </c>
      <c r="BK1017" s="215">
        <f t="shared" si="19"/>
        <v>0</v>
      </c>
      <c r="BL1017" s="25" t="s">
        <v>290</v>
      </c>
      <c r="BM1017" s="25" t="s">
        <v>1530</v>
      </c>
    </row>
    <row r="1018" spans="2:65" s="1" customFormat="1" ht="23" customHeight="1">
      <c r="B1018" s="42"/>
      <c r="C1018" s="250" t="s">
        <v>1531</v>
      </c>
      <c r="D1018" s="250" t="s">
        <v>252</v>
      </c>
      <c r="E1018" s="251" t="s">
        <v>1532</v>
      </c>
      <c r="F1018" s="252" t="s">
        <v>1533</v>
      </c>
      <c r="G1018" s="253" t="s">
        <v>248</v>
      </c>
      <c r="H1018" s="254">
        <v>6</v>
      </c>
      <c r="I1018" s="255"/>
      <c r="J1018" s="256">
        <f t="shared" si="10"/>
        <v>0</v>
      </c>
      <c r="K1018" s="252" t="s">
        <v>202</v>
      </c>
      <c r="L1018" s="257"/>
      <c r="M1018" s="258" t="s">
        <v>24</v>
      </c>
      <c r="N1018" s="259" t="s">
        <v>45</v>
      </c>
      <c r="O1018" s="43"/>
      <c r="P1018" s="213">
        <f t="shared" si="11"/>
        <v>0</v>
      </c>
      <c r="Q1018" s="213">
        <v>1.6E-2</v>
      </c>
      <c r="R1018" s="213">
        <f t="shared" si="12"/>
        <v>9.6000000000000002E-2</v>
      </c>
      <c r="S1018" s="213">
        <v>0</v>
      </c>
      <c r="T1018" s="214">
        <f t="shared" si="13"/>
        <v>0</v>
      </c>
      <c r="AR1018" s="25" t="s">
        <v>376</v>
      </c>
      <c r="AT1018" s="25" t="s">
        <v>252</v>
      </c>
      <c r="AU1018" s="25" t="s">
        <v>83</v>
      </c>
      <c r="AY1018" s="25" t="s">
        <v>196</v>
      </c>
      <c r="BE1018" s="215">
        <f t="shared" si="14"/>
        <v>0</v>
      </c>
      <c r="BF1018" s="215">
        <f t="shared" si="15"/>
        <v>0</v>
      </c>
      <c r="BG1018" s="215">
        <f t="shared" si="16"/>
        <v>0</v>
      </c>
      <c r="BH1018" s="215">
        <f t="shared" si="17"/>
        <v>0</v>
      </c>
      <c r="BI1018" s="215">
        <f t="shared" si="18"/>
        <v>0</v>
      </c>
      <c r="BJ1018" s="25" t="s">
        <v>81</v>
      </c>
      <c r="BK1018" s="215">
        <f t="shared" si="19"/>
        <v>0</v>
      </c>
      <c r="BL1018" s="25" t="s">
        <v>290</v>
      </c>
      <c r="BM1018" s="25" t="s">
        <v>1534</v>
      </c>
    </row>
    <row r="1019" spans="2:65" s="1" customFormat="1" ht="34.5" customHeight="1">
      <c r="B1019" s="42"/>
      <c r="C1019" s="204" t="s">
        <v>1535</v>
      </c>
      <c r="D1019" s="204" t="s">
        <v>198</v>
      </c>
      <c r="E1019" s="205" t="s">
        <v>1536</v>
      </c>
      <c r="F1019" s="206" t="s">
        <v>1537</v>
      </c>
      <c r="G1019" s="207" t="s">
        <v>248</v>
      </c>
      <c r="H1019" s="208">
        <v>4</v>
      </c>
      <c r="I1019" s="209"/>
      <c r="J1019" s="210">
        <f t="shared" si="10"/>
        <v>0</v>
      </c>
      <c r="K1019" s="206" t="s">
        <v>202</v>
      </c>
      <c r="L1019" s="62"/>
      <c r="M1019" s="211" t="s">
        <v>24</v>
      </c>
      <c r="N1019" s="212" t="s">
        <v>45</v>
      </c>
      <c r="O1019" s="43"/>
      <c r="P1019" s="213">
        <f t="shared" si="11"/>
        <v>0</v>
      </c>
      <c r="Q1019" s="213">
        <v>4.8067500000000002E-4</v>
      </c>
      <c r="R1019" s="213">
        <f t="shared" si="12"/>
        <v>1.9227000000000001E-3</v>
      </c>
      <c r="S1019" s="213">
        <v>0</v>
      </c>
      <c r="T1019" s="214">
        <f t="shared" si="13"/>
        <v>0</v>
      </c>
      <c r="AR1019" s="25" t="s">
        <v>290</v>
      </c>
      <c r="AT1019" s="25" t="s">
        <v>198</v>
      </c>
      <c r="AU1019" s="25" t="s">
        <v>83</v>
      </c>
      <c r="AY1019" s="25" t="s">
        <v>196</v>
      </c>
      <c r="BE1019" s="215">
        <f t="shared" si="14"/>
        <v>0</v>
      </c>
      <c r="BF1019" s="215">
        <f t="shared" si="15"/>
        <v>0</v>
      </c>
      <c r="BG1019" s="215">
        <f t="shared" si="16"/>
        <v>0</v>
      </c>
      <c r="BH1019" s="215">
        <f t="shared" si="17"/>
        <v>0</v>
      </c>
      <c r="BI1019" s="215">
        <f t="shared" si="18"/>
        <v>0</v>
      </c>
      <c r="BJ1019" s="25" t="s">
        <v>81</v>
      </c>
      <c r="BK1019" s="215">
        <f t="shared" si="19"/>
        <v>0</v>
      </c>
      <c r="BL1019" s="25" t="s">
        <v>290</v>
      </c>
      <c r="BM1019" s="25" t="s">
        <v>1538</v>
      </c>
    </row>
    <row r="1020" spans="2:65" s="1" customFormat="1" ht="23" customHeight="1">
      <c r="B1020" s="42"/>
      <c r="C1020" s="250" t="s">
        <v>1539</v>
      </c>
      <c r="D1020" s="250" t="s">
        <v>252</v>
      </c>
      <c r="E1020" s="251" t="s">
        <v>1540</v>
      </c>
      <c r="F1020" s="252" t="s">
        <v>1541</v>
      </c>
      <c r="G1020" s="253" t="s">
        <v>248</v>
      </c>
      <c r="H1020" s="254">
        <v>4</v>
      </c>
      <c r="I1020" s="255"/>
      <c r="J1020" s="256">
        <f t="shared" si="10"/>
        <v>0</v>
      </c>
      <c r="K1020" s="252" t="s">
        <v>202</v>
      </c>
      <c r="L1020" s="257"/>
      <c r="M1020" s="258" t="s">
        <v>24</v>
      </c>
      <c r="N1020" s="259" t="s">
        <v>45</v>
      </c>
      <c r="O1020" s="43"/>
      <c r="P1020" s="213">
        <f t="shared" si="11"/>
        <v>0</v>
      </c>
      <c r="Q1020" s="213">
        <v>2.5999999999999999E-2</v>
      </c>
      <c r="R1020" s="213">
        <f t="shared" si="12"/>
        <v>0.104</v>
      </c>
      <c r="S1020" s="213">
        <v>0</v>
      </c>
      <c r="T1020" s="214">
        <f t="shared" si="13"/>
        <v>0</v>
      </c>
      <c r="AR1020" s="25" t="s">
        <v>376</v>
      </c>
      <c r="AT1020" s="25" t="s">
        <v>252</v>
      </c>
      <c r="AU1020" s="25" t="s">
        <v>83</v>
      </c>
      <c r="AY1020" s="25" t="s">
        <v>196</v>
      </c>
      <c r="BE1020" s="215">
        <f t="shared" si="14"/>
        <v>0</v>
      </c>
      <c r="BF1020" s="215">
        <f t="shared" si="15"/>
        <v>0</v>
      </c>
      <c r="BG1020" s="215">
        <f t="shared" si="16"/>
        <v>0</v>
      </c>
      <c r="BH1020" s="215">
        <f t="shared" si="17"/>
        <v>0</v>
      </c>
      <c r="BI1020" s="215">
        <f t="shared" si="18"/>
        <v>0</v>
      </c>
      <c r="BJ1020" s="25" t="s">
        <v>81</v>
      </c>
      <c r="BK1020" s="215">
        <f t="shared" si="19"/>
        <v>0</v>
      </c>
      <c r="BL1020" s="25" t="s">
        <v>290</v>
      </c>
      <c r="BM1020" s="25" t="s">
        <v>1542</v>
      </c>
    </row>
    <row r="1021" spans="2:65" s="1" customFormat="1" ht="34.5" customHeight="1">
      <c r="B1021" s="42"/>
      <c r="C1021" s="204" t="s">
        <v>1543</v>
      </c>
      <c r="D1021" s="204" t="s">
        <v>198</v>
      </c>
      <c r="E1021" s="205" t="s">
        <v>1544</v>
      </c>
      <c r="F1021" s="206" t="s">
        <v>1545</v>
      </c>
      <c r="G1021" s="207" t="s">
        <v>248</v>
      </c>
      <c r="H1021" s="208">
        <v>1</v>
      </c>
      <c r="I1021" s="209"/>
      <c r="J1021" s="210">
        <f t="shared" si="10"/>
        <v>0</v>
      </c>
      <c r="K1021" s="206" t="s">
        <v>202</v>
      </c>
      <c r="L1021" s="62"/>
      <c r="M1021" s="211" t="s">
        <v>24</v>
      </c>
      <c r="N1021" s="212" t="s">
        <v>45</v>
      </c>
      <c r="O1021" s="43"/>
      <c r="P1021" s="213">
        <f t="shared" si="11"/>
        <v>0</v>
      </c>
      <c r="Q1021" s="213">
        <v>4.7421250000000001E-4</v>
      </c>
      <c r="R1021" s="213">
        <f t="shared" si="12"/>
        <v>4.7421250000000001E-4</v>
      </c>
      <c r="S1021" s="213">
        <v>0</v>
      </c>
      <c r="T1021" s="214">
        <f t="shared" si="13"/>
        <v>0</v>
      </c>
      <c r="AR1021" s="25" t="s">
        <v>290</v>
      </c>
      <c r="AT1021" s="25" t="s">
        <v>198</v>
      </c>
      <c r="AU1021" s="25" t="s">
        <v>83</v>
      </c>
      <c r="AY1021" s="25" t="s">
        <v>196</v>
      </c>
      <c r="BE1021" s="215">
        <f t="shared" si="14"/>
        <v>0</v>
      </c>
      <c r="BF1021" s="215">
        <f t="shared" si="15"/>
        <v>0</v>
      </c>
      <c r="BG1021" s="215">
        <f t="shared" si="16"/>
        <v>0</v>
      </c>
      <c r="BH1021" s="215">
        <f t="shared" si="17"/>
        <v>0</v>
      </c>
      <c r="BI1021" s="215">
        <f t="shared" si="18"/>
        <v>0</v>
      </c>
      <c r="BJ1021" s="25" t="s">
        <v>81</v>
      </c>
      <c r="BK1021" s="215">
        <f t="shared" si="19"/>
        <v>0</v>
      </c>
      <c r="BL1021" s="25" t="s">
        <v>290</v>
      </c>
      <c r="BM1021" s="25" t="s">
        <v>1546</v>
      </c>
    </row>
    <row r="1022" spans="2:65" s="1" customFormat="1" ht="23" customHeight="1">
      <c r="B1022" s="42"/>
      <c r="C1022" s="250" t="s">
        <v>1547</v>
      </c>
      <c r="D1022" s="250" t="s">
        <v>252</v>
      </c>
      <c r="E1022" s="251" t="s">
        <v>1548</v>
      </c>
      <c r="F1022" s="252" t="s">
        <v>1549</v>
      </c>
      <c r="G1022" s="253" t="s">
        <v>248</v>
      </c>
      <c r="H1022" s="254">
        <v>1</v>
      </c>
      <c r="I1022" s="255"/>
      <c r="J1022" s="256">
        <f t="shared" si="10"/>
        <v>0</v>
      </c>
      <c r="K1022" s="252" t="s">
        <v>202</v>
      </c>
      <c r="L1022" s="257"/>
      <c r="M1022" s="258" t="s">
        <v>24</v>
      </c>
      <c r="N1022" s="259" t="s">
        <v>45</v>
      </c>
      <c r="O1022" s="43"/>
      <c r="P1022" s="213">
        <f t="shared" si="11"/>
        <v>0</v>
      </c>
      <c r="Q1022" s="213">
        <v>3.5000000000000003E-2</v>
      </c>
      <c r="R1022" s="213">
        <f t="shared" si="12"/>
        <v>3.5000000000000003E-2</v>
      </c>
      <c r="S1022" s="213">
        <v>0</v>
      </c>
      <c r="T1022" s="214">
        <f t="shared" si="13"/>
        <v>0</v>
      </c>
      <c r="AR1022" s="25" t="s">
        <v>376</v>
      </c>
      <c r="AT1022" s="25" t="s">
        <v>252</v>
      </c>
      <c r="AU1022" s="25" t="s">
        <v>83</v>
      </c>
      <c r="AY1022" s="25" t="s">
        <v>196</v>
      </c>
      <c r="BE1022" s="215">
        <f t="shared" si="14"/>
        <v>0</v>
      </c>
      <c r="BF1022" s="215">
        <f t="shared" si="15"/>
        <v>0</v>
      </c>
      <c r="BG1022" s="215">
        <f t="shared" si="16"/>
        <v>0</v>
      </c>
      <c r="BH1022" s="215">
        <f t="shared" si="17"/>
        <v>0</v>
      </c>
      <c r="BI1022" s="215">
        <f t="shared" si="18"/>
        <v>0</v>
      </c>
      <c r="BJ1022" s="25" t="s">
        <v>81</v>
      </c>
      <c r="BK1022" s="215">
        <f t="shared" si="19"/>
        <v>0</v>
      </c>
      <c r="BL1022" s="25" t="s">
        <v>290</v>
      </c>
      <c r="BM1022" s="25" t="s">
        <v>1550</v>
      </c>
    </row>
    <row r="1023" spans="2:65" s="1" customFormat="1" ht="34.5" customHeight="1">
      <c r="B1023" s="42"/>
      <c r="C1023" s="204" t="s">
        <v>1551</v>
      </c>
      <c r="D1023" s="204" t="s">
        <v>198</v>
      </c>
      <c r="E1023" s="205" t="s">
        <v>1552</v>
      </c>
      <c r="F1023" s="206" t="s">
        <v>1553</v>
      </c>
      <c r="G1023" s="207" t="s">
        <v>248</v>
      </c>
      <c r="H1023" s="208">
        <v>1</v>
      </c>
      <c r="I1023" s="209"/>
      <c r="J1023" s="210">
        <f t="shared" si="10"/>
        <v>0</v>
      </c>
      <c r="K1023" s="206" t="s">
        <v>202</v>
      </c>
      <c r="L1023" s="62"/>
      <c r="M1023" s="211" t="s">
        <v>24</v>
      </c>
      <c r="N1023" s="212" t="s">
        <v>45</v>
      </c>
      <c r="O1023" s="43"/>
      <c r="P1023" s="213">
        <f t="shared" si="11"/>
        <v>0</v>
      </c>
      <c r="Q1023" s="213">
        <v>4.73275E-4</v>
      </c>
      <c r="R1023" s="213">
        <f t="shared" si="12"/>
        <v>4.73275E-4</v>
      </c>
      <c r="S1023" s="213">
        <v>0</v>
      </c>
      <c r="T1023" s="214">
        <f t="shared" si="13"/>
        <v>0</v>
      </c>
      <c r="AR1023" s="25" t="s">
        <v>290</v>
      </c>
      <c r="AT1023" s="25" t="s">
        <v>198</v>
      </c>
      <c r="AU1023" s="25" t="s">
        <v>83</v>
      </c>
      <c r="AY1023" s="25" t="s">
        <v>196</v>
      </c>
      <c r="BE1023" s="215">
        <f t="shared" si="14"/>
        <v>0</v>
      </c>
      <c r="BF1023" s="215">
        <f t="shared" si="15"/>
        <v>0</v>
      </c>
      <c r="BG1023" s="215">
        <f t="shared" si="16"/>
        <v>0</v>
      </c>
      <c r="BH1023" s="215">
        <f t="shared" si="17"/>
        <v>0</v>
      </c>
      <c r="BI1023" s="215">
        <f t="shared" si="18"/>
        <v>0</v>
      </c>
      <c r="BJ1023" s="25" t="s">
        <v>81</v>
      </c>
      <c r="BK1023" s="215">
        <f t="shared" si="19"/>
        <v>0</v>
      </c>
      <c r="BL1023" s="25" t="s">
        <v>290</v>
      </c>
      <c r="BM1023" s="25" t="s">
        <v>1554</v>
      </c>
    </row>
    <row r="1024" spans="2:65" s="1" customFormat="1" ht="23" customHeight="1">
      <c r="B1024" s="42"/>
      <c r="C1024" s="250" t="s">
        <v>1555</v>
      </c>
      <c r="D1024" s="250" t="s">
        <v>252</v>
      </c>
      <c r="E1024" s="251" t="s">
        <v>1556</v>
      </c>
      <c r="F1024" s="252" t="s">
        <v>1557</v>
      </c>
      <c r="G1024" s="253" t="s">
        <v>248</v>
      </c>
      <c r="H1024" s="254">
        <v>1</v>
      </c>
      <c r="I1024" s="255"/>
      <c r="J1024" s="256">
        <f t="shared" si="10"/>
        <v>0</v>
      </c>
      <c r="K1024" s="252" t="s">
        <v>202</v>
      </c>
      <c r="L1024" s="257"/>
      <c r="M1024" s="258" t="s">
        <v>24</v>
      </c>
      <c r="N1024" s="259" t="s">
        <v>45</v>
      </c>
      <c r="O1024" s="43"/>
      <c r="P1024" s="213">
        <f t="shared" si="11"/>
        <v>0</v>
      </c>
      <c r="Q1024" s="213">
        <v>1.7999999999999999E-2</v>
      </c>
      <c r="R1024" s="213">
        <f t="shared" si="12"/>
        <v>1.7999999999999999E-2</v>
      </c>
      <c r="S1024" s="213">
        <v>0</v>
      </c>
      <c r="T1024" s="214">
        <f t="shared" si="13"/>
        <v>0</v>
      </c>
      <c r="AR1024" s="25" t="s">
        <v>376</v>
      </c>
      <c r="AT1024" s="25" t="s">
        <v>252</v>
      </c>
      <c r="AU1024" s="25" t="s">
        <v>83</v>
      </c>
      <c r="AY1024" s="25" t="s">
        <v>196</v>
      </c>
      <c r="BE1024" s="215">
        <f t="shared" si="14"/>
        <v>0</v>
      </c>
      <c r="BF1024" s="215">
        <f t="shared" si="15"/>
        <v>0</v>
      </c>
      <c r="BG1024" s="215">
        <f t="shared" si="16"/>
        <v>0</v>
      </c>
      <c r="BH1024" s="215">
        <f t="shared" si="17"/>
        <v>0</v>
      </c>
      <c r="BI1024" s="215">
        <f t="shared" si="18"/>
        <v>0</v>
      </c>
      <c r="BJ1024" s="25" t="s">
        <v>81</v>
      </c>
      <c r="BK1024" s="215">
        <f t="shared" si="19"/>
        <v>0</v>
      </c>
      <c r="BL1024" s="25" t="s">
        <v>290</v>
      </c>
      <c r="BM1024" s="25" t="s">
        <v>1558</v>
      </c>
    </row>
    <row r="1025" spans="2:65" s="1" customFormat="1" ht="23" customHeight="1">
      <c r="B1025" s="42"/>
      <c r="C1025" s="204" t="s">
        <v>1559</v>
      </c>
      <c r="D1025" s="204" t="s">
        <v>198</v>
      </c>
      <c r="E1025" s="205" t="s">
        <v>1560</v>
      </c>
      <c r="F1025" s="206" t="s">
        <v>1561</v>
      </c>
      <c r="G1025" s="207" t="s">
        <v>248</v>
      </c>
      <c r="H1025" s="208">
        <v>10</v>
      </c>
      <c r="I1025" s="209"/>
      <c r="J1025" s="210">
        <f t="shared" si="10"/>
        <v>0</v>
      </c>
      <c r="K1025" s="206" t="s">
        <v>202</v>
      </c>
      <c r="L1025" s="62"/>
      <c r="M1025" s="211" t="s">
        <v>24</v>
      </c>
      <c r="N1025" s="212" t="s">
        <v>45</v>
      </c>
      <c r="O1025" s="43"/>
      <c r="P1025" s="213">
        <f t="shared" si="11"/>
        <v>0</v>
      </c>
      <c r="Q1025" s="213">
        <v>0</v>
      </c>
      <c r="R1025" s="213">
        <f t="shared" si="12"/>
        <v>0</v>
      </c>
      <c r="S1025" s="213">
        <v>0</v>
      </c>
      <c r="T1025" s="214">
        <f t="shared" si="13"/>
        <v>0</v>
      </c>
      <c r="AR1025" s="25" t="s">
        <v>290</v>
      </c>
      <c r="AT1025" s="25" t="s">
        <v>198</v>
      </c>
      <c r="AU1025" s="25" t="s">
        <v>83</v>
      </c>
      <c r="AY1025" s="25" t="s">
        <v>196</v>
      </c>
      <c r="BE1025" s="215">
        <f t="shared" si="14"/>
        <v>0</v>
      </c>
      <c r="BF1025" s="215">
        <f t="shared" si="15"/>
        <v>0</v>
      </c>
      <c r="BG1025" s="215">
        <f t="shared" si="16"/>
        <v>0</v>
      </c>
      <c r="BH1025" s="215">
        <f t="shared" si="17"/>
        <v>0</v>
      </c>
      <c r="BI1025" s="215">
        <f t="shared" si="18"/>
        <v>0</v>
      </c>
      <c r="BJ1025" s="25" t="s">
        <v>81</v>
      </c>
      <c r="BK1025" s="215">
        <f t="shared" si="19"/>
        <v>0</v>
      </c>
      <c r="BL1025" s="25" t="s">
        <v>290</v>
      </c>
      <c r="BM1025" s="25" t="s">
        <v>1562</v>
      </c>
    </row>
    <row r="1026" spans="2:65" s="1" customFormat="1" ht="23" customHeight="1">
      <c r="B1026" s="42"/>
      <c r="C1026" s="204" t="s">
        <v>1563</v>
      </c>
      <c r="D1026" s="204" t="s">
        <v>198</v>
      </c>
      <c r="E1026" s="205" t="s">
        <v>1564</v>
      </c>
      <c r="F1026" s="206" t="s">
        <v>1565</v>
      </c>
      <c r="G1026" s="207" t="s">
        <v>248</v>
      </c>
      <c r="H1026" s="208">
        <v>1</v>
      </c>
      <c r="I1026" s="209"/>
      <c r="J1026" s="210">
        <f t="shared" si="10"/>
        <v>0</v>
      </c>
      <c r="K1026" s="206" t="s">
        <v>202</v>
      </c>
      <c r="L1026" s="62"/>
      <c r="M1026" s="211" t="s">
        <v>24</v>
      </c>
      <c r="N1026" s="212" t="s">
        <v>45</v>
      </c>
      <c r="O1026" s="43"/>
      <c r="P1026" s="213">
        <f t="shared" si="11"/>
        <v>0</v>
      </c>
      <c r="Q1026" s="213">
        <v>0</v>
      </c>
      <c r="R1026" s="213">
        <f t="shared" si="12"/>
        <v>0</v>
      </c>
      <c r="S1026" s="213">
        <v>0</v>
      </c>
      <c r="T1026" s="214">
        <f t="shared" si="13"/>
        <v>0</v>
      </c>
      <c r="AR1026" s="25" t="s">
        <v>290</v>
      </c>
      <c r="AT1026" s="25" t="s">
        <v>198</v>
      </c>
      <c r="AU1026" s="25" t="s">
        <v>83</v>
      </c>
      <c r="AY1026" s="25" t="s">
        <v>196</v>
      </c>
      <c r="BE1026" s="215">
        <f t="shared" si="14"/>
        <v>0</v>
      </c>
      <c r="BF1026" s="215">
        <f t="shared" si="15"/>
        <v>0</v>
      </c>
      <c r="BG1026" s="215">
        <f t="shared" si="16"/>
        <v>0</v>
      </c>
      <c r="BH1026" s="215">
        <f t="shared" si="17"/>
        <v>0</v>
      </c>
      <c r="BI1026" s="215">
        <f t="shared" si="18"/>
        <v>0</v>
      </c>
      <c r="BJ1026" s="25" t="s">
        <v>81</v>
      </c>
      <c r="BK1026" s="215">
        <f t="shared" si="19"/>
        <v>0</v>
      </c>
      <c r="BL1026" s="25" t="s">
        <v>290</v>
      </c>
      <c r="BM1026" s="25" t="s">
        <v>1566</v>
      </c>
    </row>
    <row r="1027" spans="2:65" s="1" customFormat="1" ht="23" customHeight="1">
      <c r="B1027" s="42"/>
      <c r="C1027" s="204" t="s">
        <v>1567</v>
      </c>
      <c r="D1027" s="204" t="s">
        <v>198</v>
      </c>
      <c r="E1027" s="205" t="s">
        <v>1568</v>
      </c>
      <c r="F1027" s="206" t="s">
        <v>1569</v>
      </c>
      <c r="G1027" s="207" t="s">
        <v>248</v>
      </c>
      <c r="H1027" s="208">
        <v>1</v>
      </c>
      <c r="I1027" s="209"/>
      <c r="J1027" s="210">
        <f t="shared" si="10"/>
        <v>0</v>
      </c>
      <c r="K1027" s="206" t="s">
        <v>202</v>
      </c>
      <c r="L1027" s="62"/>
      <c r="M1027" s="211" t="s">
        <v>24</v>
      </c>
      <c r="N1027" s="212" t="s">
        <v>45</v>
      </c>
      <c r="O1027" s="43"/>
      <c r="P1027" s="213">
        <f t="shared" si="11"/>
        <v>0</v>
      </c>
      <c r="Q1027" s="213">
        <v>0</v>
      </c>
      <c r="R1027" s="213">
        <f t="shared" si="12"/>
        <v>0</v>
      </c>
      <c r="S1027" s="213">
        <v>0</v>
      </c>
      <c r="T1027" s="214">
        <f t="shared" si="13"/>
        <v>0</v>
      </c>
      <c r="AR1027" s="25" t="s">
        <v>290</v>
      </c>
      <c r="AT1027" s="25" t="s">
        <v>198</v>
      </c>
      <c r="AU1027" s="25" t="s">
        <v>83</v>
      </c>
      <c r="AY1027" s="25" t="s">
        <v>196</v>
      </c>
      <c r="BE1027" s="215">
        <f t="shared" si="14"/>
        <v>0</v>
      </c>
      <c r="BF1027" s="215">
        <f t="shared" si="15"/>
        <v>0</v>
      </c>
      <c r="BG1027" s="215">
        <f t="shared" si="16"/>
        <v>0</v>
      </c>
      <c r="BH1027" s="215">
        <f t="shared" si="17"/>
        <v>0</v>
      </c>
      <c r="BI1027" s="215">
        <f t="shared" si="18"/>
        <v>0</v>
      </c>
      <c r="BJ1027" s="25" t="s">
        <v>81</v>
      </c>
      <c r="BK1027" s="215">
        <f t="shared" si="19"/>
        <v>0</v>
      </c>
      <c r="BL1027" s="25" t="s">
        <v>290</v>
      </c>
      <c r="BM1027" s="25" t="s">
        <v>1570</v>
      </c>
    </row>
    <row r="1028" spans="2:65" s="1" customFormat="1" ht="23" customHeight="1">
      <c r="B1028" s="42"/>
      <c r="C1028" s="250" t="s">
        <v>1571</v>
      </c>
      <c r="D1028" s="250" t="s">
        <v>252</v>
      </c>
      <c r="E1028" s="251" t="s">
        <v>1572</v>
      </c>
      <c r="F1028" s="252" t="s">
        <v>1573</v>
      </c>
      <c r="G1028" s="253" t="s">
        <v>248</v>
      </c>
      <c r="H1028" s="254">
        <v>4</v>
      </c>
      <c r="I1028" s="255"/>
      <c r="J1028" s="256">
        <f t="shared" si="10"/>
        <v>0</v>
      </c>
      <c r="K1028" s="252" t="s">
        <v>202</v>
      </c>
      <c r="L1028" s="257"/>
      <c r="M1028" s="258" t="s">
        <v>24</v>
      </c>
      <c r="N1028" s="259" t="s">
        <v>45</v>
      </c>
      <c r="O1028" s="43"/>
      <c r="P1028" s="213">
        <f t="shared" si="11"/>
        <v>0</v>
      </c>
      <c r="Q1028" s="213">
        <v>9.2000000000000003E-4</v>
      </c>
      <c r="R1028" s="213">
        <f t="shared" si="12"/>
        <v>3.6800000000000001E-3</v>
      </c>
      <c r="S1028" s="213">
        <v>0</v>
      </c>
      <c r="T1028" s="214">
        <f t="shared" si="13"/>
        <v>0</v>
      </c>
      <c r="AR1028" s="25" t="s">
        <v>376</v>
      </c>
      <c r="AT1028" s="25" t="s">
        <v>252</v>
      </c>
      <c r="AU1028" s="25" t="s">
        <v>83</v>
      </c>
      <c r="AY1028" s="25" t="s">
        <v>196</v>
      </c>
      <c r="BE1028" s="215">
        <f t="shared" si="14"/>
        <v>0</v>
      </c>
      <c r="BF1028" s="215">
        <f t="shared" si="15"/>
        <v>0</v>
      </c>
      <c r="BG1028" s="215">
        <f t="shared" si="16"/>
        <v>0</v>
      </c>
      <c r="BH1028" s="215">
        <f t="shared" si="17"/>
        <v>0</v>
      </c>
      <c r="BI1028" s="215">
        <f t="shared" si="18"/>
        <v>0</v>
      </c>
      <c r="BJ1028" s="25" t="s">
        <v>81</v>
      </c>
      <c r="BK1028" s="215">
        <f t="shared" si="19"/>
        <v>0</v>
      </c>
      <c r="BL1028" s="25" t="s">
        <v>290</v>
      </c>
      <c r="BM1028" s="25" t="s">
        <v>1574</v>
      </c>
    </row>
    <row r="1029" spans="2:65" s="1" customFormat="1" ht="23" customHeight="1">
      <c r="B1029" s="42"/>
      <c r="C1029" s="250" t="s">
        <v>1575</v>
      </c>
      <c r="D1029" s="250" t="s">
        <v>252</v>
      </c>
      <c r="E1029" s="251" t="s">
        <v>1576</v>
      </c>
      <c r="F1029" s="252" t="s">
        <v>1577</v>
      </c>
      <c r="G1029" s="253" t="s">
        <v>248</v>
      </c>
      <c r="H1029" s="254">
        <v>1</v>
      </c>
      <c r="I1029" s="255"/>
      <c r="J1029" s="256">
        <f t="shared" si="10"/>
        <v>0</v>
      </c>
      <c r="K1029" s="252" t="s">
        <v>202</v>
      </c>
      <c r="L1029" s="257"/>
      <c r="M1029" s="258" t="s">
        <v>24</v>
      </c>
      <c r="N1029" s="259" t="s">
        <v>45</v>
      </c>
      <c r="O1029" s="43"/>
      <c r="P1029" s="213">
        <f t="shared" si="11"/>
        <v>0</v>
      </c>
      <c r="Q1029" s="213">
        <v>1.3799999999999999E-3</v>
      </c>
      <c r="R1029" s="213">
        <f t="shared" si="12"/>
        <v>1.3799999999999999E-3</v>
      </c>
      <c r="S1029" s="213">
        <v>0</v>
      </c>
      <c r="T1029" s="214">
        <f t="shared" si="13"/>
        <v>0</v>
      </c>
      <c r="AR1029" s="25" t="s">
        <v>376</v>
      </c>
      <c r="AT1029" s="25" t="s">
        <v>252</v>
      </c>
      <c r="AU1029" s="25" t="s">
        <v>83</v>
      </c>
      <c r="AY1029" s="25" t="s">
        <v>196</v>
      </c>
      <c r="BE1029" s="215">
        <f t="shared" si="14"/>
        <v>0</v>
      </c>
      <c r="BF1029" s="215">
        <f t="shared" si="15"/>
        <v>0</v>
      </c>
      <c r="BG1029" s="215">
        <f t="shared" si="16"/>
        <v>0</v>
      </c>
      <c r="BH1029" s="215">
        <f t="shared" si="17"/>
        <v>0</v>
      </c>
      <c r="BI1029" s="215">
        <f t="shared" si="18"/>
        <v>0</v>
      </c>
      <c r="BJ1029" s="25" t="s">
        <v>81</v>
      </c>
      <c r="BK1029" s="215">
        <f t="shared" si="19"/>
        <v>0</v>
      </c>
      <c r="BL1029" s="25" t="s">
        <v>290</v>
      </c>
      <c r="BM1029" s="25" t="s">
        <v>1578</v>
      </c>
    </row>
    <row r="1030" spans="2:65" s="1" customFormat="1" ht="23" customHeight="1">
      <c r="B1030" s="42"/>
      <c r="C1030" s="250" t="s">
        <v>1579</v>
      </c>
      <c r="D1030" s="250" t="s">
        <v>252</v>
      </c>
      <c r="E1030" s="251" t="s">
        <v>1580</v>
      </c>
      <c r="F1030" s="252" t="s">
        <v>1581</v>
      </c>
      <c r="G1030" s="253" t="s">
        <v>248</v>
      </c>
      <c r="H1030" s="254">
        <v>5</v>
      </c>
      <c r="I1030" s="255"/>
      <c r="J1030" s="256">
        <f t="shared" si="10"/>
        <v>0</v>
      </c>
      <c r="K1030" s="252" t="s">
        <v>202</v>
      </c>
      <c r="L1030" s="257"/>
      <c r="M1030" s="258" t="s">
        <v>24</v>
      </c>
      <c r="N1030" s="259" t="s">
        <v>45</v>
      </c>
      <c r="O1030" s="43"/>
      <c r="P1030" s="213">
        <f t="shared" si="11"/>
        <v>0</v>
      </c>
      <c r="Q1030" s="213">
        <v>1.23E-3</v>
      </c>
      <c r="R1030" s="213">
        <f t="shared" si="12"/>
        <v>6.1500000000000001E-3</v>
      </c>
      <c r="S1030" s="213">
        <v>0</v>
      </c>
      <c r="T1030" s="214">
        <f t="shared" si="13"/>
        <v>0</v>
      </c>
      <c r="AR1030" s="25" t="s">
        <v>376</v>
      </c>
      <c r="AT1030" s="25" t="s">
        <v>252</v>
      </c>
      <c r="AU1030" s="25" t="s">
        <v>83</v>
      </c>
      <c r="AY1030" s="25" t="s">
        <v>196</v>
      </c>
      <c r="BE1030" s="215">
        <f t="shared" si="14"/>
        <v>0</v>
      </c>
      <c r="BF1030" s="215">
        <f t="shared" si="15"/>
        <v>0</v>
      </c>
      <c r="BG1030" s="215">
        <f t="shared" si="16"/>
        <v>0</v>
      </c>
      <c r="BH1030" s="215">
        <f t="shared" si="17"/>
        <v>0</v>
      </c>
      <c r="BI1030" s="215">
        <f t="shared" si="18"/>
        <v>0</v>
      </c>
      <c r="BJ1030" s="25" t="s">
        <v>81</v>
      </c>
      <c r="BK1030" s="215">
        <f t="shared" si="19"/>
        <v>0</v>
      </c>
      <c r="BL1030" s="25" t="s">
        <v>290</v>
      </c>
      <c r="BM1030" s="25" t="s">
        <v>1582</v>
      </c>
    </row>
    <row r="1031" spans="2:65" s="1" customFormat="1" ht="23" customHeight="1">
      <c r="B1031" s="42"/>
      <c r="C1031" s="250" t="s">
        <v>1583</v>
      </c>
      <c r="D1031" s="250" t="s">
        <v>252</v>
      </c>
      <c r="E1031" s="251" t="s">
        <v>1584</v>
      </c>
      <c r="F1031" s="252" t="s">
        <v>1585</v>
      </c>
      <c r="G1031" s="253" t="s">
        <v>248</v>
      </c>
      <c r="H1031" s="254">
        <v>1</v>
      </c>
      <c r="I1031" s="255"/>
      <c r="J1031" s="256">
        <f t="shared" si="10"/>
        <v>0</v>
      </c>
      <c r="K1031" s="252" t="s">
        <v>202</v>
      </c>
      <c r="L1031" s="257"/>
      <c r="M1031" s="258" t="s">
        <v>24</v>
      </c>
      <c r="N1031" s="259" t="s">
        <v>45</v>
      </c>
      <c r="O1031" s="43"/>
      <c r="P1031" s="213">
        <f t="shared" si="11"/>
        <v>0</v>
      </c>
      <c r="Q1031" s="213">
        <v>1.39E-3</v>
      </c>
      <c r="R1031" s="213">
        <f t="shared" si="12"/>
        <v>1.39E-3</v>
      </c>
      <c r="S1031" s="213">
        <v>0</v>
      </c>
      <c r="T1031" s="214">
        <f t="shared" si="13"/>
        <v>0</v>
      </c>
      <c r="AR1031" s="25" t="s">
        <v>376</v>
      </c>
      <c r="AT1031" s="25" t="s">
        <v>252</v>
      </c>
      <c r="AU1031" s="25" t="s">
        <v>83</v>
      </c>
      <c r="AY1031" s="25" t="s">
        <v>196</v>
      </c>
      <c r="BE1031" s="215">
        <f t="shared" si="14"/>
        <v>0</v>
      </c>
      <c r="BF1031" s="215">
        <f t="shared" si="15"/>
        <v>0</v>
      </c>
      <c r="BG1031" s="215">
        <f t="shared" si="16"/>
        <v>0</v>
      </c>
      <c r="BH1031" s="215">
        <f t="shared" si="17"/>
        <v>0</v>
      </c>
      <c r="BI1031" s="215">
        <f t="shared" si="18"/>
        <v>0</v>
      </c>
      <c r="BJ1031" s="25" t="s">
        <v>81</v>
      </c>
      <c r="BK1031" s="215">
        <f t="shared" si="19"/>
        <v>0</v>
      </c>
      <c r="BL1031" s="25" t="s">
        <v>290</v>
      </c>
      <c r="BM1031" s="25" t="s">
        <v>1586</v>
      </c>
    </row>
    <row r="1032" spans="2:65" s="1" customFormat="1" ht="23" customHeight="1">
      <c r="B1032" s="42"/>
      <c r="C1032" s="250" t="s">
        <v>1587</v>
      </c>
      <c r="D1032" s="250" t="s">
        <v>252</v>
      </c>
      <c r="E1032" s="251" t="s">
        <v>1588</v>
      </c>
      <c r="F1032" s="252" t="s">
        <v>1589</v>
      </c>
      <c r="G1032" s="253" t="s">
        <v>248</v>
      </c>
      <c r="H1032" s="254">
        <v>1</v>
      </c>
      <c r="I1032" s="255"/>
      <c r="J1032" s="256">
        <f t="shared" si="10"/>
        <v>0</v>
      </c>
      <c r="K1032" s="252" t="s">
        <v>202</v>
      </c>
      <c r="L1032" s="257"/>
      <c r="M1032" s="258" t="s">
        <v>24</v>
      </c>
      <c r="N1032" s="259" t="s">
        <v>45</v>
      </c>
      <c r="O1032" s="43"/>
      <c r="P1032" s="213">
        <f t="shared" si="11"/>
        <v>0</v>
      </c>
      <c r="Q1032" s="213">
        <v>1.9300000000000001E-3</v>
      </c>
      <c r="R1032" s="213">
        <f t="shared" si="12"/>
        <v>1.9300000000000001E-3</v>
      </c>
      <c r="S1032" s="213">
        <v>0</v>
      </c>
      <c r="T1032" s="214">
        <f t="shared" si="13"/>
        <v>0</v>
      </c>
      <c r="AR1032" s="25" t="s">
        <v>376</v>
      </c>
      <c r="AT1032" s="25" t="s">
        <v>252</v>
      </c>
      <c r="AU1032" s="25" t="s">
        <v>83</v>
      </c>
      <c r="AY1032" s="25" t="s">
        <v>196</v>
      </c>
      <c r="BE1032" s="215">
        <f t="shared" si="14"/>
        <v>0</v>
      </c>
      <c r="BF1032" s="215">
        <f t="shared" si="15"/>
        <v>0</v>
      </c>
      <c r="BG1032" s="215">
        <f t="shared" si="16"/>
        <v>0</v>
      </c>
      <c r="BH1032" s="215">
        <f t="shared" si="17"/>
        <v>0</v>
      </c>
      <c r="BI1032" s="215">
        <f t="shared" si="18"/>
        <v>0</v>
      </c>
      <c r="BJ1032" s="25" t="s">
        <v>81</v>
      </c>
      <c r="BK1032" s="215">
        <f t="shared" si="19"/>
        <v>0</v>
      </c>
      <c r="BL1032" s="25" t="s">
        <v>290</v>
      </c>
      <c r="BM1032" s="25" t="s">
        <v>1590</v>
      </c>
    </row>
    <row r="1033" spans="2:65" s="1" customFormat="1" ht="14.5" customHeight="1">
      <c r="B1033" s="42"/>
      <c r="C1033" s="204" t="s">
        <v>1591</v>
      </c>
      <c r="D1033" s="204" t="s">
        <v>198</v>
      </c>
      <c r="E1033" s="205" t="s">
        <v>1592</v>
      </c>
      <c r="F1033" s="206" t="s">
        <v>1593</v>
      </c>
      <c r="G1033" s="207" t="s">
        <v>248</v>
      </c>
      <c r="H1033" s="208">
        <v>1</v>
      </c>
      <c r="I1033" s="209"/>
      <c r="J1033" s="210">
        <f t="shared" si="10"/>
        <v>0</v>
      </c>
      <c r="K1033" s="206" t="s">
        <v>24</v>
      </c>
      <c r="L1033" s="62"/>
      <c r="M1033" s="211" t="s">
        <v>24</v>
      </c>
      <c r="N1033" s="212" t="s">
        <v>45</v>
      </c>
      <c r="O1033" s="43"/>
      <c r="P1033" s="213">
        <f t="shared" si="11"/>
        <v>0</v>
      </c>
      <c r="Q1033" s="213">
        <v>0</v>
      </c>
      <c r="R1033" s="213">
        <f t="shared" si="12"/>
        <v>0</v>
      </c>
      <c r="S1033" s="213">
        <v>0</v>
      </c>
      <c r="T1033" s="214">
        <f t="shared" si="13"/>
        <v>0</v>
      </c>
      <c r="AR1033" s="25" t="s">
        <v>290</v>
      </c>
      <c r="AT1033" s="25" t="s">
        <v>198</v>
      </c>
      <c r="AU1033" s="25" t="s">
        <v>83</v>
      </c>
      <c r="AY1033" s="25" t="s">
        <v>196</v>
      </c>
      <c r="BE1033" s="215">
        <f t="shared" si="14"/>
        <v>0</v>
      </c>
      <c r="BF1033" s="215">
        <f t="shared" si="15"/>
        <v>0</v>
      </c>
      <c r="BG1033" s="215">
        <f t="shared" si="16"/>
        <v>0</v>
      </c>
      <c r="BH1033" s="215">
        <f t="shared" si="17"/>
        <v>0</v>
      </c>
      <c r="BI1033" s="215">
        <f t="shared" si="18"/>
        <v>0</v>
      </c>
      <c r="BJ1033" s="25" t="s">
        <v>81</v>
      </c>
      <c r="BK1033" s="215">
        <f t="shared" si="19"/>
        <v>0</v>
      </c>
      <c r="BL1033" s="25" t="s">
        <v>290</v>
      </c>
      <c r="BM1033" s="25" t="s">
        <v>1594</v>
      </c>
    </row>
    <row r="1034" spans="2:65" s="1" customFormat="1" ht="23" customHeight="1">
      <c r="B1034" s="42"/>
      <c r="C1034" s="250" t="s">
        <v>1595</v>
      </c>
      <c r="D1034" s="250" t="s">
        <v>252</v>
      </c>
      <c r="E1034" s="251" t="s">
        <v>1596</v>
      </c>
      <c r="F1034" s="252" t="s">
        <v>1597</v>
      </c>
      <c r="G1034" s="253" t="s">
        <v>248</v>
      </c>
      <c r="H1034" s="254">
        <v>1</v>
      </c>
      <c r="I1034" s="255"/>
      <c r="J1034" s="256">
        <f t="shared" si="10"/>
        <v>0</v>
      </c>
      <c r="K1034" s="252" t="s">
        <v>24</v>
      </c>
      <c r="L1034" s="257"/>
      <c r="M1034" s="258" t="s">
        <v>24</v>
      </c>
      <c r="N1034" s="259" t="s">
        <v>45</v>
      </c>
      <c r="O1034" s="43"/>
      <c r="P1034" s="213">
        <f t="shared" si="11"/>
        <v>0</v>
      </c>
      <c r="Q1034" s="213">
        <v>9.8000000000000004E-2</v>
      </c>
      <c r="R1034" s="213">
        <f t="shared" si="12"/>
        <v>9.8000000000000004E-2</v>
      </c>
      <c r="S1034" s="213">
        <v>0</v>
      </c>
      <c r="T1034" s="214">
        <f t="shared" si="13"/>
        <v>0</v>
      </c>
      <c r="AR1034" s="25" t="s">
        <v>376</v>
      </c>
      <c r="AT1034" s="25" t="s">
        <v>252</v>
      </c>
      <c r="AU1034" s="25" t="s">
        <v>83</v>
      </c>
      <c r="AY1034" s="25" t="s">
        <v>196</v>
      </c>
      <c r="BE1034" s="215">
        <f t="shared" si="14"/>
        <v>0</v>
      </c>
      <c r="BF1034" s="215">
        <f t="shared" si="15"/>
        <v>0</v>
      </c>
      <c r="BG1034" s="215">
        <f t="shared" si="16"/>
        <v>0</v>
      </c>
      <c r="BH1034" s="215">
        <f t="shared" si="17"/>
        <v>0</v>
      </c>
      <c r="BI1034" s="215">
        <f t="shared" si="18"/>
        <v>0</v>
      </c>
      <c r="BJ1034" s="25" t="s">
        <v>81</v>
      </c>
      <c r="BK1034" s="215">
        <f t="shared" si="19"/>
        <v>0</v>
      </c>
      <c r="BL1034" s="25" t="s">
        <v>290</v>
      </c>
      <c r="BM1034" s="25" t="s">
        <v>1598</v>
      </c>
    </row>
    <row r="1035" spans="2:65" s="1" customFormat="1" ht="14.5" customHeight="1">
      <c r="B1035" s="42"/>
      <c r="C1035" s="204" t="s">
        <v>1599</v>
      </c>
      <c r="D1035" s="204" t="s">
        <v>198</v>
      </c>
      <c r="E1035" s="205" t="s">
        <v>1600</v>
      </c>
      <c r="F1035" s="206" t="s">
        <v>1601</v>
      </c>
      <c r="G1035" s="207" t="s">
        <v>320</v>
      </c>
      <c r="H1035" s="208">
        <v>5.7</v>
      </c>
      <c r="I1035" s="209"/>
      <c r="J1035" s="210">
        <f t="shared" si="10"/>
        <v>0</v>
      </c>
      <c r="K1035" s="206" t="s">
        <v>202</v>
      </c>
      <c r="L1035" s="62"/>
      <c r="M1035" s="211" t="s">
        <v>24</v>
      </c>
      <c r="N1035" s="212" t="s">
        <v>45</v>
      </c>
      <c r="O1035" s="43"/>
      <c r="P1035" s="213">
        <f t="shared" si="11"/>
        <v>0</v>
      </c>
      <c r="Q1035" s="213">
        <v>0</v>
      </c>
      <c r="R1035" s="213">
        <f t="shared" si="12"/>
        <v>0</v>
      </c>
      <c r="S1035" s="213">
        <v>0</v>
      </c>
      <c r="T1035" s="214">
        <f t="shared" si="13"/>
        <v>0</v>
      </c>
      <c r="AR1035" s="25" t="s">
        <v>290</v>
      </c>
      <c r="AT1035" s="25" t="s">
        <v>198</v>
      </c>
      <c r="AU1035" s="25" t="s">
        <v>83</v>
      </c>
      <c r="AY1035" s="25" t="s">
        <v>196</v>
      </c>
      <c r="BE1035" s="215">
        <f t="shared" si="14"/>
        <v>0</v>
      </c>
      <c r="BF1035" s="215">
        <f t="shared" si="15"/>
        <v>0</v>
      </c>
      <c r="BG1035" s="215">
        <f t="shared" si="16"/>
        <v>0</v>
      </c>
      <c r="BH1035" s="215">
        <f t="shared" si="17"/>
        <v>0</v>
      </c>
      <c r="BI1035" s="215">
        <f t="shared" si="18"/>
        <v>0</v>
      </c>
      <c r="BJ1035" s="25" t="s">
        <v>81</v>
      </c>
      <c r="BK1035" s="215">
        <f t="shared" si="19"/>
        <v>0</v>
      </c>
      <c r="BL1035" s="25" t="s">
        <v>290</v>
      </c>
      <c r="BM1035" s="25" t="s">
        <v>1602</v>
      </c>
    </row>
    <row r="1036" spans="2:65" s="1" customFormat="1" ht="14.5" customHeight="1">
      <c r="B1036" s="42"/>
      <c r="C1036" s="250" t="s">
        <v>1603</v>
      </c>
      <c r="D1036" s="250" t="s">
        <v>252</v>
      </c>
      <c r="E1036" s="251" t="s">
        <v>1604</v>
      </c>
      <c r="F1036" s="252" t="s">
        <v>1605</v>
      </c>
      <c r="G1036" s="253" t="s">
        <v>320</v>
      </c>
      <c r="H1036" s="254">
        <v>5.7</v>
      </c>
      <c r="I1036" s="255"/>
      <c r="J1036" s="256">
        <f t="shared" si="10"/>
        <v>0</v>
      </c>
      <c r="K1036" s="252" t="s">
        <v>24</v>
      </c>
      <c r="L1036" s="257"/>
      <c r="M1036" s="258" t="s">
        <v>24</v>
      </c>
      <c r="N1036" s="259" t="s">
        <v>45</v>
      </c>
      <c r="O1036" s="43"/>
      <c r="P1036" s="213">
        <f t="shared" si="11"/>
        <v>0</v>
      </c>
      <c r="Q1036" s="213">
        <v>0</v>
      </c>
      <c r="R1036" s="213">
        <f t="shared" si="12"/>
        <v>0</v>
      </c>
      <c r="S1036" s="213">
        <v>0</v>
      </c>
      <c r="T1036" s="214">
        <f t="shared" si="13"/>
        <v>0</v>
      </c>
      <c r="AR1036" s="25" t="s">
        <v>376</v>
      </c>
      <c r="AT1036" s="25" t="s">
        <v>252</v>
      </c>
      <c r="AU1036" s="25" t="s">
        <v>83</v>
      </c>
      <c r="AY1036" s="25" t="s">
        <v>196</v>
      </c>
      <c r="BE1036" s="215">
        <f t="shared" si="14"/>
        <v>0</v>
      </c>
      <c r="BF1036" s="215">
        <f t="shared" si="15"/>
        <v>0</v>
      </c>
      <c r="BG1036" s="215">
        <f t="shared" si="16"/>
        <v>0</v>
      </c>
      <c r="BH1036" s="215">
        <f t="shared" si="17"/>
        <v>0</v>
      </c>
      <c r="BI1036" s="215">
        <f t="shared" si="18"/>
        <v>0</v>
      </c>
      <c r="BJ1036" s="25" t="s">
        <v>81</v>
      </c>
      <c r="BK1036" s="215">
        <f t="shared" si="19"/>
        <v>0</v>
      </c>
      <c r="BL1036" s="25" t="s">
        <v>290</v>
      </c>
      <c r="BM1036" s="25" t="s">
        <v>1606</v>
      </c>
    </row>
    <row r="1037" spans="2:65" s="1" customFormat="1" ht="46" customHeight="1">
      <c r="B1037" s="42"/>
      <c r="C1037" s="204" t="s">
        <v>1607</v>
      </c>
      <c r="D1037" s="204" t="s">
        <v>198</v>
      </c>
      <c r="E1037" s="205" t="s">
        <v>1608</v>
      </c>
      <c r="F1037" s="206" t="s">
        <v>1609</v>
      </c>
      <c r="G1037" s="207" t="s">
        <v>1189</v>
      </c>
      <c r="H1037" s="270"/>
      <c r="I1037" s="209"/>
      <c r="J1037" s="210">
        <f t="shared" si="10"/>
        <v>0</v>
      </c>
      <c r="K1037" s="206" t="s">
        <v>202</v>
      </c>
      <c r="L1037" s="62"/>
      <c r="M1037" s="211" t="s">
        <v>24</v>
      </c>
      <c r="N1037" s="212" t="s">
        <v>45</v>
      </c>
      <c r="O1037" s="43"/>
      <c r="P1037" s="213">
        <f t="shared" si="11"/>
        <v>0</v>
      </c>
      <c r="Q1037" s="213">
        <v>0</v>
      </c>
      <c r="R1037" s="213">
        <f t="shared" si="12"/>
        <v>0</v>
      </c>
      <c r="S1037" s="213">
        <v>0</v>
      </c>
      <c r="T1037" s="214">
        <f t="shared" si="13"/>
        <v>0</v>
      </c>
      <c r="AR1037" s="25" t="s">
        <v>290</v>
      </c>
      <c r="AT1037" s="25" t="s">
        <v>198</v>
      </c>
      <c r="AU1037" s="25" t="s">
        <v>83</v>
      </c>
      <c r="AY1037" s="25" t="s">
        <v>196</v>
      </c>
      <c r="BE1037" s="215">
        <f t="shared" si="14"/>
        <v>0</v>
      </c>
      <c r="BF1037" s="215">
        <f t="shared" si="15"/>
        <v>0</v>
      </c>
      <c r="BG1037" s="215">
        <f t="shared" si="16"/>
        <v>0</v>
      </c>
      <c r="BH1037" s="215">
        <f t="shared" si="17"/>
        <v>0</v>
      </c>
      <c r="BI1037" s="215">
        <f t="shared" si="18"/>
        <v>0</v>
      </c>
      <c r="BJ1037" s="25" t="s">
        <v>81</v>
      </c>
      <c r="BK1037" s="215">
        <f t="shared" si="19"/>
        <v>0</v>
      </c>
      <c r="BL1037" s="25" t="s">
        <v>290</v>
      </c>
      <c r="BM1037" s="25" t="s">
        <v>1610</v>
      </c>
    </row>
    <row r="1038" spans="2:65" s="11" customFormat="1" ht="29.9" customHeight="1">
      <c r="B1038" s="188"/>
      <c r="C1038" s="189"/>
      <c r="D1038" s="190" t="s">
        <v>73</v>
      </c>
      <c r="E1038" s="202" t="s">
        <v>1611</v>
      </c>
      <c r="F1038" s="202" t="s">
        <v>1612</v>
      </c>
      <c r="G1038" s="189"/>
      <c r="H1038" s="189"/>
      <c r="I1038" s="192"/>
      <c r="J1038" s="203">
        <f>BK1038</f>
        <v>0</v>
      </c>
      <c r="K1038" s="189"/>
      <c r="L1038" s="194"/>
      <c r="M1038" s="195"/>
      <c r="N1038" s="196"/>
      <c r="O1038" s="196"/>
      <c r="P1038" s="197">
        <f>SUM(P1039:P1042)</f>
        <v>0</v>
      </c>
      <c r="Q1038" s="196"/>
      <c r="R1038" s="197">
        <f>SUM(R1039:R1042)</f>
        <v>0.12509328</v>
      </c>
      <c r="S1038" s="196"/>
      <c r="T1038" s="198">
        <f>SUM(T1039:T1042)</f>
        <v>0</v>
      </c>
      <c r="AR1038" s="199" t="s">
        <v>83</v>
      </c>
      <c r="AT1038" s="200" t="s">
        <v>73</v>
      </c>
      <c r="AU1038" s="200" t="s">
        <v>81</v>
      </c>
      <c r="AY1038" s="199" t="s">
        <v>196</v>
      </c>
      <c r="BK1038" s="201">
        <f>SUM(BK1039:BK1042)</f>
        <v>0</v>
      </c>
    </row>
    <row r="1039" spans="2:65" s="1" customFormat="1" ht="23" customHeight="1">
      <c r="B1039" s="42"/>
      <c r="C1039" s="204" t="s">
        <v>1613</v>
      </c>
      <c r="D1039" s="204" t="s">
        <v>198</v>
      </c>
      <c r="E1039" s="205" t="s">
        <v>532</v>
      </c>
      <c r="F1039" s="206" t="s">
        <v>533</v>
      </c>
      <c r="G1039" s="207" t="s">
        <v>320</v>
      </c>
      <c r="H1039" s="208">
        <v>5.2</v>
      </c>
      <c r="I1039" s="209"/>
      <c r="J1039" s="210">
        <f>ROUND(I1039*H1039,2)</f>
        <v>0</v>
      </c>
      <c r="K1039" s="206" t="s">
        <v>202</v>
      </c>
      <c r="L1039" s="62"/>
      <c r="M1039" s="211" t="s">
        <v>24</v>
      </c>
      <c r="N1039" s="212" t="s">
        <v>45</v>
      </c>
      <c r="O1039" s="43"/>
      <c r="P1039" s="213">
        <f>O1039*H1039</f>
        <v>0</v>
      </c>
      <c r="Q1039" s="213">
        <v>5.6400000000000002E-5</v>
      </c>
      <c r="R1039" s="213">
        <f>Q1039*H1039</f>
        <v>2.9328000000000004E-4</v>
      </c>
      <c r="S1039" s="213">
        <v>0</v>
      </c>
      <c r="T1039" s="214">
        <f>S1039*H1039</f>
        <v>0</v>
      </c>
      <c r="AR1039" s="25" t="s">
        <v>290</v>
      </c>
      <c r="AT1039" s="25" t="s">
        <v>198</v>
      </c>
      <c r="AU1039" s="25" t="s">
        <v>83</v>
      </c>
      <c r="AY1039" s="25" t="s">
        <v>196</v>
      </c>
      <c r="BE1039" s="215">
        <f>IF(N1039="základní",J1039,0)</f>
        <v>0</v>
      </c>
      <c r="BF1039" s="215">
        <f>IF(N1039="snížená",J1039,0)</f>
        <v>0</v>
      </c>
      <c r="BG1039" s="215">
        <f>IF(N1039="zákl. přenesená",J1039,0)</f>
        <v>0</v>
      </c>
      <c r="BH1039" s="215">
        <f>IF(N1039="sníž. přenesená",J1039,0)</f>
        <v>0</v>
      </c>
      <c r="BI1039" s="215">
        <f>IF(N1039="nulová",J1039,0)</f>
        <v>0</v>
      </c>
      <c r="BJ1039" s="25" t="s">
        <v>81</v>
      </c>
      <c r="BK1039" s="215">
        <f>ROUND(I1039*H1039,2)</f>
        <v>0</v>
      </c>
      <c r="BL1039" s="25" t="s">
        <v>290</v>
      </c>
      <c r="BM1039" s="25" t="s">
        <v>1614</v>
      </c>
    </row>
    <row r="1040" spans="2:65" s="12" customFormat="1">
      <c r="B1040" s="216"/>
      <c r="C1040" s="217"/>
      <c r="D1040" s="218" t="s">
        <v>205</v>
      </c>
      <c r="E1040" s="219" t="s">
        <v>24</v>
      </c>
      <c r="F1040" s="220" t="s">
        <v>1615</v>
      </c>
      <c r="G1040" s="217"/>
      <c r="H1040" s="221">
        <v>5.2</v>
      </c>
      <c r="I1040" s="222"/>
      <c r="J1040" s="217"/>
      <c r="K1040" s="217"/>
      <c r="L1040" s="223"/>
      <c r="M1040" s="224"/>
      <c r="N1040" s="225"/>
      <c r="O1040" s="225"/>
      <c r="P1040" s="225"/>
      <c r="Q1040" s="225"/>
      <c r="R1040" s="225"/>
      <c r="S1040" s="225"/>
      <c r="T1040" s="226"/>
      <c r="AT1040" s="227" t="s">
        <v>205</v>
      </c>
      <c r="AU1040" s="227" t="s">
        <v>83</v>
      </c>
      <c r="AV1040" s="12" t="s">
        <v>83</v>
      </c>
      <c r="AW1040" s="12" t="s">
        <v>37</v>
      </c>
      <c r="AX1040" s="12" t="s">
        <v>81</v>
      </c>
      <c r="AY1040" s="227" t="s">
        <v>196</v>
      </c>
    </row>
    <row r="1041" spans="2:65" s="1" customFormat="1" ht="23" customHeight="1">
      <c r="B1041" s="42"/>
      <c r="C1041" s="250" t="s">
        <v>1616</v>
      </c>
      <c r="D1041" s="250" t="s">
        <v>252</v>
      </c>
      <c r="E1041" s="251" t="s">
        <v>536</v>
      </c>
      <c r="F1041" s="252" t="s">
        <v>537</v>
      </c>
      <c r="G1041" s="253" t="s">
        <v>248</v>
      </c>
      <c r="H1041" s="254">
        <v>5.2</v>
      </c>
      <c r="I1041" s="255"/>
      <c r="J1041" s="256">
        <f>ROUND(I1041*H1041,2)</f>
        <v>0</v>
      </c>
      <c r="K1041" s="252" t="s">
        <v>24</v>
      </c>
      <c r="L1041" s="257"/>
      <c r="M1041" s="258" t="s">
        <v>24</v>
      </c>
      <c r="N1041" s="259" t="s">
        <v>45</v>
      </c>
      <c r="O1041" s="43"/>
      <c r="P1041" s="213">
        <f>O1041*H1041</f>
        <v>0</v>
      </c>
      <c r="Q1041" s="213">
        <v>2.4E-2</v>
      </c>
      <c r="R1041" s="213">
        <f>Q1041*H1041</f>
        <v>0.12480000000000001</v>
      </c>
      <c r="S1041" s="213">
        <v>0</v>
      </c>
      <c r="T1041" s="214">
        <f>S1041*H1041</f>
        <v>0</v>
      </c>
      <c r="AR1041" s="25" t="s">
        <v>376</v>
      </c>
      <c r="AT1041" s="25" t="s">
        <v>252</v>
      </c>
      <c r="AU1041" s="25" t="s">
        <v>83</v>
      </c>
      <c r="AY1041" s="25" t="s">
        <v>196</v>
      </c>
      <c r="BE1041" s="215">
        <f>IF(N1041="základní",J1041,0)</f>
        <v>0</v>
      </c>
      <c r="BF1041" s="215">
        <f>IF(N1041="snížená",J1041,0)</f>
        <v>0</v>
      </c>
      <c r="BG1041" s="215">
        <f>IF(N1041="zákl. přenesená",J1041,0)</f>
        <v>0</v>
      </c>
      <c r="BH1041" s="215">
        <f>IF(N1041="sníž. přenesená",J1041,0)</f>
        <v>0</v>
      </c>
      <c r="BI1041" s="215">
        <f>IF(N1041="nulová",J1041,0)</f>
        <v>0</v>
      </c>
      <c r="BJ1041" s="25" t="s">
        <v>81</v>
      </c>
      <c r="BK1041" s="215">
        <f>ROUND(I1041*H1041,2)</f>
        <v>0</v>
      </c>
      <c r="BL1041" s="25" t="s">
        <v>290</v>
      </c>
      <c r="BM1041" s="25" t="s">
        <v>1617</v>
      </c>
    </row>
    <row r="1042" spans="2:65" s="1" customFormat="1" ht="46" customHeight="1">
      <c r="B1042" s="42"/>
      <c r="C1042" s="204" t="s">
        <v>1618</v>
      </c>
      <c r="D1042" s="204" t="s">
        <v>198</v>
      </c>
      <c r="E1042" s="205" t="s">
        <v>1619</v>
      </c>
      <c r="F1042" s="206" t="s">
        <v>1620</v>
      </c>
      <c r="G1042" s="207" t="s">
        <v>1189</v>
      </c>
      <c r="H1042" s="270"/>
      <c r="I1042" s="209"/>
      <c r="J1042" s="210">
        <f>ROUND(I1042*H1042,2)</f>
        <v>0</v>
      </c>
      <c r="K1042" s="206" t="s">
        <v>202</v>
      </c>
      <c r="L1042" s="62"/>
      <c r="M1042" s="211" t="s">
        <v>24</v>
      </c>
      <c r="N1042" s="212" t="s">
        <v>45</v>
      </c>
      <c r="O1042" s="43"/>
      <c r="P1042" s="213">
        <f>O1042*H1042</f>
        <v>0</v>
      </c>
      <c r="Q1042" s="213">
        <v>0</v>
      </c>
      <c r="R1042" s="213">
        <f>Q1042*H1042</f>
        <v>0</v>
      </c>
      <c r="S1042" s="213">
        <v>0</v>
      </c>
      <c r="T1042" s="214">
        <f>S1042*H1042</f>
        <v>0</v>
      </c>
      <c r="AR1042" s="25" t="s">
        <v>290</v>
      </c>
      <c r="AT1042" s="25" t="s">
        <v>198</v>
      </c>
      <c r="AU1042" s="25" t="s">
        <v>83</v>
      </c>
      <c r="AY1042" s="25" t="s">
        <v>196</v>
      </c>
      <c r="BE1042" s="215">
        <f>IF(N1042="základní",J1042,0)</f>
        <v>0</v>
      </c>
      <c r="BF1042" s="215">
        <f>IF(N1042="snížená",J1042,0)</f>
        <v>0</v>
      </c>
      <c r="BG1042" s="215">
        <f>IF(N1042="zákl. přenesená",J1042,0)</f>
        <v>0</v>
      </c>
      <c r="BH1042" s="215">
        <f>IF(N1042="sníž. přenesená",J1042,0)</f>
        <v>0</v>
      </c>
      <c r="BI1042" s="215">
        <f>IF(N1042="nulová",J1042,0)</f>
        <v>0</v>
      </c>
      <c r="BJ1042" s="25" t="s">
        <v>81</v>
      </c>
      <c r="BK1042" s="215">
        <f>ROUND(I1042*H1042,2)</f>
        <v>0</v>
      </c>
      <c r="BL1042" s="25" t="s">
        <v>290</v>
      </c>
      <c r="BM1042" s="25" t="s">
        <v>1621</v>
      </c>
    </row>
    <row r="1043" spans="2:65" s="11" customFormat="1" ht="29.9" customHeight="1">
      <c r="B1043" s="188"/>
      <c r="C1043" s="189"/>
      <c r="D1043" s="190" t="s">
        <v>73</v>
      </c>
      <c r="E1043" s="202" t="s">
        <v>1622</v>
      </c>
      <c r="F1043" s="202" t="s">
        <v>1623</v>
      </c>
      <c r="G1043" s="189"/>
      <c r="H1043" s="189"/>
      <c r="I1043" s="192"/>
      <c r="J1043" s="203">
        <f>BK1043</f>
        <v>0</v>
      </c>
      <c r="K1043" s="189"/>
      <c r="L1043" s="194"/>
      <c r="M1043" s="195"/>
      <c r="N1043" s="196"/>
      <c r="O1043" s="196"/>
      <c r="P1043" s="197">
        <f>SUM(P1044:P1090)</f>
        <v>0</v>
      </c>
      <c r="Q1043" s="196"/>
      <c r="R1043" s="197">
        <f>SUM(R1044:R1090)</f>
        <v>1.4909592999999999</v>
      </c>
      <c r="S1043" s="196"/>
      <c r="T1043" s="198">
        <f>SUM(T1044:T1090)</f>
        <v>0</v>
      </c>
      <c r="AR1043" s="199" t="s">
        <v>83</v>
      </c>
      <c r="AT1043" s="200" t="s">
        <v>73</v>
      </c>
      <c r="AU1043" s="200" t="s">
        <v>81</v>
      </c>
      <c r="AY1043" s="199" t="s">
        <v>196</v>
      </c>
      <c r="BK1043" s="201">
        <f>SUM(BK1044:BK1090)</f>
        <v>0</v>
      </c>
    </row>
    <row r="1044" spans="2:65" s="1" customFormat="1" ht="34.5" customHeight="1">
      <c r="B1044" s="42"/>
      <c r="C1044" s="204" t="s">
        <v>1624</v>
      </c>
      <c r="D1044" s="204" t="s">
        <v>198</v>
      </c>
      <c r="E1044" s="205" t="s">
        <v>1625</v>
      </c>
      <c r="F1044" s="206" t="s">
        <v>1626</v>
      </c>
      <c r="G1044" s="207" t="s">
        <v>267</v>
      </c>
      <c r="H1044" s="208">
        <v>24.91</v>
      </c>
      <c r="I1044" s="209"/>
      <c r="J1044" s="210">
        <f>ROUND(I1044*H1044,2)</f>
        <v>0</v>
      </c>
      <c r="K1044" s="206" t="s">
        <v>202</v>
      </c>
      <c r="L1044" s="62"/>
      <c r="M1044" s="211" t="s">
        <v>24</v>
      </c>
      <c r="N1044" s="212" t="s">
        <v>45</v>
      </c>
      <c r="O1044" s="43"/>
      <c r="P1044" s="213">
        <f>O1044*H1044</f>
        <v>0</v>
      </c>
      <c r="Q1044" s="213">
        <v>3.6700000000000001E-3</v>
      </c>
      <c r="R1044" s="213">
        <f>Q1044*H1044</f>
        <v>9.1419700000000007E-2</v>
      </c>
      <c r="S1044" s="213">
        <v>0</v>
      </c>
      <c r="T1044" s="214">
        <f>S1044*H1044</f>
        <v>0</v>
      </c>
      <c r="AR1044" s="25" t="s">
        <v>290</v>
      </c>
      <c r="AT1044" s="25" t="s">
        <v>198</v>
      </c>
      <c r="AU1044" s="25" t="s">
        <v>83</v>
      </c>
      <c r="AY1044" s="25" t="s">
        <v>196</v>
      </c>
      <c r="BE1044" s="215">
        <f>IF(N1044="základní",J1044,0)</f>
        <v>0</v>
      </c>
      <c r="BF1044" s="215">
        <f>IF(N1044="snížená",J1044,0)</f>
        <v>0</v>
      </c>
      <c r="BG1044" s="215">
        <f>IF(N1044="zákl. přenesená",J1044,0)</f>
        <v>0</v>
      </c>
      <c r="BH1044" s="215">
        <f>IF(N1044="sníž. přenesená",J1044,0)</f>
        <v>0</v>
      </c>
      <c r="BI1044" s="215">
        <f>IF(N1044="nulová",J1044,0)</f>
        <v>0</v>
      </c>
      <c r="BJ1044" s="25" t="s">
        <v>81</v>
      </c>
      <c r="BK1044" s="215">
        <f>ROUND(I1044*H1044,2)</f>
        <v>0</v>
      </c>
      <c r="BL1044" s="25" t="s">
        <v>290</v>
      </c>
      <c r="BM1044" s="25" t="s">
        <v>1627</v>
      </c>
    </row>
    <row r="1045" spans="2:65" s="12" customFormat="1">
      <c r="B1045" s="216"/>
      <c r="C1045" s="217"/>
      <c r="D1045" s="218" t="s">
        <v>205</v>
      </c>
      <c r="E1045" s="219" t="s">
        <v>24</v>
      </c>
      <c r="F1045" s="220" t="s">
        <v>1628</v>
      </c>
      <c r="G1045" s="217"/>
      <c r="H1045" s="221">
        <v>16.600000000000001</v>
      </c>
      <c r="I1045" s="222"/>
      <c r="J1045" s="217"/>
      <c r="K1045" s="217"/>
      <c r="L1045" s="223"/>
      <c r="M1045" s="224"/>
      <c r="N1045" s="225"/>
      <c r="O1045" s="225"/>
      <c r="P1045" s="225"/>
      <c r="Q1045" s="225"/>
      <c r="R1045" s="225"/>
      <c r="S1045" s="225"/>
      <c r="T1045" s="226"/>
      <c r="AT1045" s="227" t="s">
        <v>205</v>
      </c>
      <c r="AU1045" s="227" t="s">
        <v>83</v>
      </c>
      <c r="AV1045" s="12" t="s">
        <v>83</v>
      </c>
      <c r="AW1045" s="12" t="s">
        <v>37</v>
      </c>
      <c r="AX1045" s="12" t="s">
        <v>74</v>
      </c>
      <c r="AY1045" s="227" t="s">
        <v>196</v>
      </c>
    </row>
    <row r="1046" spans="2:65" s="12" customFormat="1">
      <c r="B1046" s="216"/>
      <c r="C1046" s="217"/>
      <c r="D1046" s="218" t="s">
        <v>205</v>
      </c>
      <c r="E1046" s="219" t="s">
        <v>24</v>
      </c>
      <c r="F1046" s="220" t="s">
        <v>1629</v>
      </c>
      <c r="G1046" s="217"/>
      <c r="H1046" s="221">
        <v>1.21</v>
      </c>
      <c r="I1046" s="222"/>
      <c r="J1046" s="217"/>
      <c r="K1046" s="217"/>
      <c r="L1046" s="223"/>
      <c r="M1046" s="224"/>
      <c r="N1046" s="225"/>
      <c r="O1046" s="225"/>
      <c r="P1046" s="225"/>
      <c r="Q1046" s="225"/>
      <c r="R1046" s="225"/>
      <c r="S1046" s="225"/>
      <c r="T1046" s="226"/>
      <c r="AT1046" s="227" t="s">
        <v>205</v>
      </c>
      <c r="AU1046" s="227" t="s">
        <v>83</v>
      </c>
      <c r="AV1046" s="12" t="s">
        <v>83</v>
      </c>
      <c r="AW1046" s="12" t="s">
        <v>37</v>
      </c>
      <c r="AX1046" s="12" t="s">
        <v>74</v>
      </c>
      <c r="AY1046" s="227" t="s">
        <v>196</v>
      </c>
    </row>
    <row r="1047" spans="2:65" s="13" customFormat="1">
      <c r="B1047" s="228"/>
      <c r="C1047" s="229"/>
      <c r="D1047" s="218" t="s">
        <v>205</v>
      </c>
      <c r="E1047" s="230" t="s">
        <v>24</v>
      </c>
      <c r="F1047" s="231" t="s">
        <v>263</v>
      </c>
      <c r="G1047" s="229"/>
      <c r="H1047" s="232">
        <v>17.809999999999999</v>
      </c>
      <c r="I1047" s="233"/>
      <c r="J1047" s="229"/>
      <c r="K1047" s="229"/>
      <c r="L1047" s="234"/>
      <c r="M1047" s="235"/>
      <c r="N1047" s="236"/>
      <c r="O1047" s="236"/>
      <c r="P1047" s="236"/>
      <c r="Q1047" s="236"/>
      <c r="R1047" s="236"/>
      <c r="S1047" s="236"/>
      <c r="T1047" s="237"/>
      <c r="AT1047" s="238" t="s">
        <v>205</v>
      </c>
      <c r="AU1047" s="238" t="s">
        <v>83</v>
      </c>
      <c r="AV1047" s="13" t="s">
        <v>211</v>
      </c>
      <c r="AW1047" s="13" t="s">
        <v>37</v>
      </c>
      <c r="AX1047" s="13" t="s">
        <v>74</v>
      </c>
      <c r="AY1047" s="238" t="s">
        <v>196</v>
      </c>
    </row>
    <row r="1048" spans="2:65" s="12" customFormat="1">
      <c r="B1048" s="216"/>
      <c r="C1048" s="217"/>
      <c r="D1048" s="218" t="s">
        <v>205</v>
      </c>
      <c r="E1048" s="219" t="s">
        <v>24</v>
      </c>
      <c r="F1048" s="220" t="s">
        <v>1630</v>
      </c>
      <c r="G1048" s="217"/>
      <c r="H1048" s="221">
        <v>7.1</v>
      </c>
      <c r="I1048" s="222"/>
      <c r="J1048" s="217"/>
      <c r="K1048" s="217"/>
      <c r="L1048" s="223"/>
      <c r="M1048" s="224"/>
      <c r="N1048" s="225"/>
      <c r="O1048" s="225"/>
      <c r="P1048" s="225"/>
      <c r="Q1048" s="225"/>
      <c r="R1048" s="225"/>
      <c r="S1048" s="225"/>
      <c r="T1048" s="226"/>
      <c r="AT1048" s="227" t="s">
        <v>205</v>
      </c>
      <c r="AU1048" s="227" t="s">
        <v>83</v>
      </c>
      <c r="AV1048" s="12" t="s">
        <v>83</v>
      </c>
      <c r="AW1048" s="12" t="s">
        <v>37</v>
      </c>
      <c r="AX1048" s="12" t="s">
        <v>74</v>
      </c>
      <c r="AY1048" s="227" t="s">
        <v>196</v>
      </c>
    </row>
    <row r="1049" spans="2:65" s="13" customFormat="1">
      <c r="B1049" s="228"/>
      <c r="C1049" s="229"/>
      <c r="D1049" s="218" t="s">
        <v>205</v>
      </c>
      <c r="E1049" s="230" t="s">
        <v>24</v>
      </c>
      <c r="F1049" s="231" t="s">
        <v>271</v>
      </c>
      <c r="G1049" s="229"/>
      <c r="H1049" s="232">
        <v>7.1</v>
      </c>
      <c r="I1049" s="233"/>
      <c r="J1049" s="229"/>
      <c r="K1049" s="229"/>
      <c r="L1049" s="234"/>
      <c r="M1049" s="235"/>
      <c r="N1049" s="236"/>
      <c r="O1049" s="236"/>
      <c r="P1049" s="236"/>
      <c r="Q1049" s="236"/>
      <c r="R1049" s="236"/>
      <c r="S1049" s="236"/>
      <c r="T1049" s="237"/>
      <c r="AT1049" s="238" t="s">
        <v>205</v>
      </c>
      <c r="AU1049" s="238" t="s">
        <v>83</v>
      </c>
      <c r="AV1049" s="13" t="s">
        <v>211</v>
      </c>
      <c r="AW1049" s="13" t="s">
        <v>37</v>
      </c>
      <c r="AX1049" s="13" t="s">
        <v>74</v>
      </c>
      <c r="AY1049" s="238" t="s">
        <v>196</v>
      </c>
    </row>
    <row r="1050" spans="2:65" s="14" customFormat="1">
      <c r="B1050" s="239"/>
      <c r="C1050" s="240"/>
      <c r="D1050" s="218" t="s">
        <v>205</v>
      </c>
      <c r="E1050" s="241" t="s">
        <v>24</v>
      </c>
      <c r="F1050" s="242" t="s">
        <v>238</v>
      </c>
      <c r="G1050" s="240"/>
      <c r="H1050" s="243">
        <v>24.91</v>
      </c>
      <c r="I1050" s="244"/>
      <c r="J1050" s="240"/>
      <c r="K1050" s="240"/>
      <c r="L1050" s="245"/>
      <c r="M1050" s="246"/>
      <c r="N1050" s="247"/>
      <c r="O1050" s="247"/>
      <c r="P1050" s="247"/>
      <c r="Q1050" s="247"/>
      <c r="R1050" s="247"/>
      <c r="S1050" s="247"/>
      <c r="T1050" s="248"/>
      <c r="AT1050" s="249" t="s">
        <v>205</v>
      </c>
      <c r="AU1050" s="249" t="s">
        <v>83</v>
      </c>
      <c r="AV1050" s="14" t="s">
        <v>203</v>
      </c>
      <c r="AW1050" s="14" t="s">
        <v>37</v>
      </c>
      <c r="AX1050" s="14" t="s">
        <v>81</v>
      </c>
      <c r="AY1050" s="249" t="s">
        <v>196</v>
      </c>
    </row>
    <row r="1051" spans="2:65" s="1" customFormat="1" ht="23" customHeight="1">
      <c r="B1051" s="42"/>
      <c r="C1051" s="204" t="s">
        <v>1631</v>
      </c>
      <c r="D1051" s="204" t="s">
        <v>198</v>
      </c>
      <c r="E1051" s="205" t="s">
        <v>1632</v>
      </c>
      <c r="F1051" s="206" t="s">
        <v>1633</v>
      </c>
      <c r="G1051" s="207" t="s">
        <v>267</v>
      </c>
      <c r="H1051" s="208">
        <v>24.91</v>
      </c>
      <c r="I1051" s="209"/>
      <c r="J1051" s="210">
        <f>ROUND(I1051*H1051,2)</f>
        <v>0</v>
      </c>
      <c r="K1051" s="206" t="s">
        <v>202</v>
      </c>
      <c r="L1051" s="62"/>
      <c r="M1051" s="211" t="s">
        <v>24</v>
      </c>
      <c r="N1051" s="212" t="s">
        <v>45</v>
      </c>
      <c r="O1051" s="43"/>
      <c r="P1051" s="213">
        <f>O1051*H1051</f>
        <v>0</v>
      </c>
      <c r="Q1051" s="213">
        <v>0</v>
      </c>
      <c r="R1051" s="213">
        <f>Q1051*H1051</f>
        <v>0</v>
      </c>
      <c r="S1051" s="213">
        <v>0</v>
      </c>
      <c r="T1051" s="214">
        <f>S1051*H1051</f>
        <v>0</v>
      </c>
      <c r="AR1051" s="25" t="s">
        <v>290</v>
      </c>
      <c r="AT1051" s="25" t="s">
        <v>198</v>
      </c>
      <c r="AU1051" s="25" t="s">
        <v>83</v>
      </c>
      <c r="AY1051" s="25" t="s">
        <v>196</v>
      </c>
      <c r="BE1051" s="215">
        <f>IF(N1051="základní",J1051,0)</f>
        <v>0</v>
      </c>
      <c r="BF1051" s="215">
        <f>IF(N1051="snížená",J1051,0)</f>
        <v>0</v>
      </c>
      <c r="BG1051" s="215">
        <f>IF(N1051="zákl. přenesená",J1051,0)</f>
        <v>0</v>
      </c>
      <c r="BH1051" s="215">
        <f>IF(N1051="sníž. přenesená",J1051,0)</f>
        <v>0</v>
      </c>
      <c r="BI1051" s="215">
        <f>IF(N1051="nulová",J1051,0)</f>
        <v>0</v>
      </c>
      <c r="BJ1051" s="25" t="s">
        <v>81</v>
      </c>
      <c r="BK1051" s="215">
        <f>ROUND(I1051*H1051,2)</f>
        <v>0</v>
      </c>
      <c r="BL1051" s="25" t="s">
        <v>290</v>
      </c>
      <c r="BM1051" s="25" t="s">
        <v>1634</v>
      </c>
    </row>
    <row r="1052" spans="2:65" s="1" customFormat="1" ht="23" customHeight="1">
      <c r="B1052" s="42"/>
      <c r="C1052" s="204" t="s">
        <v>1635</v>
      </c>
      <c r="D1052" s="204" t="s">
        <v>198</v>
      </c>
      <c r="E1052" s="205" t="s">
        <v>1636</v>
      </c>
      <c r="F1052" s="206" t="s">
        <v>1637</v>
      </c>
      <c r="G1052" s="207" t="s">
        <v>267</v>
      </c>
      <c r="H1052" s="208">
        <v>24.91</v>
      </c>
      <c r="I1052" s="209"/>
      <c r="J1052" s="210">
        <f>ROUND(I1052*H1052,2)</f>
        <v>0</v>
      </c>
      <c r="K1052" s="206" t="s">
        <v>202</v>
      </c>
      <c r="L1052" s="62"/>
      <c r="M1052" s="211" t="s">
        <v>24</v>
      </c>
      <c r="N1052" s="212" t="s">
        <v>45</v>
      </c>
      <c r="O1052" s="43"/>
      <c r="P1052" s="213">
        <f>O1052*H1052</f>
        <v>0</v>
      </c>
      <c r="Q1052" s="213">
        <v>0</v>
      </c>
      <c r="R1052" s="213">
        <f>Q1052*H1052</f>
        <v>0</v>
      </c>
      <c r="S1052" s="213">
        <v>0</v>
      </c>
      <c r="T1052" s="214">
        <f>S1052*H1052</f>
        <v>0</v>
      </c>
      <c r="AR1052" s="25" t="s">
        <v>290</v>
      </c>
      <c r="AT1052" s="25" t="s">
        <v>198</v>
      </c>
      <c r="AU1052" s="25" t="s">
        <v>83</v>
      </c>
      <c r="AY1052" s="25" t="s">
        <v>196</v>
      </c>
      <c r="BE1052" s="215">
        <f>IF(N1052="základní",J1052,0)</f>
        <v>0</v>
      </c>
      <c r="BF1052" s="215">
        <f>IF(N1052="snížená",J1052,0)</f>
        <v>0</v>
      </c>
      <c r="BG1052" s="215">
        <f>IF(N1052="zákl. přenesená",J1052,0)</f>
        <v>0</v>
      </c>
      <c r="BH1052" s="215">
        <f>IF(N1052="sníž. přenesená",J1052,0)</f>
        <v>0</v>
      </c>
      <c r="BI1052" s="215">
        <f>IF(N1052="nulová",J1052,0)</f>
        <v>0</v>
      </c>
      <c r="BJ1052" s="25" t="s">
        <v>81</v>
      </c>
      <c r="BK1052" s="215">
        <f>ROUND(I1052*H1052,2)</f>
        <v>0</v>
      </c>
      <c r="BL1052" s="25" t="s">
        <v>290</v>
      </c>
      <c r="BM1052" s="25" t="s">
        <v>1638</v>
      </c>
    </row>
    <row r="1053" spans="2:65" s="1" customFormat="1" ht="23" customHeight="1">
      <c r="B1053" s="42"/>
      <c r="C1053" s="250" t="s">
        <v>1639</v>
      </c>
      <c r="D1053" s="250" t="s">
        <v>252</v>
      </c>
      <c r="E1053" s="251" t="s">
        <v>1640</v>
      </c>
      <c r="F1053" s="252" t="s">
        <v>1641</v>
      </c>
      <c r="G1053" s="253" t="s">
        <v>267</v>
      </c>
      <c r="H1053" s="254">
        <v>27.401</v>
      </c>
      <c r="I1053" s="255"/>
      <c r="J1053" s="256">
        <f>ROUND(I1053*H1053,2)</f>
        <v>0</v>
      </c>
      <c r="K1053" s="252" t="s">
        <v>202</v>
      </c>
      <c r="L1053" s="257"/>
      <c r="M1053" s="258" t="s">
        <v>24</v>
      </c>
      <c r="N1053" s="259" t="s">
        <v>45</v>
      </c>
      <c r="O1053" s="43"/>
      <c r="P1053" s="213">
        <f>O1053*H1053</f>
        <v>0</v>
      </c>
      <c r="Q1053" s="213">
        <v>1.9199999999999998E-2</v>
      </c>
      <c r="R1053" s="213">
        <f>Q1053*H1053</f>
        <v>0.52609919999999999</v>
      </c>
      <c r="S1053" s="213">
        <v>0</v>
      </c>
      <c r="T1053" s="214">
        <f>S1053*H1053</f>
        <v>0</v>
      </c>
      <c r="AR1053" s="25" t="s">
        <v>376</v>
      </c>
      <c r="AT1053" s="25" t="s">
        <v>252</v>
      </c>
      <c r="AU1053" s="25" t="s">
        <v>83</v>
      </c>
      <c r="AY1053" s="25" t="s">
        <v>196</v>
      </c>
      <c r="BE1053" s="215">
        <f>IF(N1053="základní",J1053,0)</f>
        <v>0</v>
      </c>
      <c r="BF1053" s="215">
        <f>IF(N1053="snížená",J1053,0)</f>
        <v>0</v>
      </c>
      <c r="BG1053" s="215">
        <f>IF(N1053="zákl. přenesená",J1053,0)</f>
        <v>0</v>
      </c>
      <c r="BH1053" s="215">
        <f>IF(N1053="sníž. přenesená",J1053,0)</f>
        <v>0</v>
      </c>
      <c r="BI1053" s="215">
        <f>IF(N1053="nulová",J1053,0)</f>
        <v>0</v>
      </c>
      <c r="BJ1053" s="25" t="s">
        <v>81</v>
      </c>
      <c r="BK1053" s="215">
        <f>ROUND(I1053*H1053,2)</f>
        <v>0</v>
      </c>
      <c r="BL1053" s="25" t="s">
        <v>290</v>
      </c>
      <c r="BM1053" s="25" t="s">
        <v>1642</v>
      </c>
    </row>
    <row r="1054" spans="2:65" s="12" customFormat="1">
      <c r="B1054" s="216"/>
      <c r="C1054" s="217"/>
      <c r="D1054" s="218" t="s">
        <v>205</v>
      </c>
      <c r="E1054" s="219" t="s">
        <v>24</v>
      </c>
      <c r="F1054" s="220" t="s">
        <v>1643</v>
      </c>
      <c r="G1054" s="217"/>
      <c r="H1054" s="221">
        <v>27.401</v>
      </c>
      <c r="I1054" s="222"/>
      <c r="J1054" s="217"/>
      <c r="K1054" s="217"/>
      <c r="L1054" s="223"/>
      <c r="M1054" s="224"/>
      <c r="N1054" s="225"/>
      <c r="O1054" s="225"/>
      <c r="P1054" s="225"/>
      <c r="Q1054" s="225"/>
      <c r="R1054" s="225"/>
      <c r="S1054" s="225"/>
      <c r="T1054" s="226"/>
      <c r="AT1054" s="227" t="s">
        <v>205</v>
      </c>
      <c r="AU1054" s="227" t="s">
        <v>83</v>
      </c>
      <c r="AV1054" s="12" t="s">
        <v>83</v>
      </c>
      <c r="AW1054" s="12" t="s">
        <v>37</v>
      </c>
      <c r="AX1054" s="12" t="s">
        <v>81</v>
      </c>
      <c r="AY1054" s="227" t="s">
        <v>196</v>
      </c>
    </row>
    <row r="1055" spans="2:65" s="1" customFormat="1" ht="34.5" customHeight="1">
      <c r="B1055" s="42"/>
      <c r="C1055" s="204" t="s">
        <v>1644</v>
      </c>
      <c r="D1055" s="204" t="s">
        <v>198</v>
      </c>
      <c r="E1055" s="205" t="s">
        <v>1645</v>
      </c>
      <c r="F1055" s="206" t="s">
        <v>1646</v>
      </c>
      <c r="G1055" s="207" t="s">
        <v>320</v>
      </c>
      <c r="H1055" s="208">
        <v>20.16</v>
      </c>
      <c r="I1055" s="209"/>
      <c r="J1055" s="210">
        <f>ROUND(I1055*H1055,2)</f>
        <v>0</v>
      </c>
      <c r="K1055" s="206" t="s">
        <v>202</v>
      </c>
      <c r="L1055" s="62"/>
      <c r="M1055" s="211" t="s">
        <v>24</v>
      </c>
      <c r="N1055" s="212" t="s">
        <v>45</v>
      </c>
      <c r="O1055" s="43"/>
      <c r="P1055" s="213">
        <f>O1055*H1055</f>
        <v>0</v>
      </c>
      <c r="Q1055" s="213">
        <v>6.2E-4</v>
      </c>
      <c r="R1055" s="213">
        <f>Q1055*H1055</f>
        <v>1.24992E-2</v>
      </c>
      <c r="S1055" s="213">
        <v>0</v>
      </c>
      <c r="T1055" s="214">
        <f>S1055*H1055</f>
        <v>0</v>
      </c>
      <c r="AR1055" s="25" t="s">
        <v>290</v>
      </c>
      <c r="AT1055" s="25" t="s">
        <v>198</v>
      </c>
      <c r="AU1055" s="25" t="s">
        <v>83</v>
      </c>
      <c r="AY1055" s="25" t="s">
        <v>196</v>
      </c>
      <c r="BE1055" s="215">
        <f>IF(N1055="základní",J1055,0)</f>
        <v>0</v>
      </c>
      <c r="BF1055" s="215">
        <f>IF(N1055="snížená",J1055,0)</f>
        <v>0</v>
      </c>
      <c r="BG1055" s="215">
        <f>IF(N1055="zákl. přenesená",J1055,0)</f>
        <v>0</v>
      </c>
      <c r="BH1055" s="215">
        <f>IF(N1055="sníž. přenesená",J1055,0)</f>
        <v>0</v>
      </c>
      <c r="BI1055" s="215">
        <f>IF(N1055="nulová",J1055,0)</f>
        <v>0</v>
      </c>
      <c r="BJ1055" s="25" t="s">
        <v>81</v>
      </c>
      <c r="BK1055" s="215">
        <f>ROUND(I1055*H1055,2)</f>
        <v>0</v>
      </c>
      <c r="BL1055" s="25" t="s">
        <v>290</v>
      </c>
      <c r="BM1055" s="25" t="s">
        <v>1647</v>
      </c>
    </row>
    <row r="1056" spans="2:65" s="12" customFormat="1">
      <c r="B1056" s="216"/>
      <c r="C1056" s="217"/>
      <c r="D1056" s="218" t="s">
        <v>205</v>
      </c>
      <c r="E1056" s="219" t="s">
        <v>24</v>
      </c>
      <c r="F1056" s="220" t="s">
        <v>1648</v>
      </c>
      <c r="G1056" s="217"/>
      <c r="H1056" s="221">
        <v>15.7</v>
      </c>
      <c r="I1056" s="222"/>
      <c r="J1056" s="217"/>
      <c r="K1056" s="217"/>
      <c r="L1056" s="223"/>
      <c r="M1056" s="224"/>
      <c r="N1056" s="225"/>
      <c r="O1056" s="225"/>
      <c r="P1056" s="225"/>
      <c r="Q1056" s="225"/>
      <c r="R1056" s="225"/>
      <c r="S1056" s="225"/>
      <c r="T1056" s="226"/>
      <c r="AT1056" s="227" t="s">
        <v>205</v>
      </c>
      <c r="AU1056" s="227" t="s">
        <v>83</v>
      </c>
      <c r="AV1056" s="12" t="s">
        <v>83</v>
      </c>
      <c r="AW1056" s="12" t="s">
        <v>37</v>
      </c>
      <c r="AX1056" s="12" t="s">
        <v>74</v>
      </c>
      <c r="AY1056" s="227" t="s">
        <v>196</v>
      </c>
    </row>
    <row r="1057" spans="2:65" s="12" customFormat="1">
      <c r="B1057" s="216"/>
      <c r="C1057" s="217"/>
      <c r="D1057" s="218" t="s">
        <v>205</v>
      </c>
      <c r="E1057" s="219" t="s">
        <v>24</v>
      </c>
      <c r="F1057" s="220" t="s">
        <v>1649</v>
      </c>
      <c r="G1057" s="217"/>
      <c r="H1057" s="221">
        <v>-1.7</v>
      </c>
      <c r="I1057" s="222"/>
      <c r="J1057" s="217"/>
      <c r="K1057" s="217"/>
      <c r="L1057" s="223"/>
      <c r="M1057" s="224"/>
      <c r="N1057" s="225"/>
      <c r="O1057" s="225"/>
      <c r="P1057" s="225"/>
      <c r="Q1057" s="225"/>
      <c r="R1057" s="225"/>
      <c r="S1057" s="225"/>
      <c r="T1057" s="226"/>
      <c r="AT1057" s="227" t="s">
        <v>205</v>
      </c>
      <c r="AU1057" s="227" t="s">
        <v>83</v>
      </c>
      <c r="AV1057" s="12" t="s">
        <v>83</v>
      </c>
      <c r="AW1057" s="12" t="s">
        <v>37</v>
      </c>
      <c r="AX1057" s="12" t="s">
        <v>74</v>
      </c>
      <c r="AY1057" s="227" t="s">
        <v>196</v>
      </c>
    </row>
    <row r="1058" spans="2:65" s="12" customFormat="1">
      <c r="B1058" s="216"/>
      <c r="C1058" s="217"/>
      <c r="D1058" s="218" t="s">
        <v>205</v>
      </c>
      <c r="E1058" s="219" t="s">
        <v>24</v>
      </c>
      <c r="F1058" s="220" t="s">
        <v>1650</v>
      </c>
      <c r="G1058" s="217"/>
      <c r="H1058" s="221">
        <v>5.76</v>
      </c>
      <c r="I1058" s="222"/>
      <c r="J1058" s="217"/>
      <c r="K1058" s="217"/>
      <c r="L1058" s="223"/>
      <c r="M1058" s="224"/>
      <c r="N1058" s="225"/>
      <c r="O1058" s="225"/>
      <c r="P1058" s="225"/>
      <c r="Q1058" s="225"/>
      <c r="R1058" s="225"/>
      <c r="S1058" s="225"/>
      <c r="T1058" s="226"/>
      <c r="AT1058" s="227" t="s">
        <v>205</v>
      </c>
      <c r="AU1058" s="227" t="s">
        <v>83</v>
      </c>
      <c r="AV1058" s="12" t="s">
        <v>83</v>
      </c>
      <c r="AW1058" s="12" t="s">
        <v>37</v>
      </c>
      <c r="AX1058" s="12" t="s">
        <v>74</v>
      </c>
      <c r="AY1058" s="227" t="s">
        <v>196</v>
      </c>
    </row>
    <row r="1059" spans="2:65" s="12" customFormat="1">
      <c r="B1059" s="216"/>
      <c r="C1059" s="217"/>
      <c r="D1059" s="218" t="s">
        <v>205</v>
      </c>
      <c r="E1059" s="219" t="s">
        <v>24</v>
      </c>
      <c r="F1059" s="220" t="s">
        <v>1651</v>
      </c>
      <c r="G1059" s="217"/>
      <c r="H1059" s="221">
        <v>-1.8</v>
      </c>
      <c r="I1059" s="222"/>
      <c r="J1059" s="217"/>
      <c r="K1059" s="217"/>
      <c r="L1059" s="223"/>
      <c r="M1059" s="224"/>
      <c r="N1059" s="225"/>
      <c r="O1059" s="225"/>
      <c r="P1059" s="225"/>
      <c r="Q1059" s="225"/>
      <c r="R1059" s="225"/>
      <c r="S1059" s="225"/>
      <c r="T1059" s="226"/>
      <c r="AT1059" s="227" t="s">
        <v>205</v>
      </c>
      <c r="AU1059" s="227" t="s">
        <v>83</v>
      </c>
      <c r="AV1059" s="12" t="s">
        <v>83</v>
      </c>
      <c r="AW1059" s="12" t="s">
        <v>37</v>
      </c>
      <c r="AX1059" s="12" t="s">
        <v>74</v>
      </c>
      <c r="AY1059" s="227" t="s">
        <v>196</v>
      </c>
    </row>
    <row r="1060" spans="2:65" s="12" customFormat="1">
      <c r="B1060" s="216"/>
      <c r="C1060" s="217"/>
      <c r="D1060" s="218" t="s">
        <v>205</v>
      </c>
      <c r="E1060" s="219" t="s">
        <v>24</v>
      </c>
      <c r="F1060" s="220" t="s">
        <v>1652</v>
      </c>
      <c r="G1060" s="217"/>
      <c r="H1060" s="221">
        <v>2.2000000000000002</v>
      </c>
      <c r="I1060" s="222"/>
      <c r="J1060" s="217"/>
      <c r="K1060" s="217"/>
      <c r="L1060" s="223"/>
      <c r="M1060" s="224"/>
      <c r="N1060" s="225"/>
      <c r="O1060" s="225"/>
      <c r="P1060" s="225"/>
      <c r="Q1060" s="225"/>
      <c r="R1060" s="225"/>
      <c r="S1060" s="225"/>
      <c r="T1060" s="226"/>
      <c r="AT1060" s="227" t="s">
        <v>205</v>
      </c>
      <c r="AU1060" s="227" t="s">
        <v>83</v>
      </c>
      <c r="AV1060" s="12" t="s">
        <v>83</v>
      </c>
      <c r="AW1060" s="12" t="s">
        <v>37</v>
      </c>
      <c r="AX1060" s="12" t="s">
        <v>74</v>
      </c>
      <c r="AY1060" s="227" t="s">
        <v>196</v>
      </c>
    </row>
    <row r="1061" spans="2:65" s="13" customFormat="1">
      <c r="B1061" s="228"/>
      <c r="C1061" s="229"/>
      <c r="D1061" s="218" t="s">
        <v>205</v>
      </c>
      <c r="E1061" s="230" t="s">
        <v>24</v>
      </c>
      <c r="F1061" s="231" t="s">
        <v>263</v>
      </c>
      <c r="G1061" s="229"/>
      <c r="H1061" s="232">
        <v>20.16</v>
      </c>
      <c r="I1061" s="233"/>
      <c r="J1061" s="229"/>
      <c r="K1061" s="229"/>
      <c r="L1061" s="234"/>
      <c r="M1061" s="235"/>
      <c r="N1061" s="236"/>
      <c r="O1061" s="236"/>
      <c r="P1061" s="236"/>
      <c r="Q1061" s="236"/>
      <c r="R1061" s="236"/>
      <c r="S1061" s="236"/>
      <c r="T1061" s="237"/>
      <c r="AT1061" s="238" t="s">
        <v>205</v>
      </c>
      <c r="AU1061" s="238" t="s">
        <v>83</v>
      </c>
      <c r="AV1061" s="13" t="s">
        <v>211</v>
      </c>
      <c r="AW1061" s="13" t="s">
        <v>37</v>
      </c>
      <c r="AX1061" s="13" t="s">
        <v>74</v>
      </c>
      <c r="AY1061" s="238" t="s">
        <v>196</v>
      </c>
    </row>
    <row r="1062" spans="2:65" s="14" customFormat="1">
      <c r="B1062" s="239"/>
      <c r="C1062" s="240"/>
      <c r="D1062" s="218" t="s">
        <v>205</v>
      </c>
      <c r="E1062" s="241" t="s">
        <v>24</v>
      </c>
      <c r="F1062" s="242" t="s">
        <v>238</v>
      </c>
      <c r="G1062" s="240"/>
      <c r="H1062" s="243">
        <v>20.16</v>
      </c>
      <c r="I1062" s="244"/>
      <c r="J1062" s="240"/>
      <c r="K1062" s="240"/>
      <c r="L1062" s="245"/>
      <c r="M1062" s="246"/>
      <c r="N1062" s="247"/>
      <c r="O1062" s="247"/>
      <c r="P1062" s="247"/>
      <c r="Q1062" s="247"/>
      <c r="R1062" s="247"/>
      <c r="S1062" s="247"/>
      <c r="T1062" s="248"/>
      <c r="AT1062" s="249" t="s">
        <v>205</v>
      </c>
      <c r="AU1062" s="249" t="s">
        <v>83</v>
      </c>
      <c r="AV1062" s="14" t="s">
        <v>203</v>
      </c>
      <c r="AW1062" s="14" t="s">
        <v>37</v>
      </c>
      <c r="AX1062" s="14" t="s">
        <v>81</v>
      </c>
      <c r="AY1062" s="249" t="s">
        <v>196</v>
      </c>
    </row>
    <row r="1063" spans="2:65" s="1" customFormat="1" ht="34.5" customHeight="1">
      <c r="B1063" s="42"/>
      <c r="C1063" s="204" t="s">
        <v>1653</v>
      </c>
      <c r="D1063" s="204" t="s">
        <v>198</v>
      </c>
      <c r="E1063" s="205" t="s">
        <v>1654</v>
      </c>
      <c r="F1063" s="206" t="s">
        <v>1655</v>
      </c>
      <c r="G1063" s="207" t="s">
        <v>320</v>
      </c>
      <c r="H1063" s="208">
        <v>15</v>
      </c>
      <c r="I1063" s="209"/>
      <c r="J1063" s="210">
        <f>ROUND(I1063*H1063,2)</f>
        <v>0</v>
      </c>
      <c r="K1063" s="206" t="s">
        <v>202</v>
      </c>
      <c r="L1063" s="62"/>
      <c r="M1063" s="211" t="s">
        <v>24</v>
      </c>
      <c r="N1063" s="212" t="s">
        <v>45</v>
      </c>
      <c r="O1063" s="43"/>
      <c r="P1063" s="213">
        <f>O1063*H1063</f>
        <v>0</v>
      </c>
      <c r="Q1063" s="213">
        <v>6.2E-4</v>
      </c>
      <c r="R1063" s="213">
        <f>Q1063*H1063</f>
        <v>9.2999999999999992E-3</v>
      </c>
      <c r="S1063" s="213">
        <v>0</v>
      </c>
      <c r="T1063" s="214">
        <f>S1063*H1063</f>
        <v>0</v>
      </c>
      <c r="AR1063" s="25" t="s">
        <v>290</v>
      </c>
      <c r="AT1063" s="25" t="s">
        <v>198</v>
      </c>
      <c r="AU1063" s="25" t="s">
        <v>83</v>
      </c>
      <c r="AY1063" s="25" t="s">
        <v>196</v>
      </c>
      <c r="BE1063" s="215">
        <f>IF(N1063="základní",J1063,0)</f>
        <v>0</v>
      </c>
      <c r="BF1063" s="215">
        <f>IF(N1063="snížená",J1063,0)</f>
        <v>0</v>
      </c>
      <c r="BG1063" s="215">
        <f>IF(N1063="zákl. přenesená",J1063,0)</f>
        <v>0</v>
      </c>
      <c r="BH1063" s="215">
        <f>IF(N1063="sníž. přenesená",J1063,0)</f>
        <v>0</v>
      </c>
      <c r="BI1063" s="215">
        <f>IF(N1063="nulová",J1063,0)</f>
        <v>0</v>
      </c>
      <c r="BJ1063" s="25" t="s">
        <v>81</v>
      </c>
      <c r="BK1063" s="215">
        <f>ROUND(I1063*H1063,2)</f>
        <v>0</v>
      </c>
      <c r="BL1063" s="25" t="s">
        <v>290</v>
      </c>
      <c r="BM1063" s="25" t="s">
        <v>1656</v>
      </c>
    </row>
    <row r="1064" spans="2:65" s="12" customFormat="1">
      <c r="B1064" s="216"/>
      <c r="C1064" s="217"/>
      <c r="D1064" s="218" t="s">
        <v>205</v>
      </c>
      <c r="E1064" s="219" t="s">
        <v>24</v>
      </c>
      <c r="F1064" s="220" t="s">
        <v>1657</v>
      </c>
      <c r="G1064" s="217"/>
      <c r="H1064" s="221">
        <v>15</v>
      </c>
      <c r="I1064" s="222"/>
      <c r="J1064" s="217"/>
      <c r="K1064" s="217"/>
      <c r="L1064" s="223"/>
      <c r="M1064" s="224"/>
      <c r="N1064" s="225"/>
      <c r="O1064" s="225"/>
      <c r="P1064" s="225"/>
      <c r="Q1064" s="225"/>
      <c r="R1064" s="225"/>
      <c r="S1064" s="225"/>
      <c r="T1064" s="226"/>
      <c r="AT1064" s="227" t="s">
        <v>205</v>
      </c>
      <c r="AU1064" s="227" t="s">
        <v>83</v>
      </c>
      <c r="AV1064" s="12" t="s">
        <v>83</v>
      </c>
      <c r="AW1064" s="12" t="s">
        <v>37</v>
      </c>
      <c r="AX1064" s="12" t="s">
        <v>81</v>
      </c>
      <c r="AY1064" s="227" t="s">
        <v>196</v>
      </c>
    </row>
    <row r="1065" spans="2:65" s="1" customFormat="1" ht="23" customHeight="1">
      <c r="B1065" s="42"/>
      <c r="C1065" s="204" t="s">
        <v>1658</v>
      </c>
      <c r="D1065" s="204" t="s">
        <v>198</v>
      </c>
      <c r="E1065" s="205" t="s">
        <v>1632</v>
      </c>
      <c r="F1065" s="206" t="s">
        <v>1633</v>
      </c>
      <c r="G1065" s="207" t="s">
        <v>267</v>
      </c>
      <c r="H1065" s="208">
        <v>3.516</v>
      </c>
      <c r="I1065" s="209"/>
      <c r="J1065" s="210">
        <f>ROUND(I1065*H1065,2)</f>
        <v>0</v>
      </c>
      <c r="K1065" s="206" t="s">
        <v>202</v>
      </c>
      <c r="L1065" s="62"/>
      <c r="M1065" s="211" t="s">
        <v>24</v>
      </c>
      <c r="N1065" s="212" t="s">
        <v>45</v>
      </c>
      <c r="O1065" s="43"/>
      <c r="P1065" s="213">
        <f>O1065*H1065</f>
        <v>0</v>
      </c>
      <c r="Q1065" s="213">
        <v>0</v>
      </c>
      <c r="R1065" s="213">
        <f>Q1065*H1065</f>
        <v>0</v>
      </c>
      <c r="S1065" s="213">
        <v>0</v>
      </c>
      <c r="T1065" s="214">
        <f>S1065*H1065</f>
        <v>0</v>
      </c>
      <c r="AR1065" s="25" t="s">
        <v>290</v>
      </c>
      <c r="AT1065" s="25" t="s">
        <v>198</v>
      </c>
      <c r="AU1065" s="25" t="s">
        <v>83</v>
      </c>
      <c r="AY1065" s="25" t="s">
        <v>196</v>
      </c>
      <c r="BE1065" s="215">
        <f>IF(N1065="základní",J1065,0)</f>
        <v>0</v>
      </c>
      <c r="BF1065" s="215">
        <f>IF(N1065="snížená",J1065,0)</f>
        <v>0</v>
      </c>
      <c r="BG1065" s="215">
        <f>IF(N1065="zákl. přenesená",J1065,0)</f>
        <v>0</v>
      </c>
      <c r="BH1065" s="215">
        <f>IF(N1065="sníž. přenesená",J1065,0)</f>
        <v>0</v>
      </c>
      <c r="BI1065" s="215">
        <f>IF(N1065="nulová",J1065,0)</f>
        <v>0</v>
      </c>
      <c r="BJ1065" s="25" t="s">
        <v>81</v>
      </c>
      <c r="BK1065" s="215">
        <f>ROUND(I1065*H1065,2)</f>
        <v>0</v>
      </c>
      <c r="BL1065" s="25" t="s">
        <v>290</v>
      </c>
      <c r="BM1065" s="25" t="s">
        <v>1659</v>
      </c>
    </row>
    <row r="1066" spans="2:65" s="12" customFormat="1">
      <c r="B1066" s="216"/>
      <c r="C1066" s="217"/>
      <c r="D1066" s="218" t="s">
        <v>205</v>
      </c>
      <c r="E1066" s="219" t="s">
        <v>24</v>
      </c>
      <c r="F1066" s="220" t="s">
        <v>1660</v>
      </c>
      <c r="G1066" s="217"/>
      <c r="H1066" s="221">
        <v>2.016</v>
      </c>
      <c r="I1066" s="222"/>
      <c r="J1066" s="217"/>
      <c r="K1066" s="217"/>
      <c r="L1066" s="223"/>
      <c r="M1066" s="224"/>
      <c r="N1066" s="225"/>
      <c r="O1066" s="225"/>
      <c r="P1066" s="225"/>
      <c r="Q1066" s="225"/>
      <c r="R1066" s="225"/>
      <c r="S1066" s="225"/>
      <c r="T1066" s="226"/>
      <c r="AT1066" s="227" t="s">
        <v>205</v>
      </c>
      <c r="AU1066" s="227" t="s">
        <v>83</v>
      </c>
      <c r="AV1066" s="12" t="s">
        <v>83</v>
      </c>
      <c r="AW1066" s="12" t="s">
        <v>37</v>
      </c>
      <c r="AX1066" s="12" t="s">
        <v>74</v>
      </c>
      <c r="AY1066" s="227" t="s">
        <v>196</v>
      </c>
    </row>
    <row r="1067" spans="2:65" s="12" customFormat="1">
      <c r="B1067" s="216"/>
      <c r="C1067" s="217"/>
      <c r="D1067" s="218" t="s">
        <v>205</v>
      </c>
      <c r="E1067" s="219" t="s">
        <v>24</v>
      </c>
      <c r="F1067" s="220" t="s">
        <v>1661</v>
      </c>
      <c r="G1067" s="217"/>
      <c r="H1067" s="221">
        <v>1.5</v>
      </c>
      <c r="I1067" s="222"/>
      <c r="J1067" s="217"/>
      <c r="K1067" s="217"/>
      <c r="L1067" s="223"/>
      <c r="M1067" s="224"/>
      <c r="N1067" s="225"/>
      <c r="O1067" s="225"/>
      <c r="P1067" s="225"/>
      <c r="Q1067" s="225"/>
      <c r="R1067" s="225"/>
      <c r="S1067" s="225"/>
      <c r="T1067" s="226"/>
      <c r="AT1067" s="227" t="s">
        <v>205</v>
      </c>
      <c r="AU1067" s="227" t="s">
        <v>83</v>
      </c>
      <c r="AV1067" s="12" t="s">
        <v>83</v>
      </c>
      <c r="AW1067" s="12" t="s">
        <v>37</v>
      </c>
      <c r="AX1067" s="12" t="s">
        <v>74</v>
      </c>
      <c r="AY1067" s="227" t="s">
        <v>196</v>
      </c>
    </row>
    <row r="1068" spans="2:65" s="14" customFormat="1">
      <c r="B1068" s="239"/>
      <c r="C1068" s="240"/>
      <c r="D1068" s="218" t="s">
        <v>205</v>
      </c>
      <c r="E1068" s="241" t="s">
        <v>24</v>
      </c>
      <c r="F1068" s="242" t="s">
        <v>238</v>
      </c>
      <c r="G1068" s="240"/>
      <c r="H1068" s="243">
        <v>3.516</v>
      </c>
      <c r="I1068" s="244"/>
      <c r="J1068" s="240"/>
      <c r="K1068" s="240"/>
      <c r="L1068" s="245"/>
      <c r="M1068" s="246"/>
      <c r="N1068" s="247"/>
      <c r="O1068" s="247"/>
      <c r="P1068" s="247"/>
      <c r="Q1068" s="247"/>
      <c r="R1068" s="247"/>
      <c r="S1068" s="247"/>
      <c r="T1068" s="248"/>
      <c r="AT1068" s="249" t="s">
        <v>205</v>
      </c>
      <c r="AU1068" s="249" t="s">
        <v>83</v>
      </c>
      <c r="AV1068" s="14" t="s">
        <v>203</v>
      </c>
      <c r="AW1068" s="14" t="s">
        <v>37</v>
      </c>
      <c r="AX1068" s="14" t="s">
        <v>81</v>
      </c>
      <c r="AY1068" s="249" t="s">
        <v>196</v>
      </c>
    </row>
    <row r="1069" spans="2:65" s="1" customFormat="1" ht="23" customHeight="1">
      <c r="B1069" s="42"/>
      <c r="C1069" s="204" t="s">
        <v>1662</v>
      </c>
      <c r="D1069" s="204" t="s">
        <v>198</v>
      </c>
      <c r="E1069" s="205" t="s">
        <v>1636</v>
      </c>
      <c r="F1069" s="206" t="s">
        <v>1637</v>
      </c>
      <c r="G1069" s="207" t="s">
        <v>267</v>
      </c>
      <c r="H1069" s="208">
        <v>3.516</v>
      </c>
      <c r="I1069" s="209"/>
      <c r="J1069" s="210">
        <f>ROUND(I1069*H1069,2)</f>
        <v>0</v>
      </c>
      <c r="K1069" s="206" t="s">
        <v>202</v>
      </c>
      <c r="L1069" s="62"/>
      <c r="M1069" s="211" t="s">
        <v>24</v>
      </c>
      <c r="N1069" s="212" t="s">
        <v>45</v>
      </c>
      <c r="O1069" s="43"/>
      <c r="P1069" s="213">
        <f>O1069*H1069</f>
        <v>0</v>
      </c>
      <c r="Q1069" s="213">
        <v>0</v>
      </c>
      <c r="R1069" s="213">
        <f>Q1069*H1069</f>
        <v>0</v>
      </c>
      <c r="S1069" s="213">
        <v>0</v>
      </c>
      <c r="T1069" s="214">
        <f>S1069*H1069</f>
        <v>0</v>
      </c>
      <c r="AR1069" s="25" t="s">
        <v>290</v>
      </c>
      <c r="AT1069" s="25" t="s">
        <v>198</v>
      </c>
      <c r="AU1069" s="25" t="s">
        <v>83</v>
      </c>
      <c r="AY1069" s="25" t="s">
        <v>196</v>
      </c>
      <c r="BE1069" s="215">
        <f>IF(N1069="základní",J1069,0)</f>
        <v>0</v>
      </c>
      <c r="BF1069" s="215">
        <f>IF(N1069="snížená",J1069,0)</f>
        <v>0</v>
      </c>
      <c r="BG1069" s="215">
        <f>IF(N1069="zákl. přenesená",J1069,0)</f>
        <v>0</v>
      </c>
      <c r="BH1069" s="215">
        <f>IF(N1069="sníž. přenesená",J1069,0)</f>
        <v>0</v>
      </c>
      <c r="BI1069" s="215">
        <f>IF(N1069="nulová",J1069,0)</f>
        <v>0</v>
      </c>
      <c r="BJ1069" s="25" t="s">
        <v>81</v>
      </c>
      <c r="BK1069" s="215">
        <f>ROUND(I1069*H1069,2)</f>
        <v>0</v>
      </c>
      <c r="BL1069" s="25" t="s">
        <v>290</v>
      </c>
      <c r="BM1069" s="25" t="s">
        <v>1663</v>
      </c>
    </row>
    <row r="1070" spans="2:65" s="1" customFormat="1" ht="14.5" customHeight="1">
      <c r="B1070" s="42"/>
      <c r="C1070" s="250" t="s">
        <v>1664</v>
      </c>
      <c r="D1070" s="250" t="s">
        <v>252</v>
      </c>
      <c r="E1070" s="251" t="s">
        <v>1665</v>
      </c>
      <c r="F1070" s="252" t="s">
        <v>1666</v>
      </c>
      <c r="G1070" s="253" t="s">
        <v>320</v>
      </c>
      <c r="H1070" s="254">
        <v>40.176000000000002</v>
      </c>
      <c r="I1070" s="255"/>
      <c r="J1070" s="256">
        <f>ROUND(I1070*H1070,2)</f>
        <v>0</v>
      </c>
      <c r="K1070" s="252" t="s">
        <v>24</v>
      </c>
      <c r="L1070" s="257"/>
      <c r="M1070" s="258" t="s">
        <v>24</v>
      </c>
      <c r="N1070" s="259" t="s">
        <v>45</v>
      </c>
      <c r="O1070" s="43"/>
      <c r="P1070" s="213">
        <f>O1070*H1070</f>
        <v>0</v>
      </c>
      <c r="Q1070" s="213">
        <v>4.4999999999999999E-4</v>
      </c>
      <c r="R1070" s="213">
        <f>Q1070*H1070</f>
        <v>1.80792E-2</v>
      </c>
      <c r="S1070" s="213">
        <v>0</v>
      </c>
      <c r="T1070" s="214">
        <f>S1070*H1070</f>
        <v>0</v>
      </c>
      <c r="AR1070" s="25" t="s">
        <v>376</v>
      </c>
      <c r="AT1070" s="25" t="s">
        <v>252</v>
      </c>
      <c r="AU1070" s="25" t="s">
        <v>83</v>
      </c>
      <c r="AY1070" s="25" t="s">
        <v>196</v>
      </c>
      <c r="BE1070" s="215">
        <f>IF(N1070="základní",J1070,0)</f>
        <v>0</v>
      </c>
      <c r="BF1070" s="215">
        <f>IF(N1070="snížená",J1070,0)</f>
        <v>0</v>
      </c>
      <c r="BG1070" s="215">
        <f>IF(N1070="zákl. přenesená",J1070,0)</f>
        <v>0</v>
      </c>
      <c r="BH1070" s="215">
        <f>IF(N1070="sníž. přenesená",J1070,0)</f>
        <v>0</v>
      </c>
      <c r="BI1070" s="215">
        <f>IF(N1070="nulová",J1070,0)</f>
        <v>0</v>
      </c>
      <c r="BJ1070" s="25" t="s">
        <v>81</v>
      </c>
      <c r="BK1070" s="215">
        <f>ROUND(I1070*H1070,2)</f>
        <v>0</v>
      </c>
      <c r="BL1070" s="25" t="s">
        <v>290</v>
      </c>
      <c r="BM1070" s="25" t="s">
        <v>1667</v>
      </c>
    </row>
    <row r="1071" spans="2:65" s="12" customFormat="1">
      <c r="B1071" s="216"/>
      <c r="C1071" s="217"/>
      <c r="D1071" s="218" t="s">
        <v>205</v>
      </c>
      <c r="E1071" s="219" t="s">
        <v>24</v>
      </c>
      <c r="F1071" s="220" t="s">
        <v>1668</v>
      </c>
      <c r="G1071" s="217"/>
      <c r="H1071" s="221">
        <v>22.175999999999998</v>
      </c>
      <c r="I1071" s="222"/>
      <c r="J1071" s="217"/>
      <c r="K1071" s="217"/>
      <c r="L1071" s="223"/>
      <c r="M1071" s="224"/>
      <c r="N1071" s="225"/>
      <c r="O1071" s="225"/>
      <c r="P1071" s="225"/>
      <c r="Q1071" s="225"/>
      <c r="R1071" s="225"/>
      <c r="S1071" s="225"/>
      <c r="T1071" s="226"/>
      <c r="AT1071" s="227" t="s">
        <v>205</v>
      </c>
      <c r="AU1071" s="227" t="s">
        <v>83</v>
      </c>
      <c r="AV1071" s="12" t="s">
        <v>83</v>
      </c>
      <c r="AW1071" s="12" t="s">
        <v>37</v>
      </c>
      <c r="AX1071" s="12" t="s">
        <v>74</v>
      </c>
      <c r="AY1071" s="227" t="s">
        <v>196</v>
      </c>
    </row>
    <row r="1072" spans="2:65" s="12" customFormat="1">
      <c r="B1072" s="216"/>
      <c r="C1072" s="217"/>
      <c r="D1072" s="218" t="s">
        <v>205</v>
      </c>
      <c r="E1072" s="219" t="s">
        <v>24</v>
      </c>
      <c r="F1072" s="220" t="s">
        <v>1669</v>
      </c>
      <c r="G1072" s="217"/>
      <c r="H1072" s="221">
        <v>18</v>
      </c>
      <c r="I1072" s="222"/>
      <c r="J1072" s="217"/>
      <c r="K1072" s="217"/>
      <c r="L1072" s="223"/>
      <c r="M1072" s="224"/>
      <c r="N1072" s="225"/>
      <c r="O1072" s="225"/>
      <c r="P1072" s="225"/>
      <c r="Q1072" s="225"/>
      <c r="R1072" s="225"/>
      <c r="S1072" s="225"/>
      <c r="T1072" s="226"/>
      <c r="AT1072" s="227" t="s">
        <v>205</v>
      </c>
      <c r="AU1072" s="227" t="s">
        <v>83</v>
      </c>
      <c r="AV1072" s="12" t="s">
        <v>83</v>
      </c>
      <c r="AW1072" s="12" t="s">
        <v>37</v>
      </c>
      <c r="AX1072" s="12" t="s">
        <v>74</v>
      </c>
      <c r="AY1072" s="227" t="s">
        <v>196</v>
      </c>
    </row>
    <row r="1073" spans="2:65" s="14" customFormat="1">
      <c r="B1073" s="239"/>
      <c r="C1073" s="240"/>
      <c r="D1073" s="218" t="s">
        <v>205</v>
      </c>
      <c r="E1073" s="241" t="s">
        <v>24</v>
      </c>
      <c r="F1073" s="242" t="s">
        <v>238</v>
      </c>
      <c r="G1073" s="240"/>
      <c r="H1073" s="243">
        <v>40.176000000000002</v>
      </c>
      <c r="I1073" s="244"/>
      <c r="J1073" s="240"/>
      <c r="K1073" s="240"/>
      <c r="L1073" s="245"/>
      <c r="M1073" s="246"/>
      <c r="N1073" s="247"/>
      <c r="O1073" s="247"/>
      <c r="P1073" s="247"/>
      <c r="Q1073" s="247"/>
      <c r="R1073" s="247"/>
      <c r="S1073" s="247"/>
      <c r="T1073" s="248"/>
      <c r="AT1073" s="249" t="s">
        <v>205</v>
      </c>
      <c r="AU1073" s="249" t="s">
        <v>83</v>
      </c>
      <c r="AV1073" s="14" t="s">
        <v>203</v>
      </c>
      <c r="AW1073" s="14" t="s">
        <v>37</v>
      </c>
      <c r="AX1073" s="14" t="s">
        <v>81</v>
      </c>
      <c r="AY1073" s="249" t="s">
        <v>196</v>
      </c>
    </row>
    <row r="1074" spans="2:65" s="1" customFormat="1" ht="34.5" customHeight="1">
      <c r="B1074" s="42"/>
      <c r="C1074" s="204" t="s">
        <v>1670</v>
      </c>
      <c r="D1074" s="204" t="s">
        <v>198</v>
      </c>
      <c r="E1074" s="205" t="s">
        <v>1671</v>
      </c>
      <c r="F1074" s="206" t="s">
        <v>1672</v>
      </c>
      <c r="G1074" s="207" t="s">
        <v>320</v>
      </c>
      <c r="H1074" s="208">
        <v>24.2</v>
      </c>
      <c r="I1074" s="209"/>
      <c r="J1074" s="210">
        <f>ROUND(I1074*H1074,2)</f>
        <v>0</v>
      </c>
      <c r="K1074" s="206" t="s">
        <v>202</v>
      </c>
      <c r="L1074" s="62"/>
      <c r="M1074" s="211" t="s">
        <v>24</v>
      </c>
      <c r="N1074" s="212" t="s">
        <v>45</v>
      </c>
      <c r="O1074" s="43"/>
      <c r="P1074" s="213">
        <f>O1074*H1074</f>
        <v>0</v>
      </c>
      <c r="Q1074" s="213">
        <v>1.47E-3</v>
      </c>
      <c r="R1074" s="213">
        <f>Q1074*H1074</f>
        <v>3.5573999999999995E-2</v>
      </c>
      <c r="S1074" s="213">
        <v>0</v>
      </c>
      <c r="T1074" s="214">
        <f>S1074*H1074</f>
        <v>0</v>
      </c>
      <c r="AR1074" s="25" t="s">
        <v>290</v>
      </c>
      <c r="AT1074" s="25" t="s">
        <v>198</v>
      </c>
      <c r="AU1074" s="25" t="s">
        <v>83</v>
      </c>
      <c r="AY1074" s="25" t="s">
        <v>196</v>
      </c>
      <c r="BE1074" s="215">
        <f>IF(N1074="základní",J1074,0)</f>
        <v>0</v>
      </c>
      <c r="BF1074" s="215">
        <f>IF(N1074="snížená",J1074,0)</f>
        <v>0</v>
      </c>
      <c r="BG1074" s="215">
        <f>IF(N1074="zákl. přenesená",J1074,0)</f>
        <v>0</v>
      </c>
      <c r="BH1074" s="215">
        <f>IF(N1074="sníž. přenesená",J1074,0)</f>
        <v>0</v>
      </c>
      <c r="BI1074" s="215">
        <f>IF(N1074="nulová",J1074,0)</f>
        <v>0</v>
      </c>
      <c r="BJ1074" s="25" t="s">
        <v>81</v>
      </c>
      <c r="BK1074" s="215">
        <f>ROUND(I1074*H1074,2)</f>
        <v>0</v>
      </c>
      <c r="BL1074" s="25" t="s">
        <v>290</v>
      </c>
      <c r="BM1074" s="25" t="s">
        <v>1673</v>
      </c>
    </row>
    <row r="1075" spans="2:65" s="12" customFormat="1">
      <c r="B1075" s="216"/>
      <c r="C1075" s="217"/>
      <c r="D1075" s="218" t="s">
        <v>205</v>
      </c>
      <c r="E1075" s="219" t="s">
        <v>24</v>
      </c>
      <c r="F1075" s="220" t="s">
        <v>1674</v>
      </c>
      <c r="G1075" s="217"/>
      <c r="H1075" s="221">
        <v>24.2</v>
      </c>
      <c r="I1075" s="222"/>
      <c r="J1075" s="217"/>
      <c r="K1075" s="217"/>
      <c r="L1075" s="223"/>
      <c r="M1075" s="224"/>
      <c r="N1075" s="225"/>
      <c r="O1075" s="225"/>
      <c r="P1075" s="225"/>
      <c r="Q1075" s="225"/>
      <c r="R1075" s="225"/>
      <c r="S1075" s="225"/>
      <c r="T1075" s="226"/>
      <c r="AT1075" s="227" t="s">
        <v>205</v>
      </c>
      <c r="AU1075" s="227" t="s">
        <v>83</v>
      </c>
      <c r="AV1075" s="12" t="s">
        <v>83</v>
      </c>
      <c r="AW1075" s="12" t="s">
        <v>37</v>
      </c>
      <c r="AX1075" s="12" t="s">
        <v>81</v>
      </c>
      <c r="AY1075" s="227" t="s">
        <v>196</v>
      </c>
    </row>
    <row r="1076" spans="2:65" s="1" customFormat="1" ht="34.5" customHeight="1">
      <c r="B1076" s="42"/>
      <c r="C1076" s="204" t="s">
        <v>1675</v>
      </c>
      <c r="D1076" s="204" t="s">
        <v>198</v>
      </c>
      <c r="E1076" s="205" t="s">
        <v>1676</v>
      </c>
      <c r="F1076" s="206" t="s">
        <v>1677</v>
      </c>
      <c r="G1076" s="207" t="s">
        <v>320</v>
      </c>
      <c r="H1076" s="208">
        <v>24.2</v>
      </c>
      <c r="I1076" s="209"/>
      <c r="J1076" s="210">
        <f>ROUND(I1076*H1076,2)</f>
        <v>0</v>
      </c>
      <c r="K1076" s="206" t="s">
        <v>202</v>
      </c>
      <c r="L1076" s="62"/>
      <c r="M1076" s="211" t="s">
        <v>24</v>
      </c>
      <c r="N1076" s="212" t="s">
        <v>45</v>
      </c>
      <c r="O1076" s="43"/>
      <c r="P1076" s="213">
        <f>O1076*H1076</f>
        <v>0</v>
      </c>
      <c r="Q1076" s="213">
        <v>9.7999999999999997E-4</v>
      </c>
      <c r="R1076" s="213">
        <f>Q1076*H1076</f>
        <v>2.3715999999999997E-2</v>
      </c>
      <c r="S1076" s="213">
        <v>0</v>
      </c>
      <c r="T1076" s="214">
        <f>S1076*H1076</f>
        <v>0</v>
      </c>
      <c r="AR1076" s="25" t="s">
        <v>290</v>
      </c>
      <c r="AT1076" s="25" t="s">
        <v>198</v>
      </c>
      <c r="AU1076" s="25" t="s">
        <v>83</v>
      </c>
      <c r="AY1076" s="25" t="s">
        <v>196</v>
      </c>
      <c r="BE1076" s="215">
        <f>IF(N1076="základní",J1076,0)</f>
        <v>0</v>
      </c>
      <c r="BF1076" s="215">
        <f>IF(N1076="snížená",J1076,0)</f>
        <v>0</v>
      </c>
      <c r="BG1076" s="215">
        <f>IF(N1076="zákl. přenesená",J1076,0)</f>
        <v>0</v>
      </c>
      <c r="BH1076" s="215">
        <f>IF(N1076="sníž. přenesená",J1076,0)</f>
        <v>0</v>
      </c>
      <c r="BI1076" s="215">
        <f>IF(N1076="nulová",J1076,0)</f>
        <v>0</v>
      </c>
      <c r="BJ1076" s="25" t="s">
        <v>81</v>
      </c>
      <c r="BK1076" s="215">
        <f>ROUND(I1076*H1076,2)</f>
        <v>0</v>
      </c>
      <c r="BL1076" s="25" t="s">
        <v>290</v>
      </c>
      <c r="BM1076" s="25" t="s">
        <v>1678</v>
      </c>
    </row>
    <row r="1077" spans="2:65" s="1" customFormat="1" ht="23" customHeight="1">
      <c r="B1077" s="42"/>
      <c r="C1077" s="204" t="s">
        <v>1679</v>
      </c>
      <c r="D1077" s="204" t="s">
        <v>198</v>
      </c>
      <c r="E1077" s="205" t="s">
        <v>1632</v>
      </c>
      <c r="F1077" s="206" t="s">
        <v>1633</v>
      </c>
      <c r="G1077" s="207" t="s">
        <v>267</v>
      </c>
      <c r="H1077" s="208">
        <v>10.89</v>
      </c>
      <c r="I1077" s="209"/>
      <c r="J1077" s="210">
        <f>ROUND(I1077*H1077,2)</f>
        <v>0</v>
      </c>
      <c r="K1077" s="206" t="s">
        <v>202</v>
      </c>
      <c r="L1077" s="62"/>
      <c r="M1077" s="211" t="s">
        <v>24</v>
      </c>
      <c r="N1077" s="212" t="s">
        <v>45</v>
      </c>
      <c r="O1077" s="43"/>
      <c r="P1077" s="213">
        <f>O1077*H1077</f>
        <v>0</v>
      </c>
      <c r="Q1077" s="213">
        <v>0</v>
      </c>
      <c r="R1077" s="213">
        <f>Q1077*H1077</f>
        <v>0</v>
      </c>
      <c r="S1077" s="213">
        <v>0</v>
      </c>
      <c r="T1077" s="214">
        <f>S1077*H1077</f>
        <v>0</v>
      </c>
      <c r="AR1077" s="25" t="s">
        <v>290</v>
      </c>
      <c r="AT1077" s="25" t="s">
        <v>198</v>
      </c>
      <c r="AU1077" s="25" t="s">
        <v>83</v>
      </c>
      <c r="AY1077" s="25" t="s">
        <v>196</v>
      </c>
      <c r="BE1077" s="215">
        <f>IF(N1077="základní",J1077,0)</f>
        <v>0</v>
      </c>
      <c r="BF1077" s="215">
        <f>IF(N1077="snížená",J1077,0)</f>
        <v>0</v>
      </c>
      <c r="BG1077" s="215">
        <f>IF(N1077="zákl. přenesená",J1077,0)</f>
        <v>0</v>
      </c>
      <c r="BH1077" s="215">
        <f>IF(N1077="sníž. přenesená",J1077,0)</f>
        <v>0</v>
      </c>
      <c r="BI1077" s="215">
        <f>IF(N1077="nulová",J1077,0)</f>
        <v>0</v>
      </c>
      <c r="BJ1077" s="25" t="s">
        <v>81</v>
      </c>
      <c r="BK1077" s="215">
        <f>ROUND(I1077*H1077,2)</f>
        <v>0</v>
      </c>
      <c r="BL1077" s="25" t="s">
        <v>290</v>
      </c>
      <c r="BM1077" s="25" t="s">
        <v>1680</v>
      </c>
    </row>
    <row r="1078" spans="2:65" s="12" customFormat="1">
      <c r="B1078" s="216"/>
      <c r="C1078" s="217"/>
      <c r="D1078" s="218" t="s">
        <v>205</v>
      </c>
      <c r="E1078" s="219" t="s">
        <v>24</v>
      </c>
      <c r="F1078" s="220" t="s">
        <v>1681</v>
      </c>
      <c r="G1078" s="217"/>
      <c r="H1078" s="221">
        <v>10.89</v>
      </c>
      <c r="I1078" s="222"/>
      <c r="J1078" s="217"/>
      <c r="K1078" s="217"/>
      <c r="L1078" s="223"/>
      <c r="M1078" s="224"/>
      <c r="N1078" s="225"/>
      <c r="O1078" s="225"/>
      <c r="P1078" s="225"/>
      <c r="Q1078" s="225"/>
      <c r="R1078" s="225"/>
      <c r="S1078" s="225"/>
      <c r="T1078" s="226"/>
      <c r="AT1078" s="227" t="s">
        <v>205</v>
      </c>
      <c r="AU1078" s="227" t="s">
        <v>83</v>
      </c>
      <c r="AV1078" s="12" t="s">
        <v>83</v>
      </c>
      <c r="AW1078" s="12" t="s">
        <v>37</v>
      </c>
      <c r="AX1078" s="12" t="s">
        <v>81</v>
      </c>
      <c r="AY1078" s="227" t="s">
        <v>196</v>
      </c>
    </row>
    <row r="1079" spans="2:65" s="1" customFormat="1" ht="23" customHeight="1">
      <c r="B1079" s="42"/>
      <c r="C1079" s="204" t="s">
        <v>1682</v>
      </c>
      <c r="D1079" s="204" t="s">
        <v>198</v>
      </c>
      <c r="E1079" s="205" t="s">
        <v>1636</v>
      </c>
      <c r="F1079" s="206" t="s">
        <v>1637</v>
      </c>
      <c r="G1079" s="207" t="s">
        <v>267</v>
      </c>
      <c r="H1079" s="208">
        <v>10.89</v>
      </c>
      <c r="I1079" s="209"/>
      <c r="J1079" s="210">
        <f>ROUND(I1079*H1079,2)</f>
        <v>0</v>
      </c>
      <c r="K1079" s="206" t="s">
        <v>202</v>
      </c>
      <c r="L1079" s="62"/>
      <c r="M1079" s="211" t="s">
        <v>24</v>
      </c>
      <c r="N1079" s="212" t="s">
        <v>45</v>
      </c>
      <c r="O1079" s="43"/>
      <c r="P1079" s="213">
        <f>O1079*H1079</f>
        <v>0</v>
      </c>
      <c r="Q1079" s="213">
        <v>0</v>
      </c>
      <c r="R1079" s="213">
        <f>Q1079*H1079</f>
        <v>0</v>
      </c>
      <c r="S1079" s="213">
        <v>0</v>
      </c>
      <c r="T1079" s="214">
        <f>S1079*H1079</f>
        <v>0</v>
      </c>
      <c r="AR1079" s="25" t="s">
        <v>290</v>
      </c>
      <c r="AT1079" s="25" t="s">
        <v>198</v>
      </c>
      <c r="AU1079" s="25" t="s">
        <v>83</v>
      </c>
      <c r="AY1079" s="25" t="s">
        <v>196</v>
      </c>
      <c r="BE1079" s="215">
        <f>IF(N1079="základní",J1079,0)</f>
        <v>0</v>
      </c>
      <c r="BF1079" s="215">
        <f>IF(N1079="snížená",J1079,0)</f>
        <v>0</v>
      </c>
      <c r="BG1079" s="215">
        <f>IF(N1079="zákl. přenesená",J1079,0)</f>
        <v>0</v>
      </c>
      <c r="BH1079" s="215">
        <f>IF(N1079="sníž. přenesená",J1079,0)</f>
        <v>0</v>
      </c>
      <c r="BI1079" s="215">
        <f>IF(N1079="nulová",J1079,0)</f>
        <v>0</v>
      </c>
      <c r="BJ1079" s="25" t="s">
        <v>81</v>
      </c>
      <c r="BK1079" s="215">
        <f>ROUND(I1079*H1079,2)</f>
        <v>0</v>
      </c>
      <c r="BL1079" s="25" t="s">
        <v>290</v>
      </c>
      <c r="BM1079" s="25" t="s">
        <v>1683</v>
      </c>
    </row>
    <row r="1080" spans="2:65" s="1" customFormat="1" ht="14.5" customHeight="1">
      <c r="B1080" s="42"/>
      <c r="C1080" s="250" t="s">
        <v>1684</v>
      </c>
      <c r="D1080" s="250" t="s">
        <v>252</v>
      </c>
      <c r="E1080" s="251" t="s">
        <v>1685</v>
      </c>
      <c r="F1080" s="252" t="s">
        <v>1686</v>
      </c>
      <c r="G1080" s="253" t="s">
        <v>267</v>
      </c>
      <c r="H1080" s="254">
        <v>11.978999999999999</v>
      </c>
      <c r="I1080" s="255"/>
      <c r="J1080" s="256">
        <f>ROUND(I1080*H1080,2)</f>
        <v>0</v>
      </c>
      <c r="K1080" s="252" t="s">
        <v>24</v>
      </c>
      <c r="L1080" s="257"/>
      <c r="M1080" s="258" t="s">
        <v>24</v>
      </c>
      <c r="N1080" s="259" t="s">
        <v>45</v>
      </c>
      <c r="O1080" s="43"/>
      <c r="P1080" s="213">
        <f>O1080*H1080</f>
        <v>0</v>
      </c>
      <c r="Q1080" s="213">
        <v>4.8000000000000001E-2</v>
      </c>
      <c r="R1080" s="213">
        <f>Q1080*H1080</f>
        <v>0.57499199999999995</v>
      </c>
      <c r="S1080" s="213">
        <v>0</v>
      </c>
      <c r="T1080" s="214">
        <f>S1080*H1080</f>
        <v>0</v>
      </c>
      <c r="AR1080" s="25" t="s">
        <v>376</v>
      </c>
      <c r="AT1080" s="25" t="s">
        <v>252</v>
      </c>
      <c r="AU1080" s="25" t="s">
        <v>83</v>
      </c>
      <c r="AY1080" s="25" t="s">
        <v>196</v>
      </c>
      <c r="BE1080" s="215">
        <f>IF(N1080="základní",J1080,0)</f>
        <v>0</v>
      </c>
      <c r="BF1080" s="215">
        <f>IF(N1080="snížená",J1080,0)</f>
        <v>0</v>
      </c>
      <c r="BG1080" s="215">
        <f>IF(N1080="zákl. přenesená",J1080,0)</f>
        <v>0</v>
      </c>
      <c r="BH1080" s="215">
        <f>IF(N1080="sníž. přenesená",J1080,0)</f>
        <v>0</v>
      </c>
      <c r="BI1080" s="215">
        <f>IF(N1080="nulová",J1080,0)</f>
        <v>0</v>
      </c>
      <c r="BJ1080" s="25" t="s">
        <v>81</v>
      </c>
      <c r="BK1080" s="215">
        <f>ROUND(I1080*H1080,2)</f>
        <v>0</v>
      </c>
      <c r="BL1080" s="25" t="s">
        <v>290</v>
      </c>
      <c r="BM1080" s="25" t="s">
        <v>1687</v>
      </c>
    </row>
    <row r="1081" spans="2:65" s="12" customFormat="1">
      <c r="B1081" s="216"/>
      <c r="C1081" s="217"/>
      <c r="D1081" s="218" t="s">
        <v>205</v>
      </c>
      <c r="E1081" s="219" t="s">
        <v>24</v>
      </c>
      <c r="F1081" s="220" t="s">
        <v>1688</v>
      </c>
      <c r="G1081" s="217"/>
      <c r="H1081" s="221">
        <v>11.978999999999999</v>
      </c>
      <c r="I1081" s="222"/>
      <c r="J1081" s="217"/>
      <c r="K1081" s="217"/>
      <c r="L1081" s="223"/>
      <c r="M1081" s="224"/>
      <c r="N1081" s="225"/>
      <c r="O1081" s="225"/>
      <c r="P1081" s="225"/>
      <c r="Q1081" s="225"/>
      <c r="R1081" s="225"/>
      <c r="S1081" s="225"/>
      <c r="T1081" s="226"/>
      <c r="AT1081" s="227" t="s">
        <v>205</v>
      </c>
      <c r="AU1081" s="227" t="s">
        <v>83</v>
      </c>
      <c r="AV1081" s="12" t="s">
        <v>83</v>
      </c>
      <c r="AW1081" s="12" t="s">
        <v>37</v>
      </c>
      <c r="AX1081" s="12" t="s">
        <v>81</v>
      </c>
      <c r="AY1081" s="227" t="s">
        <v>196</v>
      </c>
    </row>
    <row r="1082" spans="2:65" s="1" customFormat="1" ht="23" customHeight="1">
      <c r="B1082" s="42"/>
      <c r="C1082" s="204" t="s">
        <v>1689</v>
      </c>
      <c r="D1082" s="204" t="s">
        <v>198</v>
      </c>
      <c r="E1082" s="205" t="s">
        <v>1690</v>
      </c>
      <c r="F1082" s="206" t="s">
        <v>1691</v>
      </c>
      <c r="G1082" s="207" t="s">
        <v>267</v>
      </c>
      <c r="H1082" s="208">
        <v>24.91</v>
      </c>
      <c r="I1082" s="209"/>
      <c r="J1082" s="210">
        <f>ROUND(I1082*H1082,2)</f>
        <v>0</v>
      </c>
      <c r="K1082" s="206" t="s">
        <v>202</v>
      </c>
      <c r="L1082" s="62"/>
      <c r="M1082" s="211" t="s">
        <v>24</v>
      </c>
      <c r="N1082" s="212" t="s">
        <v>45</v>
      </c>
      <c r="O1082" s="43"/>
      <c r="P1082" s="213">
        <f>O1082*H1082</f>
        <v>0</v>
      </c>
      <c r="Q1082" s="213">
        <v>7.7000000000000002E-3</v>
      </c>
      <c r="R1082" s="213">
        <f>Q1082*H1082</f>
        <v>0.19180700000000001</v>
      </c>
      <c r="S1082" s="213">
        <v>0</v>
      </c>
      <c r="T1082" s="214">
        <f>S1082*H1082</f>
        <v>0</v>
      </c>
      <c r="AR1082" s="25" t="s">
        <v>290</v>
      </c>
      <c r="AT1082" s="25" t="s">
        <v>198</v>
      </c>
      <c r="AU1082" s="25" t="s">
        <v>83</v>
      </c>
      <c r="AY1082" s="25" t="s">
        <v>196</v>
      </c>
      <c r="BE1082" s="215">
        <f>IF(N1082="základní",J1082,0)</f>
        <v>0</v>
      </c>
      <c r="BF1082" s="215">
        <f>IF(N1082="snížená",J1082,0)</f>
        <v>0</v>
      </c>
      <c r="BG1082" s="215">
        <f>IF(N1082="zákl. přenesená",J1082,0)</f>
        <v>0</v>
      </c>
      <c r="BH1082" s="215">
        <f>IF(N1082="sníž. přenesená",J1082,0)</f>
        <v>0</v>
      </c>
      <c r="BI1082" s="215">
        <f>IF(N1082="nulová",J1082,0)</f>
        <v>0</v>
      </c>
      <c r="BJ1082" s="25" t="s">
        <v>81</v>
      </c>
      <c r="BK1082" s="215">
        <f>ROUND(I1082*H1082,2)</f>
        <v>0</v>
      </c>
      <c r="BL1082" s="25" t="s">
        <v>290</v>
      </c>
      <c r="BM1082" s="25" t="s">
        <v>1692</v>
      </c>
    </row>
    <row r="1083" spans="2:65" s="12" customFormat="1">
      <c r="B1083" s="216"/>
      <c r="C1083" s="217"/>
      <c r="D1083" s="218" t="s">
        <v>205</v>
      </c>
      <c r="E1083" s="219" t="s">
        <v>24</v>
      </c>
      <c r="F1083" s="220" t="s">
        <v>1628</v>
      </c>
      <c r="G1083" s="217"/>
      <c r="H1083" s="221">
        <v>16.600000000000001</v>
      </c>
      <c r="I1083" s="222"/>
      <c r="J1083" s="217"/>
      <c r="K1083" s="217"/>
      <c r="L1083" s="223"/>
      <c r="M1083" s="224"/>
      <c r="N1083" s="225"/>
      <c r="O1083" s="225"/>
      <c r="P1083" s="225"/>
      <c r="Q1083" s="225"/>
      <c r="R1083" s="225"/>
      <c r="S1083" s="225"/>
      <c r="T1083" s="226"/>
      <c r="AT1083" s="227" t="s">
        <v>205</v>
      </c>
      <c r="AU1083" s="227" t="s">
        <v>83</v>
      </c>
      <c r="AV1083" s="12" t="s">
        <v>83</v>
      </c>
      <c r="AW1083" s="12" t="s">
        <v>37</v>
      </c>
      <c r="AX1083" s="12" t="s">
        <v>74</v>
      </c>
      <c r="AY1083" s="227" t="s">
        <v>196</v>
      </c>
    </row>
    <row r="1084" spans="2:65" s="12" customFormat="1">
      <c r="B1084" s="216"/>
      <c r="C1084" s="217"/>
      <c r="D1084" s="218" t="s">
        <v>205</v>
      </c>
      <c r="E1084" s="219" t="s">
        <v>24</v>
      </c>
      <c r="F1084" s="220" t="s">
        <v>1629</v>
      </c>
      <c r="G1084" s="217"/>
      <c r="H1084" s="221">
        <v>1.21</v>
      </c>
      <c r="I1084" s="222"/>
      <c r="J1084" s="217"/>
      <c r="K1084" s="217"/>
      <c r="L1084" s="223"/>
      <c r="M1084" s="224"/>
      <c r="N1084" s="225"/>
      <c r="O1084" s="225"/>
      <c r="P1084" s="225"/>
      <c r="Q1084" s="225"/>
      <c r="R1084" s="225"/>
      <c r="S1084" s="225"/>
      <c r="T1084" s="226"/>
      <c r="AT1084" s="227" t="s">
        <v>205</v>
      </c>
      <c r="AU1084" s="227" t="s">
        <v>83</v>
      </c>
      <c r="AV1084" s="12" t="s">
        <v>83</v>
      </c>
      <c r="AW1084" s="12" t="s">
        <v>37</v>
      </c>
      <c r="AX1084" s="12" t="s">
        <v>74</v>
      </c>
      <c r="AY1084" s="227" t="s">
        <v>196</v>
      </c>
    </row>
    <row r="1085" spans="2:65" s="13" customFormat="1">
      <c r="B1085" s="228"/>
      <c r="C1085" s="229"/>
      <c r="D1085" s="218" t="s">
        <v>205</v>
      </c>
      <c r="E1085" s="230" t="s">
        <v>24</v>
      </c>
      <c r="F1085" s="231" t="s">
        <v>263</v>
      </c>
      <c r="G1085" s="229"/>
      <c r="H1085" s="232">
        <v>17.809999999999999</v>
      </c>
      <c r="I1085" s="233"/>
      <c r="J1085" s="229"/>
      <c r="K1085" s="229"/>
      <c r="L1085" s="234"/>
      <c r="M1085" s="235"/>
      <c r="N1085" s="236"/>
      <c r="O1085" s="236"/>
      <c r="P1085" s="236"/>
      <c r="Q1085" s="236"/>
      <c r="R1085" s="236"/>
      <c r="S1085" s="236"/>
      <c r="T1085" s="237"/>
      <c r="AT1085" s="238" t="s">
        <v>205</v>
      </c>
      <c r="AU1085" s="238" t="s">
        <v>83</v>
      </c>
      <c r="AV1085" s="13" t="s">
        <v>211</v>
      </c>
      <c r="AW1085" s="13" t="s">
        <v>37</v>
      </c>
      <c r="AX1085" s="13" t="s">
        <v>74</v>
      </c>
      <c r="AY1085" s="238" t="s">
        <v>196</v>
      </c>
    </row>
    <row r="1086" spans="2:65" s="12" customFormat="1">
      <c r="B1086" s="216"/>
      <c r="C1086" s="217"/>
      <c r="D1086" s="218" t="s">
        <v>205</v>
      </c>
      <c r="E1086" s="219" t="s">
        <v>24</v>
      </c>
      <c r="F1086" s="220" t="s">
        <v>1630</v>
      </c>
      <c r="G1086" s="217"/>
      <c r="H1086" s="221">
        <v>7.1</v>
      </c>
      <c r="I1086" s="222"/>
      <c r="J1086" s="217"/>
      <c r="K1086" s="217"/>
      <c r="L1086" s="223"/>
      <c r="M1086" s="224"/>
      <c r="N1086" s="225"/>
      <c r="O1086" s="225"/>
      <c r="P1086" s="225"/>
      <c r="Q1086" s="225"/>
      <c r="R1086" s="225"/>
      <c r="S1086" s="225"/>
      <c r="T1086" s="226"/>
      <c r="AT1086" s="227" t="s">
        <v>205</v>
      </c>
      <c r="AU1086" s="227" t="s">
        <v>83</v>
      </c>
      <c r="AV1086" s="12" t="s">
        <v>83</v>
      </c>
      <c r="AW1086" s="12" t="s">
        <v>37</v>
      </c>
      <c r="AX1086" s="12" t="s">
        <v>74</v>
      </c>
      <c r="AY1086" s="227" t="s">
        <v>196</v>
      </c>
    </row>
    <row r="1087" spans="2:65" s="13" customFormat="1">
      <c r="B1087" s="228"/>
      <c r="C1087" s="229"/>
      <c r="D1087" s="218" t="s">
        <v>205</v>
      </c>
      <c r="E1087" s="230" t="s">
        <v>24</v>
      </c>
      <c r="F1087" s="231" t="s">
        <v>271</v>
      </c>
      <c r="G1087" s="229"/>
      <c r="H1087" s="232">
        <v>7.1</v>
      </c>
      <c r="I1087" s="233"/>
      <c r="J1087" s="229"/>
      <c r="K1087" s="229"/>
      <c r="L1087" s="234"/>
      <c r="M1087" s="235"/>
      <c r="N1087" s="236"/>
      <c r="O1087" s="236"/>
      <c r="P1087" s="236"/>
      <c r="Q1087" s="236"/>
      <c r="R1087" s="236"/>
      <c r="S1087" s="236"/>
      <c r="T1087" s="237"/>
      <c r="AT1087" s="238" t="s">
        <v>205</v>
      </c>
      <c r="AU1087" s="238" t="s">
        <v>83</v>
      </c>
      <c r="AV1087" s="13" t="s">
        <v>211</v>
      </c>
      <c r="AW1087" s="13" t="s">
        <v>37</v>
      </c>
      <c r="AX1087" s="13" t="s">
        <v>74</v>
      </c>
      <c r="AY1087" s="238" t="s">
        <v>196</v>
      </c>
    </row>
    <row r="1088" spans="2:65" s="14" customFormat="1">
      <c r="B1088" s="239"/>
      <c r="C1088" s="240"/>
      <c r="D1088" s="218" t="s">
        <v>205</v>
      </c>
      <c r="E1088" s="241" t="s">
        <v>24</v>
      </c>
      <c r="F1088" s="242" t="s">
        <v>238</v>
      </c>
      <c r="G1088" s="240"/>
      <c r="H1088" s="243">
        <v>24.91</v>
      </c>
      <c r="I1088" s="244"/>
      <c r="J1088" s="240"/>
      <c r="K1088" s="240"/>
      <c r="L1088" s="245"/>
      <c r="M1088" s="246"/>
      <c r="N1088" s="247"/>
      <c r="O1088" s="247"/>
      <c r="P1088" s="247"/>
      <c r="Q1088" s="247"/>
      <c r="R1088" s="247"/>
      <c r="S1088" s="247"/>
      <c r="T1088" s="248"/>
      <c r="AT1088" s="249" t="s">
        <v>205</v>
      </c>
      <c r="AU1088" s="249" t="s">
        <v>83</v>
      </c>
      <c r="AV1088" s="14" t="s">
        <v>203</v>
      </c>
      <c r="AW1088" s="14" t="s">
        <v>37</v>
      </c>
      <c r="AX1088" s="14" t="s">
        <v>81</v>
      </c>
      <c r="AY1088" s="249" t="s">
        <v>196</v>
      </c>
    </row>
    <row r="1089" spans="2:65" s="1" customFormat="1" ht="14.5" customHeight="1">
      <c r="B1089" s="42"/>
      <c r="C1089" s="204" t="s">
        <v>1693</v>
      </c>
      <c r="D1089" s="204" t="s">
        <v>198</v>
      </c>
      <c r="E1089" s="205" t="s">
        <v>1694</v>
      </c>
      <c r="F1089" s="206" t="s">
        <v>1695</v>
      </c>
      <c r="G1089" s="207" t="s">
        <v>267</v>
      </c>
      <c r="H1089" s="208">
        <v>24.91</v>
      </c>
      <c r="I1089" s="209"/>
      <c r="J1089" s="210">
        <f>ROUND(I1089*H1089,2)</f>
        <v>0</v>
      </c>
      <c r="K1089" s="206" t="s">
        <v>202</v>
      </c>
      <c r="L1089" s="62"/>
      <c r="M1089" s="211" t="s">
        <v>24</v>
      </c>
      <c r="N1089" s="212" t="s">
        <v>45</v>
      </c>
      <c r="O1089" s="43"/>
      <c r="P1089" s="213">
        <f>O1089*H1089</f>
        <v>0</v>
      </c>
      <c r="Q1089" s="213">
        <v>2.9999999999999997E-4</v>
      </c>
      <c r="R1089" s="213">
        <f>Q1089*H1089</f>
        <v>7.4729999999999996E-3</v>
      </c>
      <c r="S1089" s="213">
        <v>0</v>
      </c>
      <c r="T1089" s="214">
        <f>S1089*H1089</f>
        <v>0</v>
      </c>
      <c r="AR1089" s="25" t="s">
        <v>290</v>
      </c>
      <c r="AT1089" s="25" t="s">
        <v>198</v>
      </c>
      <c r="AU1089" s="25" t="s">
        <v>83</v>
      </c>
      <c r="AY1089" s="25" t="s">
        <v>196</v>
      </c>
      <c r="BE1089" s="215">
        <f>IF(N1089="základní",J1089,0)</f>
        <v>0</v>
      </c>
      <c r="BF1089" s="215">
        <f>IF(N1089="snížená",J1089,0)</f>
        <v>0</v>
      </c>
      <c r="BG1089" s="215">
        <f>IF(N1089="zákl. přenesená",J1089,0)</f>
        <v>0</v>
      </c>
      <c r="BH1089" s="215">
        <f>IF(N1089="sníž. přenesená",J1089,0)</f>
        <v>0</v>
      </c>
      <c r="BI1089" s="215">
        <f>IF(N1089="nulová",J1089,0)</f>
        <v>0</v>
      </c>
      <c r="BJ1089" s="25" t="s">
        <v>81</v>
      </c>
      <c r="BK1089" s="215">
        <f>ROUND(I1089*H1089,2)</f>
        <v>0</v>
      </c>
      <c r="BL1089" s="25" t="s">
        <v>290</v>
      </c>
      <c r="BM1089" s="25" t="s">
        <v>1696</v>
      </c>
    </row>
    <row r="1090" spans="2:65" s="1" customFormat="1" ht="46" customHeight="1">
      <c r="B1090" s="42"/>
      <c r="C1090" s="204" t="s">
        <v>1697</v>
      </c>
      <c r="D1090" s="204" t="s">
        <v>198</v>
      </c>
      <c r="E1090" s="205" t="s">
        <v>1698</v>
      </c>
      <c r="F1090" s="206" t="s">
        <v>1699</v>
      </c>
      <c r="G1090" s="207" t="s">
        <v>1189</v>
      </c>
      <c r="H1090" s="270"/>
      <c r="I1090" s="209"/>
      <c r="J1090" s="210">
        <f>ROUND(I1090*H1090,2)</f>
        <v>0</v>
      </c>
      <c r="K1090" s="206" t="s">
        <v>202</v>
      </c>
      <c r="L1090" s="62"/>
      <c r="M1090" s="211" t="s">
        <v>24</v>
      </c>
      <c r="N1090" s="212" t="s">
        <v>45</v>
      </c>
      <c r="O1090" s="43"/>
      <c r="P1090" s="213">
        <f>O1090*H1090</f>
        <v>0</v>
      </c>
      <c r="Q1090" s="213">
        <v>0</v>
      </c>
      <c r="R1090" s="213">
        <f>Q1090*H1090</f>
        <v>0</v>
      </c>
      <c r="S1090" s="213">
        <v>0</v>
      </c>
      <c r="T1090" s="214">
        <f>S1090*H1090</f>
        <v>0</v>
      </c>
      <c r="AR1090" s="25" t="s">
        <v>290</v>
      </c>
      <c r="AT1090" s="25" t="s">
        <v>198</v>
      </c>
      <c r="AU1090" s="25" t="s">
        <v>83</v>
      </c>
      <c r="AY1090" s="25" t="s">
        <v>196</v>
      </c>
      <c r="BE1090" s="215">
        <f>IF(N1090="základní",J1090,0)</f>
        <v>0</v>
      </c>
      <c r="BF1090" s="215">
        <f>IF(N1090="snížená",J1090,0)</f>
        <v>0</v>
      </c>
      <c r="BG1090" s="215">
        <f>IF(N1090="zákl. přenesená",J1090,0)</f>
        <v>0</v>
      </c>
      <c r="BH1090" s="215">
        <f>IF(N1090="sníž. přenesená",J1090,0)</f>
        <v>0</v>
      </c>
      <c r="BI1090" s="215">
        <f>IF(N1090="nulová",J1090,0)</f>
        <v>0</v>
      </c>
      <c r="BJ1090" s="25" t="s">
        <v>81</v>
      </c>
      <c r="BK1090" s="215">
        <f>ROUND(I1090*H1090,2)</f>
        <v>0</v>
      </c>
      <c r="BL1090" s="25" t="s">
        <v>290</v>
      </c>
      <c r="BM1090" s="25" t="s">
        <v>1700</v>
      </c>
    </row>
    <row r="1091" spans="2:65" s="11" customFormat="1" ht="29.9" customHeight="1">
      <c r="B1091" s="188"/>
      <c r="C1091" s="189"/>
      <c r="D1091" s="190" t="s">
        <v>73</v>
      </c>
      <c r="E1091" s="202" t="s">
        <v>1701</v>
      </c>
      <c r="F1091" s="202" t="s">
        <v>1702</v>
      </c>
      <c r="G1091" s="189"/>
      <c r="H1091" s="189"/>
      <c r="I1091" s="192"/>
      <c r="J1091" s="203">
        <f>BK1091</f>
        <v>0</v>
      </c>
      <c r="K1091" s="189"/>
      <c r="L1091" s="194"/>
      <c r="M1091" s="195"/>
      <c r="N1091" s="196"/>
      <c r="O1091" s="196"/>
      <c r="P1091" s="197">
        <f>SUM(P1092:P1131)</f>
        <v>0</v>
      </c>
      <c r="Q1091" s="196"/>
      <c r="R1091" s="197">
        <f>SUM(R1092:R1131)</f>
        <v>1.3335827235040001</v>
      </c>
      <c r="S1091" s="196"/>
      <c r="T1091" s="198">
        <f>SUM(T1092:T1131)</f>
        <v>0</v>
      </c>
      <c r="AR1091" s="199" t="s">
        <v>83</v>
      </c>
      <c r="AT1091" s="200" t="s">
        <v>73</v>
      </c>
      <c r="AU1091" s="200" t="s">
        <v>81</v>
      </c>
      <c r="AY1091" s="199" t="s">
        <v>196</v>
      </c>
      <c r="BK1091" s="201">
        <f>SUM(BK1092:BK1131)</f>
        <v>0</v>
      </c>
    </row>
    <row r="1092" spans="2:65" s="1" customFormat="1" ht="23" customHeight="1">
      <c r="B1092" s="42"/>
      <c r="C1092" s="204" t="s">
        <v>1703</v>
      </c>
      <c r="D1092" s="204" t="s">
        <v>198</v>
      </c>
      <c r="E1092" s="205" t="s">
        <v>1704</v>
      </c>
      <c r="F1092" s="206" t="s">
        <v>1705</v>
      </c>
      <c r="G1092" s="207" t="s">
        <v>267</v>
      </c>
      <c r="H1092" s="208">
        <v>129.81</v>
      </c>
      <c r="I1092" s="209"/>
      <c r="J1092" s="210">
        <f>ROUND(I1092*H1092,2)</f>
        <v>0</v>
      </c>
      <c r="K1092" s="206" t="s">
        <v>202</v>
      </c>
      <c r="L1092" s="62"/>
      <c r="M1092" s="211" t="s">
        <v>24</v>
      </c>
      <c r="N1092" s="212" t="s">
        <v>45</v>
      </c>
      <c r="O1092" s="43"/>
      <c r="P1092" s="213">
        <f>O1092*H1092</f>
        <v>0</v>
      </c>
      <c r="Q1092" s="213">
        <v>2.9999999999999997E-4</v>
      </c>
      <c r="R1092" s="213">
        <f>Q1092*H1092</f>
        <v>3.8942999999999998E-2</v>
      </c>
      <c r="S1092" s="213">
        <v>0</v>
      </c>
      <c r="T1092" s="214">
        <f>S1092*H1092</f>
        <v>0</v>
      </c>
      <c r="AR1092" s="25" t="s">
        <v>290</v>
      </c>
      <c r="AT1092" s="25" t="s">
        <v>198</v>
      </c>
      <c r="AU1092" s="25" t="s">
        <v>83</v>
      </c>
      <c r="AY1092" s="25" t="s">
        <v>196</v>
      </c>
      <c r="BE1092" s="215">
        <f>IF(N1092="základní",J1092,0)</f>
        <v>0</v>
      </c>
      <c r="BF1092" s="215">
        <f>IF(N1092="snížená",J1092,0)</f>
        <v>0</v>
      </c>
      <c r="BG1092" s="215">
        <f>IF(N1092="zákl. přenesená",J1092,0)</f>
        <v>0</v>
      </c>
      <c r="BH1092" s="215">
        <f>IF(N1092="sníž. přenesená",J1092,0)</f>
        <v>0</v>
      </c>
      <c r="BI1092" s="215">
        <f>IF(N1092="nulová",J1092,0)</f>
        <v>0</v>
      </c>
      <c r="BJ1092" s="25" t="s">
        <v>81</v>
      </c>
      <c r="BK1092" s="215">
        <f>ROUND(I1092*H1092,2)</f>
        <v>0</v>
      </c>
      <c r="BL1092" s="25" t="s">
        <v>290</v>
      </c>
      <c r="BM1092" s="25" t="s">
        <v>1706</v>
      </c>
    </row>
    <row r="1093" spans="2:65" s="12" customFormat="1">
      <c r="B1093" s="216"/>
      <c r="C1093" s="217"/>
      <c r="D1093" s="218" t="s">
        <v>205</v>
      </c>
      <c r="E1093" s="219" t="s">
        <v>24</v>
      </c>
      <c r="F1093" s="220" t="s">
        <v>1215</v>
      </c>
      <c r="G1093" s="217"/>
      <c r="H1093" s="221">
        <v>135.19999999999999</v>
      </c>
      <c r="I1093" s="222"/>
      <c r="J1093" s="217"/>
      <c r="K1093" s="217"/>
      <c r="L1093" s="223"/>
      <c r="M1093" s="224"/>
      <c r="N1093" s="225"/>
      <c r="O1093" s="225"/>
      <c r="P1093" s="225"/>
      <c r="Q1093" s="225"/>
      <c r="R1093" s="225"/>
      <c r="S1093" s="225"/>
      <c r="T1093" s="226"/>
      <c r="AT1093" s="227" t="s">
        <v>205</v>
      </c>
      <c r="AU1093" s="227" t="s">
        <v>83</v>
      </c>
      <c r="AV1093" s="12" t="s">
        <v>83</v>
      </c>
      <c r="AW1093" s="12" t="s">
        <v>37</v>
      </c>
      <c r="AX1093" s="12" t="s">
        <v>74</v>
      </c>
      <c r="AY1093" s="227" t="s">
        <v>196</v>
      </c>
    </row>
    <row r="1094" spans="2:65" s="12" customFormat="1">
      <c r="B1094" s="216"/>
      <c r="C1094" s="217"/>
      <c r="D1094" s="218" t="s">
        <v>205</v>
      </c>
      <c r="E1094" s="219" t="s">
        <v>24</v>
      </c>
      <c r="F1094" s="220" t="s">
        <v>1707</v>
      </c>
      <c r="G1094" s="217"/>
      <c r="H1094" s="221">
        <v>-5.39</v>
      </c>
      <c r="I1094" s="222"/>
      <c r="J1094" s="217"/>
      <c r="K1094" s="217"/>
      <c r="L1094" s="223"/>
      <c r="M1094" s="224"/>
      <c r="N1094" s="225"/>
      <c r="O1094" s="225"/>
      <c r="P1094" s="225"/>
      <c r="Q1094" s="225"/>
      <c r="R1094" s="225"/>
      <c r="S1094" s="225"/>
      <c r="T1094" s="226"/>
      <c r="AT1094" s="227" t="s">
        <v>205</v>
      </c>
      <c r="AU1094" s="227" t="s">
        <v>83</v>
      </c>
      <c r="AV1094" s="12" t="s">
        <v>83</v>
      </c>
      <c r="AW1094" s="12" t="s">
        <v>37</v>
      </c>
      <c r="AX1094" s="12" t="s">
        <v>74</v>
      </c>
      <c r="AY1094" s="227" t="s">
        <v>196</v>
      </c>
    </row>
    <row r="1095" spans="2:65" s="13" customFormat="1">
      <c r="B1095" s="228"/>
      <c r="C1095" s="229"/>
      <c r="D1095" s="218" t="s">
        <v>205</v>
      </c>
      <c r="E1095" s="230" t="s">
        <v>24</v>
      </c>
      <c r="F1095" s="231" t="s">
        <v>271</v>
      </c>
      <c r="G1095" s="229"/>
      <c r="H1095" s="232">
        <v>129.81</v>
      </c>
      <c r="I1095" s="233"/>
      <c r="J1095" s="229"/>
      <c r="K1095" s="229"/>
      <c r="L1095" s="234"/>
      <c r="M1095" s="235"/>
      <c r="N1095" s="236"/>
      <c r="O1095" s="236"/>
      <c r="P1095" s="236"/>
      <c r="Q1095" s="236"/>
      <c r="R1095" s="236"/>
      <c r="S1095" s="236"/>
      <c r="T1095" s="237"/>
      <c r="AT1095" s="238" t="s">
        <v>205</v>
      </c>
      <c r="AU1095" s="238" t="s">
        <v>83</v>
      </c>
      <c r="AV1095" s="13" t="s">
        <v>211</v>
      </c>
      <c r="AW1095" s="13" t="s">
        <v>37</v>
      </c>
      <c r="AX1095" s="13" t="s">
        <v>74</v>
      </c>
      <c r="AY1095" s="238" t="s">
        <v>196</v>
      </c>
    </row>
    <row r="1096" spans="2:65" s="14" customFormat="1">
      <c r="B1096" s="239"/>
      <c r="C1096" s="240"/>
      <c r="D1096" s="218" t="s">
        <v>205</v>
      </c>
      <c r="E1096" s="241" t="s">
        <v>24</v>
      </c>
      <c r="F1096" s="242" t="s">
        <v>238</v>
      </c>
      <c r="G1096" s="240"/>
      <c r="H1096" s="243">
        <v>129.81</v>
      </c>
      <c r="I1096" s="244"/>
      <c r="J1096" s="240"/>
      <c r="K1096" s="240"/>
      <c r="L1096" s="245"/>
      <c r="M1096" s="246"/>
      <c r="N1096" s="247"/>
      <c r="O1096" s="247"/>
      <c r="P1096" s="247"/>
      <c r="Q1096" s="247"/>
      <c r="R1096" s="247"/>
      <c r="S1096" s="247"/>
      <c r="T1096" s="248"/>
      <c r="AT1096" s="249" t="s">
        <v>205</v>
      </c>
      <c r="AU1096" s="249" t="s">
        <v>83</v>
      </c>
      <c r="AV1096" s="14" t="s">
        <v>203</v>
      </c>
      <c r="AW1096" s="14" t="s">
        <v>37</v>
      </c>
      <c r="AX1096" s="14" t="s">
        <v>81</v>
      </c>
      <c r="AY1096" s="249" t="s">
        <v>196</v>
      </c>
    </row>
    <row r="1097" spans="2:65" s="1" customFormat="1" ht="14.5" customHeight="1">
      <c r="B1097" s="42"/>
      <c r="C1097" s="250" t="s">
        <v>1708</v>
      </c>
      <c r="D1097" s="250" t="s">
        <v>252</v>
      </c>
      <c r="E1097" s="251" t="s">
        <v>1709</v>
      </c>
      <c r="F1097" s="252" t="s">
        <v>1710</v>
      </c>
      <c r="G1097" s="253" t="s">
        <v>267</v>
      </c>
      <c r="H1097" s="254">
        <v>136.30099999999999</v>
      </c>
      <c r="I1097" s="255"/>
      <c r="J1097" s="256">
        <f>ROUND(I1097*H1097,2)</f>
        <v>0</v>
      </c>
      <c r="K1097" s="252" t="s">
        <v>202</v>
      </c>
      <c r="L1097" s="257"/>
      <c r="M1097" s="258" t="s">
        <v>24</v>
      </c>
      <c r="N1097" s="259" t="s">
        <v>45</v>
      </c>
      <c r="O1097" s="43"/>
      <c r="P1097" s="213">
        <f>O1097*H1097</f>
        <v>0</v>
      </c>
      <c r="Q1097" s="213">
        <v>2.8300000000000001E-3</v>
      </c>
      <c r="R1097" s="213">
        <f>Q1097*H1097</f>
        <v>0.38573183</v>
      </c>
      <c r="S1097" s="213">
        <v>0</v>
      </c>
      <c r="T1097" s="214">
        <f>S1097*H1097</f>
        <v>0</v>
      </c>
      <c r="AR1097" s="25" t="s">
        <v>376</v>
      </c>
      <c r="AT1097" s="25" t="s">
        <v>252</v>
      </c>
      <c r="AU1097" s="25" t="s">
        <v>83</v>
      </c>
      <c r="AY1097" s="25" t="s">
        <v>196</v>
      </c>
      <c r="BE1097" s="215">
        <f>IF(N1097="základní",J1097,0)</f>
        <v>0</v>
      </c>
      <c r="BF1097" s="215">
        <f>IF(N1097="snížená",J1097,0)</f>
        <v>0</v>
      </c>
      <c r="BG1097" s="215">
        <f>IF(N1097="zákl. přenesená",J1097,0)</f>
        <v>0</v>
      </c>
      <c r="BH1097" s="215">
        <f>IF(N1097="sníž. přenesená",J1097,0)</f>
        <v>0</v>
      </c>
      <c r="BI1097" s="215">
        <f>IF(N1097="nulová",J1097,0)</f>
        <v>0</v>
      </c>
      <c r="BJ1097" s="25" t="s">
        <v>81</v>
      </c>
      <c r="BK1097" s="215">
        <f>ROUND(I1097*H1097,2)</f>
        <v>0</v>
      </c>
      <c r="BL1097" s="25" t="s">
        <v>290</v>
      </c>
      <c r="BM1097" s="25" t="s">
        <v>1711</v>
      </c>
    </row>
    <row r="1098" spans="2:65" s="12" customFormat="1">
      <c r="B1098" s="216"/>
      <c r="C1098" s="217"/>
      <c r="D1098" s="218" t="s">
        <v>205</v>
      </c>
      <c r="E1098" s="219" t="s">
        <v>24</v>
      </c>
      <c r="F1098" s="220" t="s">
        <v>1712</v>
      </c>
      <c r="G1098" s="217"/>
      <c r="H1098" s="221">
        <v>136.30099999999999</v>
      </c>
      <c r="I1098" s="222"/>
      <c r="J1098" s="217"/>
      <c r="K1098" s="217"/>
      <c r="L1098" s="223"/>
      <c r="M1098" s="224"/>
      <c r="N1098" s="225"/>
      <c r="O1098" s="225"/>
      <c r="P1098" s="225"/>
      <c r="Q1098" s="225"/>
      <c r="R1098" s="225"/>
      <c r="S1098" s="225"/>
      <c r="T1098" s="226"/>
      <c r="AT1098" s="227" t="s">
        <v>205</v>
      </c>
      <c r="AU1098" s="227" t="s">
        <v>83</v>
      </c>
      <c r="AV1098" s="12" t="s">
        <v>83</v>
      </c>
      <c r="AW1098" s="12" t="s">
        <v>37</v>
      </c>
      <c r="AX1098" s="12" t="s">
        <v>81</v>
      </c>
      <c r="AY1098" s="227" t="s">
        <v>196</v>
      </c>
    </row>
    <row r="1099" spans="2:65" s="1" customFormat="1" ht="23" customHeight="1">
      <c r="B1099" s="42"/>
      <c r="C1099" s="204" t="s">
        <v>1713</v>
      </c>
      <c r="D1099" s="204" t="s">
        <v>198</v>
      </c>
      <c r="E1099" s="205" t="s">
        <v>1714</v>
      </c>
      <c r="F1099" s="206" t="s">
        <v>1715</v>
      </c>
      <c r="G1099" s="207" t="s">
        <v>267</v>
      </c>
      <c r="H1099" s="208">
        <v>30.1</v>
      </c>
      <c r="I1099" s="209"/>
      <c r="J1099" s="210">
        <f>ROUND(I1099*H1099,2)</f>
        <v>0</v>
      </c>
      <c r="K1099" s="206" t="s">
        <v>202</v>
      </c>
      <c r="L1099" s="62"/>
      <c r="M1099" s="211" t="s">
        <v>24</v>
      </c>
      <c r="N1099" s="212" t="s">
        <v>45</v>
      </c>
      <c r="O1099" s="43"/>
      <c r="P1099" s="213">
        <f>O1099*H1099</f>
        <v>0</v>
      </c>
      <c r="Q1099" s="213">
        <v>5.0000000000000001E-4</v>
      </c>
      <c r="R1099" s="213">
        <f>Q1099*H1099</f>
        <v>1.5050000000000001E-2</v>
      </c>
      <c r="S1099" s="213">
        <v>0</v>
      </c>
      <c r="T1099" s="214">
        <f>S1099*H1099</f>
        <v>0</v>
      </c>
      <c r="AR1099" s="25" t="s">
        <v>290</v>
      </c>
      <c r="AT1099" s="25" t="s">
        <v>198</v>
      </c>
      <c r="AU1099" s="25" t="s">
        <v>83</v>
      </c>
      <c r="AY1099" s="25" t="s">
        <v>196</v>
      </c>
      <c r="BE1099" s="215">
        <f>IF(N1099="základní",J1099,0)</f>
        <v>0</v>
      </c>
      <c r="BF1099" s="215">
        <f>IF(N1099="snížená",J1099,0)</f>
        <v>0</v>
      </c>
      <c r="BG1099" s="215">
        <f>IF(N1099="zákl. přenesená",J1099,0)</f>
        <v>0</v>
      </c>
      <c r="BH1099" s="215">
        <f>IF(N1099="sníž. přenesená",J1099,0)</f>
        <v>0</v>
      </c>
      <c r="BI1099" s="215">
        <f>IF(N1099="nulová",J1099,0)</f>
        <v>0</v>
      </c>
      <c r="BJ1099" s="25" t="s">
        <v>81</v>
      </c>
      <c r="BK1099" s="215">
        <f>ROUND(I1099*H1099,2)</f>
        <v>0</v>
      </c>
      <c r="BL1099" s="25" t="s">
        <v>290</v>
      </c>
      <c r="BM1099" s="25" t="s">
        <v>1716</v>
      </c>
    </row>
    <row r="1100" spans="2:65" s="12" customFormat="1">
      <c r="B1100" s="216"/>
      <c r="C1100" s="217"/>
      <c r="D1100" s="218" t="s">
        <v>205</v>
      </c>
      <c r="E1100" s="219" t="s">
        <v>24</v>
      </c>
      <c r="F1100" s="220" t="s">
        <v>1717</v>
      </c>
      <c r="G1100" s="217"/>
      <c r="H1100" s="221">
        <v>30.1</v>
      </c>
      <c r="I1100" s="222"/>
      <c r="J1100" s="217"/>
      <c r="K1100" s="217"/>
      <c r="L1100" s="223"/>
      <c r="M1100" s="224"/>
      <c r="N1100" s="225"/>
      <c r="O1100" s="225"/>
      <c r="P1100" s="225"/>
      <c r="Q1100" s="225"/>
      <c r="R1100" s="225"/>
      <c r="S1100" s="225"/>
      <c r="T1100" s="226"/>
      <c r="AT1100" s="227" t="s">
        <v>205</v>
      </c>
      <c r="AU1100" s="227" t="s">
        <v>83</v>
      </c>
      <c r="AV1100" s="12" t="s">
        <v>83</v>
      </c>
      <c r="AW1100" s="12" t="s">
        <v>37</v>
      </c>
      <c r="AX1100" s="12" t="s">
        <v>81</v>
      </c>
      <c r="AY1100" s="227" t="s">
        <v>196</v>
      </c>
    </row>
    <row r="1101" spans="2:65" s="1" customFormat="1" ht="34.5" customHeight="1">
      <c r="B1101" s="42"/>
      <c r="C1101" s="250" t="s">
        <v>1718</v>
      </c>
      <c r="D1101" s="250" t="s">
        <v>252</v>
      </c>
      <c r="E1101" s="251" t="s">
        <v>1719</v>
      </c>
      <c r="F1101" s="252" t="s">
        <v>1720</v>
      </c>
      <c r="G1101" s="253" t="s">
        <v>267</v>
      </c>
      <c r="H1101" s="254">
        <v>33.11</v>
      </c>
      <c r="I1101" s="255"/>
      <c r="J1101" s="256">
        <f>ROUND(I1101*H1101,2)</f>
        <v>0</v>
      </c>
      <c r="K1101" s="252" t="s">
        <v>202</v>
      </c>
      <c r="L1101" s="257"/>
      <c r="M1101" s="258" t="s">
        <v>24</v>
      </c>
      <c r="N1101" s="259" t="s">
        <v>45</v>
      </c>
      <c r="O1101" s="43"/>
      <c r="P1101" s="213">
        <f>O1101*H1101</f>
        <v>0</v>
      </c>
      <c r="Q1101" s="213">
        <v>1.32E-3</v>
      </c>
      <c r="R1101" s="213">
        <f>Q1101*H1101</f>
        <v>4.37052E-2</v>
      </c>
      <c r="S1101" s="213">
        <v>0</v>
      </c>
      <c r="T1101" s="214">
        <f>S1101*H1101</f>
        <v>0</v>
      </c>
      <c r="AR1101" s="25" t="s">
        <v>376</v>
      </c>
      <c r="AT1101" s="25" t="s">
        <v>252</v>
      </c>
      <c r="AU1101" s="25" t="s">
        <v>83</v>
      </c>
      <c r="AY1101" s="25" t="s">
        <v>196</v>
      </c>
      <c r="BE1101" s="215">
        <f>IF(N1101="základní",J1101,0)</f>
        <v>0</v>
      </c>
      <c r="BF1101" s="215">
        <f>IF(N1101="snížená",J1101,0)</f>
        <v>0</v>
      </c>
      <c r="BG1101" s="215">
        <f>IF(N1101="zákl. přenesená",J1101,0)</f>
        <v>0</v>
      </c>
      <c r="BH1101" s="215">
        <f>IF(N1101="sníž. přenesená",J1101,0)</f>
        <v>0</v>
      </c>
      <c r="BI1101" s="215">
        <f>IF(N1101="nulová",J1101,0)</f>
        <v>0</v>
      </c>
      <c r="BJ1101" s="25" t="s">
        <v>81</v>
      </c>
      <c r="BK1101" s="215">
        <f>ROUND(I1101*H1101,2)</f>
        <v>0</v>
      </c>
      <c r="BL1101" s="25" t="s">
        <v>290</v>
      </c>
      <c r="BM1101" s="25" t="s">
        <v>1721</v>
      </c>
    </row>
    <row r="1102" spans="2:65" s="12" customFormat="1">
      <c r="B1102" s="216"/>
      <c r="C1102" s="217"/>
      <c r="D1102" s="218" t="s">
        <v>205</v>
      </c>
      <c r="E1102" s="219" t="s">
        <v>24</v>
      </c>
      <c r="F1102" s="220" t="s">
        <v>1722</v>
      </c>
      <c r="G1102" s="217"/>
      <c r="H1102" s="221">
        <v>33.11</v>
      </c>
      <c r="I1102" s="222"/>
      <c r="J1102" s="217"/>
      <c r="K1102" s="217"/>
      <c r="L1102" s="223"/>
      <c r="M1102" s="224"/>
      <c r="N1102" s="225"/>
      <c r="O1102" s="225"/>
      <c r="P1102" s="225"/>
      <c r="Q1102" s="225"/>
      <c r="R1102" s="225"/>
      <c r="S1102" s="225"/>
      <c r="T1102" s="226"/>
      <c r="AT1102" s="227" t="s">
        <v>205</v>
      </c>
      <c r="AU1102" s="227" t="s">
        <v>83</v>
      </c>
      <c r="AV1102" s="12" t="s">
        <v>83</v>
      </c>
      <c r="AW1102" s="12" t="s">
        <v>37</v>
      </c>
      <c r="AX1102" s="12" t="s">
        <v>81</v>
      </c>
      <c r="AY1102" s="227" t="s">
        <v>196</v>
      </c>
    </row>
    <row r="1103" spans="2:65" s="1" customFormat="1" ht="14.5" customHeight="1">
      <c r="B1103" s="42"/>
      <c r="C1103" s="204" t="s">
        <v>1723</v>
      </c>
      <c r="D1103" s="204" t="s">
        <v>198</v>
      </c>
      <c r="E1103" s="205" t="s">
        <v>1724</v>
      </c>
      <c r="F1103" s="206" t="s">
        <v>1725</v>
      </c>
      <c r="G1103" s="207" t="s">
        <v>320</v>
      </c>
      <c r="H1103" s="208">
        <v>160.96</v>
      </c>
      <c r="I1103" s="209"/>
      <c r="J1103" s="210">
        <f>ROUND(I1103*H1103,2)</f>
        <v>0</v>
      </c>
      <c r="K1103" s="206" t="s">
        <v>202</v>
      </c>
      <c r="L1103" s="62"/>
      <c r="M1103" s="211" t="s">
        <v>24</v>
      </c>
      <c r="N1103" s="212" t="s">
        <v>45</v>
      </c>
      <c r="O1103" s="43"/>
      <c r="P1103" s="213">
        <f>O1103*H1103</f>
        <v>0</v>
      </c>
      <c r="Q1103" s="213">
        <v>1.26999E-5</v>
      </c>
      <c r="R1103" s="213">
        <f>Q1103*H1103</f>
        <v>2.0441759039999999E-3</v>
      </c>
      <c r="S1103" s="213">
        <v>0</v>
      </c>
      <c r="T1103" s="214">
        <f>S1103*H1103</f>
        <v>0</v>
      </c>
      <c r="AR1103" s="25" t="s">
        <v>290</v>
      </c>
      <c r="AT1103" s="25" t="s">
        <v>198</v>
      </c>
      <c r="AU1103" s="25" t="s">
        <v>83</v>
      </c>
      <c r="AY1103" s="25" t="s">
        <v>196</v>
      </c>
      <c r="BE1103" s="215">
        <f>IF(N1103="základní",J1103,0)</f>
        <v>0</v>
      </c>
      <c r="BF1103" s="215">
        <f>IF(N1103="snížená",J1103,0)</f>
        <v>0</v>
      </c>
      <c r="BG1103" s="215">
        <f>IF(N1103="zákl. přenesená",J1103,0)</f>
        <v>0</v>
      </c>
      <c r="BH1103" s="215">
        <f>IF(N1103="sníž. přenesená",J1103,0)</f>
        <v>0</v>
      </c>
      <c r="BI1103" s="215">
        <f>IF(N1103="nulová",J1103,0)</f>
        <v>0</v>
      </c>
      <c r="BJ1103" s="25" t="s">
        <v>81</v>
      </c>
      <c r="BK1103" s="215">
        <f>ROUND(I1103*H1103,2)</f>
        <v>0</v>
      </c>
      <c r="BL1103" s="25" t="s">
        <v>290</v>
      </c>
      <c r="BM1103" s="25" t="s">
        <v>1726</v>
      </c>
    </row>
    <row r="1104" spans="2:65" s="12" customFormat="1">
      <c r="B1104" s="216"/>
      <c r="C1104" s="217"/>
      <c r="D1104" s="218" t="s">
        <v>205</v>
      </c>
      <c r="E1104" s="219" t="s">
        <v>24</v>
      </c>
      <c r="F1104" s="220" t="s">
        <v>1727</v>
      </c>
      <c r="G1104" s="217"/>
      <c r="H1104" s="221">
        <v>22.68</v>
      </c>
      <c r="I1104" s="222"/>
      <c r="J1104" s="217"/>
      <c r="K1104" s="217"/>
      <c r="L1104" s="223"/>
      <c r="M1104" s="224"/>
      <c r="N1104" s="225"/>
      <c r="O1104" s="225"/>
      <c r="P1104" s="225"/>
      <c r="Q1104" s="225"/>
      <c r="R1104" s="225"/>
      <c r="S1104" s="225"/>
      <c r="T1104" s="226"/>
      <c r="AT1104" s="227" t="s">
        <v>205</v>
      </c>
      <c r="AU1104" s="227" t="s">
        <v>83</v>
      </c>
      <c r="AV1104" s="12" t="s">
        <v>83</v>
      </c>
      <c r="AW1104" s="12" t="s">
        <v>37</v>
      </c>
      <c r="AX1104" s="12" t="s">
        <v>74</v>
      </c>
      <c r="AY1104" s="227" t="s">
        <v>196</v>
      </c>
    </row>
    <row r="1105" spans="2:65" s="12" customFormat="1">
      <c r="B1105" s="216"/>
      <c r="C1105" s="217"/>
      <c r="D1105" s="218" t="s">
        <v>205</v>
      </c>
      <c r="E1105" s="219" t="s">
        <v>24</v>
      </c>
      <c r="F1105" s="220" t="s">
        <v>143</v>
      </c>
      <c r="G1105" s="217"/>
      <c r="H1105" s="221">
        <v>-1</v>
      </c>
      <c r="I1105" s="222"/>
      <c r="J1105" s="217"/>
      <c r="K1105" s="217"/>
      <c r="L1105" s="223"/>
      <c r="M1105" s="224"/>
      <c r="N1105" s="225"/>
      <c r="O1105" s="225"/>
      <c r="P1105" s="225"/>
      <c r="Q1105" s="225"/>
      <c r="R1105" s="225"/>
      <c r="S1105" s="225"/>
      <c r="T1105" s="226"/>
      <c r="AT1105" s="227" t="s">
        <v>205</v>
      </c>
      <c r="AU1105" s="227" t="s">
        <v>83</v>
      </c>
      <c r="AV1105" s="12" t="s">
        <v>83</v>
      </c>
      <c r="AW1105" s="12" t="s">
        <v>37</v>
      </c>
      <c r="AX1105" s="12" t="s">
        <v>74</v>
      </c>
      <c r="AY1105" s="227" t="s">
        <v>196</v>
      </c>
    </row>
    <row r="1106" spans="2:65" s="13" customFormat="1">
      <c r="B1106" s="228"/>
      <c r="C1106" s="229"/>
      <c r="D1106" s="218" t="s">
        <v>205</v>
      </c>
      <c r="E1106" s="230" t="s">
        <v>24</v>
      </c>
      <c r="F1106" s="231" t="s">
        <v>263</v>
      </c>
      <c r="G1106" s="229"/>
      <c r="H1106" s="232">
        <v>21.68</v>
      </c>
      <c r="I1106" s="233"/>
      <c r="J1106" s="229"/>
      <c r="K1106" s="229"/>
      <c r="L1106" s="234"/>
      <c r="M1106" s="235"/>
      <c r="N1106" s="236"/>
      <c r="O1106" s="236"/>
      <c r="P1106" s="236"/>
      <c r="Q1106" s="236"/>
      <c r="R1106" s="236"/>
      <c r="S1106" s="236"/>
      <c r="T1106" s="237"/>
      <c r="AT1106" s="238" t="s">
        <v>205</v>
      </c>
      <c r="AU1106" s="238" t="s">
        <v>83</v>
      </c>
      <c r="AV1106" s="13" t="s">
        <v>211</v>
      </c>
      <c r="AW1106" s="13" t="s">
        <v>37</v>
      </c>
      <c r="AX1106" s="13" t="s">
        <v>74</v>
      </c>
      <c r="AY1106" s="238" t="s">
        <v>196</v>
      </c>
    </row>
    <row r="1107" spans="2:65" s="12" customFormat="1">
      <c r="B1107" s="216"/>
      <c r="C1107" s="217"/>
      <c r="D1107" s="218" t="s">
        <v>205</v>
      </c>
      <c r="E1107" s="219" t="s">
        <v>24</v>
      </c>
      <c r="F1107" s="220" t="s">
        <v>1728</v>
      </c>
      <c r="G1107" s="217"/>
      <c r="H1107" s="221">
        <v>67.400000000000006</v>
      </c>
      <c r="I1107" s="222"/>
      <c r="J1107" s="217"/>
      <c r="K1107" s="217"/>
      <c r="L1107" s="223"/>
      <c r="M1107" s="224"/>
      <c r="N1107" s="225"/>
      <c r="O1107" s="225"/>
      <c r="P1107" s="225"/>
      <c r="Q1107" s="225"/>
      <c r="R1107" s="225"/>
      <c r="S1107" s="225"/>
      <c r="T1107" s="226"/>
      <c r="AT1107" s="227" t="s">
        <v>205</v>
      </c>
      <c r="AU1107" s="227" t="s">
        <v>83</v>
      </c>
      <c r="AV1107" s="12" t="s">
        <v>83</v>
      </c>
      <c r="AW1107" s="12" t="s">
        <v>37</v>
      </c>
      <c r="AX1107" s="12" t="s">
        <v>74</v>
      </c>
      <c r="AY1107" s="227" t="s">
        <v>196</v>
      </c>
    </row>
    <row r="1108" spans="2:65" s="12" customFormat="1">
      <c r="B1108" s="216"/>
      <c r="C1108" s="217"/>
      <c r="D1108" s="218" t="s">
        <v>205</v>
      </c>
      <c r="E1108" s="219" t="s">
        <v>24</v>
      </c>
      <c r="F1108" s="220" t="s">
        <v>1729</v>
      </c>
      <c r="G1108" s="217"/>
      <c r="H1108" s="221">
        <v>52.02</v>
      </c>
      <c r="I1108" s="222"/>
      <c r="J1108" s="217"/>
      <c r="K1108" s="217"/>
      <c r="L1108" s="223"/>
      <c r="M1108" s="224"/>
      <c r="N1108" s="225"/>
      <c r="O1108" s="225"/>
      <c r="P1108" s="225"/>
      <c r="Q1108" s="225"/>
      <c r="R1108" s="225"/>
      <c r="S1108" s="225"/>
      <c r="T1108" s="226"/>
      <c r="AT1108" s="227" t="s">
        <v>205</v>
      </c>
      <c r="AU1108" s="227" t="s">
        <v>83</v>
      </c>
      <c r="AV1108" s="12" t="s">
        <v>83</v>
      </c>
      <c r="AW1108" s="12" t="s">
        <v>37</v>
      </c>
      <c r="AX1108" s="12" t="s">
        <v>74</v>
      </c>
      <c r="AY1108" s="227" t="s">
        <v>196</v>
      </c>
    </row>
    <row r="1109" spans="2:65" s="12" customFormat="1">
      <c r="B1109" s="216"/>
      <c r="C1109" s="217"/>
      <c r="D1109" s="218" t="s">
        <v>205</v>
      </c>
      <c r="E1109" s="219" t="s">
        <v>24</v>
      </c>
      <c r="F1109" s="220" t="s">
        <v>1730</v>
      </c>
      <c r="G1109" s="217"/>
      <c r="H1109" s="221">
        <v>37.78</v>
      </c>
      <c r="I1109" s="222"/>
      <c r="J1109" s="217"/>
      <c r="K1109" s="217"/>
      <c r="L1109" s="223"/>
      <c r="M1109" s="224"/>
      <c r="N1109" s="225"/>
      <c r="O1109" s="225"/>
      <c r="P1109" s="225"/>
      <c r="Q1109" s="225"/>
      <c r="R1109" s="225"/>
      <c r="S1109" s="225"/>
      <c r="T1109" s="226"/>
      <c r="AT1109" s="227" t="s">
        <v>205</v>
      </c>
      <c r="AU1109" s="227" t="s">
        <v>83</v>
      </c>
      <c r="AV1109" s="12" t="s">
        <v>83</v>
      </c>
      <c r="AW1109" s="12" t="s">
        <v>37</v>
      </c>
      <c r="AX1109" s="12" t="s">
        <v>74</v>
      </c>
      <c r="AY1109" s="227" t="s">
        <v>196</v>
      </c>
    </row>
    <row r="1110" spans="2:65" s="12" customFormat="1">
      <c r="B1110" s="216"/>
      <c r="C1110" s="217"/>
      <c r="D1110" s="218" t="s">
        <v>205</v>
      </c>
      <c r="E1110" s="219" t="s">
        <v>24</v>
      </c>
      <c r="F1110" s="220" t="s">
        <v>1731</v>
      </c>
      <c r="G1110" s="217"/>
      <c r="H1110" s="221">
        <v>-17.920000000000002</v>
      </c>
      <c r="I1110" s="222"/>
      <c r="J1110" s="217"/>
      <c r="K1110" s="217"/>
      <c r="L1110" s="223"/>
      <c r="M1110" s="224"/>
      <c r="N1110" s="225"/>
      <c r="O1110" s="225"/>
      <c r="P1110" s="225"/>
      <c r="Q1110" s="225"/>
      <c r="R1110" s="225"/>
      <c r="S1110" s="225"/>
      <c r="T1110" s="226"/>
      <c r="AT1110" s="227" t="s">
        <v>205</v>
      </c>
      <c r="AU1110" s="227" t="s">
        <v>83</v>
      </c>
      <c r="AV1110" s="12" t="s">
        <v>83</v>
      </c>
      <c r="AW1110" s="12" t="s">
        <v>37</v>
      </c>
      <c r="AX1110" s="12" t="s">
        <v>74</v>
      </c>
      <c r="AY1110" s="227" t="s">
        <v>196</v>
      </c>
    </row>
    <row r="1111" spans="2:65" s="13" customFormat="1">
      <c r="B1111" s="228"/>
      <c r="C1111" s="229"/>
      <c r="D1111" s="218" t="s">
        <v>205</v>
      </c>
      <c r="E1111" s="230" t="s">
        <v>24</v>
      </c>
      <c r="F1111" s="231" t="s">
        <v>271</v>
      </c>
      <c r="G1111" s="229"/>
      <c r="H1111" s="232">
        <v>139.28</v>
      </c>
      <c r="I1111" s="233"/>
      <c r="J1111" s="229"/>
      <c r="K1111" s="229"/>
      <c r="L1111" s="234"/>
      <c r="M1111" s="235"/>
      <c r="N1111" s="236"/>
      <c r="O1111" s="236"/>
      <c r="P1111" s="236"/>
      <c r="Q1111" s="236"/>
      <c r="R1111" s="236"/>
      <c r="S1111" s="236"/>
      <c r="T1111" s="237"/>
      <c r="AT1111" s="238" t="s">
        <v>205</v>
      </c>
      <c r="AU1111" s="238" t="s">
        <v>83</v>
      </c>
      <c r="AV1111" s="13" t="s">
        <v>211</v>
      </c>
      <c r="AW1111" s="13" t="s">
        <v>37</v>
      </c>
      <c r="AX1111" s="13" t="s">
        <v>74</v>
      </c>
      <c r="AY1111" s="238" t="s">
        <v>196</v>
      </c>
    </row>
    <row r="1112" spans="2:65" s="14" customFormat="1">
      <c r="B1112" s="239"/>
      <c r="C1112" s="240"/>
      <c r="D1112" s="218" t="s">
        <v>205</v>
      </c>
      <c r="E1112" s="241" t="s">
        <v>24</v>
      </c>
      <c r="F1112" s="242" t="s">
        <v>238</v>
      </c>
      <c r="G1112" s="240"/>
      <c r="H1112" s="243">
        <v>160.96</v>
      </c>
      <c r="I1112" s="244"/>
      <c r="J1112" s="240"/>
      <c r="K1112" s="240"/>
      <c r="L1112" s="245"/>
      <c r="M1112" s="246"/>
      <c r="N1112" s="247"/>
      <c r="O1112" s="247"/>
      <c r="P1112" s="247"/>
      <c r="Q1112" s="247"/>
      <c r="R1112" s="247"/>
      <c r="S1112" s="247"/>
      <c r="T1112" s="248"/>
      <c r="AT1112" s="249" t="s">
        <v>205</v>
      </c>
      <c r="AU1112" s="249" t="s">
        <v>83</v>
      </c>
      <c r="AV1112" s="14" t="s">
        <v>203</v>
      </c>
      <c r="AW1112" s="14" t="s">
        <v>37</v>
      </c>
      <c r="AX1112" s="14" t="s">
        <v>81</v>
      </c>
      <c r="AY1112" s="249" t="s">
        <v>196</v>
      </c>
    </row>
    <row r="1113" spans="2:65" s="1" customFormat="1" ht="14.5" customHeight="1">
      <c r="B1113" s="42"/>
      <c r="C1113" s="250" t="s">
        <v>1732</v>
      </c>
      <c r="D1113" s="250" t="s">
        <v>252</v>
      </c>
      <c r="E1113" s="251" t="s">
        <v>1733</v>
      </c>
      <c r="F1113" s="252" t="s">
        <v>1734</v>
      </c>
      <c r="G1113" s="253" t="s">
        <v>320</v>
      </c>
      <c r="H1113" s="254">
        <v>177.05600000000001</v>
      </c>
      <c r="I1113" s="255"/>
      <c r="J1113" s="256">
        <f>ROUND(I1113*H1113,2)</f>
        <v>0</v>
      </c>
      <c r="K1113" s="252" t="s">
        <v>202</v>
      </c>
      <c r="L1113" s="257"/>
      <c r="M1113" s="258" t="s">
        <v>24</v>
      </c>
      <c r="N1113" s="259" t="s">
        <v>45</v>
      </c>
      <c r="O1113" s="43"/>
      <c r="P1113" s="213">
        <f>O1113*H1113</f>
        <v>0</v>
      </c>
      <c r="Q1113" s="213">
        <v>2.7999999999999998E-4</v>
      </c>
      <c r="R1113" s="213">
        <f>Q1113*H1113</f>
        <v>4.9575679999999997E-2</v>
      </c>
      <c r="S1113" s="213">
        <v>0</v>
      </c>
      <c r="T1113" s="214">
        <f>S1113*H1113</f>
        <v>0</v>
      </c>
      <c r="AR1113" s="25" t="s">
        <v>376</v>
      </c>
      <c r="AT1113" s="25" t="s">
        <v>252</v>
      </c>
      <c r="AU1113" s="25" t="s">
        <v>83</v>
      </c>
      <c r="AY1113" s="25" t="s">
        <v>196</v>
      </c>
      <c r="BE1113" s="215">
        <f>IF(N1113="základní",J1113,0)</f>
        <v>0</v>
      </c>
      <c r="BF1113" s="215">
        <f>IF(N1113="snížená",J1113,0)</f>
        <v>0</v>
      </c>
      <c r="BG1113" s="215">
        <f>IF(N1113="zákl. přenesená",J1113,0)</f>
        <v>0</v>
      </c>
      <c r="BH1113" s="215">
        <f>IF(N1113="sníž. přenesená",J1113,0)</f>
        <v>0</v>
      </c>
      <c r="BI1113" s="215">
        <f>IF(N1113="nulová",J1113,0)</f>
        <v>0</v>
      </c>
      <c r="BJ1113" s="25" t="s">
        <v>81</v>
      </c>
      <c r="BK1113" s="215">
        <f>ROUND(I1113*H1113,2)</f>
        <v>0</v>
      </c>
      <c r="BL1113" s="25" t="s">
        <v>290</v>
      </c>
      <c r="BM1113" s="25" t="s">
        <v>1735</v>
      </c>
    </row>
    <row r="1114" spans="2:65" s="12" customFormat="1">
      <c r="B1114" s="216"/>
      <c r="C1114" s="217"/>
      <c r="D1114" s="218" t="s">
        <v>205</v>
      </c>
      <c r="E1114" s="219" t="s">
        <v>24</v>
      </c>
      <c r="F1114" s="220" t="s">
        <v>1736</v>
      </c>
      <c r="G1114" s="217"/>
      <c r="H1114" s="221">
        <v>177.05600000000001</v>
      </c>
      <c r="I1114" s="222"/>
      <c r="J1114" s="217"/>
      <c r="K1114" s="217"/>
      <c r="L1114" s="223"/>
      <c r="M1114" s="224"/>
      <c r="N1114" s="225"/>
      <c r="O1114" s="225"/>
      <c r="P1114" s="225"/>
      <c r="Q1114" s="225"/>
      <c r="R1114" s="225"/>
      <c r="S1114" s="225"/>
      <c r="T1114" s="226"/>
      <c r="AT1114" s="227" t="s">
        <v>205</v>
      </c>
      <c r="AU1114" s="227" t="s">
        <v>83</v>
      </c>
      <c r="AV1114" s="12" t="s">
        <v>83</v>
      </c>
      <c r="AW1114" s="12" t="s">
        <v>37</v>
      </c>
      <c r="AX1114" s="12" t="s">
        <v>81</v>
      </c>
      <c r="AY1114" s="227" t="s">
        <v>196</v>
      </c>
    </row>
    <row r="1115" spans="2:65" s="1" customFormat="1" ht="23" customHeight="1">
      <c r="B1115" s="42"/>
      <c r="C1115" s="204" t="s">
        <v>1737</v>
      </c>
      <c r="D1115" s="204" t="s">
        <v>198</v>
      </c>
      <c r="E1115" s="205" t="s">
        <v>1738</v>
      </c>
      <c r="F1115" s="206" t="s">
        <v>1739</v>
      </c>
      <c r="G1115" s="207" t="s">
        <v>267</v>
      </c>
      <c r="H1115" s="208">
        <v>30.1</v>
      </c>
      <c r="I1115" s="209"/>
      <c r="J1115" s="210">
        <f>ROUND(I1115*H1115,2)</f>
        <v>0</v>
      </c>
      <c r="K1115" s="206" t="s">
        <v>202</v>
      </c>
      <c r="L1115" s="62"/>
      <c r="M1115" s="211" t="s">
        <v>24</v>
      </c>
      <c r="N1115" s="212" t="s">
        <v>45</v>
      </c>
      <c r="O1115" s="43"/>
      <c r="P1115" s="213">
        <f>O1115*H1115</f>
        <v>0</v>
      </c>
      <c r="Q1115" s="213">
        <v>5.7599999999999997E-7</v>
      </c>
      <c r="R1115" s="213">
        <f>Q1115*H1115</f>
        <v>1.7337600000000002E-5</v>
      </c>
      <c r="S1115" s="213">
        <v>0</v>
      </c>
      <c r="T1115" s="214">
        <f>S1115*H1115</f>
        <v>0</v>
      </c>
      <c r="AR1115" s="25" t="s">
        <v>290</v>
      </c>
      <c r="AT1115" s="25" t="s">
        <v>198</v>
      </c>
      <c r="AU1115" s="25" t="s">
        <v>83</v>
      </c>
      <c r="AY1115" s="25" t="s">
        <v>196</v>
      </c>
      <c r="BE1115" s="215">
        <f>IF(N1115="základní",J1115,0)</f>
        <v>0</v>
      </c>
      <c r="BF1115" s="215">
        <f>IF(N1115="snížená",J1115,0)</f>
        <v>0</v>
      </c>
      <c r="BG1115" s="215">
        <f>IF(N1115="zákl. přenesená",J1115,0)</f>
        <v>0</v>
      </c>
      <c r="BH1115" s="215">
        <f>IF(N1115="sníž. přenesená",J1115,0)</f>
        <v>0</v>
      </c>
      <c r="BI1115" s="215">
        <f>IF(N1115="nulová",J1115,0)</f>
        <v>0</v>
      </c>
      <c r="BJ1115" s="25" t="s">
        <v>81</v>
      </c>
      <c r="BK1115" s="215">
        <f>ROUND(I1115*H1115,2)</f>
        <v>0</v>
      </c>
      <c r="BL1115" s="25" t="s">
        <v>290</v>
      </c>
      <c r="BM1115" s="25" t="s">
        <v>1740</v>
      </c>
    </row>
    <row r="1116" spans="2:65" s="12" customFormat="1">
      <c r="B1116" s="216"/>
      <c r="C1116" s="217"/>
      <c r="D1116" s="218" t="s">
        <v>205</v>
      </c>
      <c r="E1116" s="219" t="s">
        <v>24</v>
      </c>
      <c r="F1116" s="220" t="s">
        <v>1717</v>
      </c>
      <c r="G1116" s="217"/>
      <c r="H1116" s="221">
        <v>30.1</v>
      </c>
      <c r="I1116" s="222"/>
      <c r="J1116" s="217"/>
      <c r="K1116" s="217"/>
      <c r="L1116" s="223"/>
      <c r="M1116" s="224"/>
      <c r="N1116" s="225"/>
      <c r="O1116" s="225"/>
      <c r="P1116" s="225"/>
      <c r="Q1116" s="225"/>
      <c r="R1116" s="225"/>
      <c r="S1116" s="225"/>
      <c r="T1116" s="226"/>
      <c r="AT1116" s="227" t="s">
        <v>205</v>
      </c>
      <c r="AU1116" s="227" t="s">
        <v>83</v>
      </c>
      <c r="AV1116" s="12" t="s">
        <v>83</v>
      </c>
      <c r="AW1116" s="12" t="s">
        <v>37</v>
      </c>
      <c r="AX1116" s="12" t="s">
        <v>81</v>
      </c>
      <c r="AY1116" s="227" t="s">
        <v>196</v>
      </c>
    </row>
    <row r="1117" spans="2:65" s="1" customFormat="1" ht="14.5" customHeight="1">
      <c r="B1117" s="42"/>
      <c r="C1117" s="204" t="s">
        <v>1741</v>
      </c>
      <c r="D1117" s="204" t="s">
        <v>198</v>
      </c>
      <c r="E1117" s="205" t="s">
        <v>1742</v>
      </c>
      <c r="F1117" s="206" t="s">
        <v>1743</v>
      </c>
      <c r="G1117" s="207" t="s">
        <v>267</v>
      </c>
      <c r="H1117" s="208">
        <v>30.1</v>
      </c>
      <c r="I1117" s="209"/>
      <c r="J1117" s="210">
        <f>ROUND(I1117*H1117,2)</f>
        <v>0</v>
      </c>
      <c r="K1117" s="206" t="s">
        <v>202</v>
      </c>
      <c r="L1117" s="62"/>
      <c r="M1117" s="211" t="s">
        <v>24</v>
      </c>
      <c r="N1117" s="212" t="s">
        <v>45</v>
      </c>
      <c r="O1117" s="43"/>
      <c r="P1117" s="213">
        <f>O1117*H1117</f>
        <v>0</v>
      </c>
      <c r="Q1117" s="213">
        <v>2.0000000000000001E-4</v>
      </c>
      <c r="R1117" s="213">
        <f>Q1117*H1117</f>
        <v>6.0200000000000002E-3</v>
      </c>
      <c r="S1117" s="213">
        <v>0</v>
      </c>
      <c r="T1117" s="214">
        <f>S1117*H1117</f>
        <v>0</v>
      </c>
      <c r="AR1117" s="25" t="s">
        <v>290</v>
      </c>
      <c r="AT1117" s="25" t="s">
        <v>198</v>
      </c>
      <c r="AU1117" s="25" t="s">
        <v>83</v>
      </c>
      <c r="AY1117" s="25" t="s">
        <v>196</v>
      </c>
      <c r="BE1117" s="215">
        <f>IF(N1117="základní",J1117,0)</f>
        <v>0</v>
      </c>
      <c r="BF1117" s="215">
        <f>IF(N1117="snížená",J1117,0)</f>
        <v>0</v>
      </c>
      <c r="BG1117" s="215">
        <f>IF(N1117="zákl. přenesená",J1117,0)</f>
        <v>0</v>
      </c>
      <c r="BH1117" s="215">
        <f>IF(N1117="sníž. přenesená",J1117,0)</f>
        <v>0</v>
      </c>
      <c r="BI1117" s="215">
        <f>IF(N1117="nulová",J1117,0)</f>
        <v>0</v>
      </c>
      <c r="BJ1117" s="25" t="s">
        <v>81</v>
      </c>
      <c r="BK1117" s="215">
        <f>ROUND(I1117*H1117,2)</f>
        <v>0</v>
      </c>
      <c r="BL1117" s="25" t="s">
        <v>290</v>
      </c>
      <c r="BM1117" s="25" t="s">
        <v>1744</v>
      </c>
    </row>
    <row r="1118" spans="2:65" s="12" customFormat="1">
      <c r="B1118" s="216"/>
      <c r="C1118" s="217"/>
      <c r="D1118" s="218" t="s">
        <v>205</v>
      </c>
      <c r="E1118" s="219" t="s">
        <v>24</v>
      </c>
      <c r="F1118" s="220" t="s">
        <v>1717</v>
      </c>
      <c r="G1118" s="217"/>
      <c r="H1118" s="221">
        <v>30.1</v>
      </c>
      <c r="I1118" s="222"/>
      <c r="J1118" s="217"/>
      <c r="K1118" s="217"/>
      <c r="L1118" s="223"/>
      <c r="M1118" s="224"/>
      <c r="N1118" s="225"/>
      <c r="O1118" s="225"/>
      <c r="P1118" s="225"/>
      <c r="Q1118" s="225"/>
      <c r="R1118" s="225"/>
      <c r="S1118" s="225"/>
      <c r="T1118" s="226"/>
      <c r="AT1118" s="227" t="s">
        <v>205</v>
      </c>
      <c r="AU1118" s="227" t="s">
        <v>83</v>
      </c>
      <c r="AV1118" s="12" t="s">
        <v>83</v>
      </c>
      <c r="AW1118" s="12" t="s">
        <v>37</v>
      </c>
      <c r="AX1118" s="12" t="s">
        <v>81</v>
      </c>
      <c r="AY1118" s="227" t="s">
        <v>196</v>
      </c>
    </row>
    <row r="1119" spans="2:65" s="1" customFormat="1" ht="23" customHeight="1">
      <c r="B1119" s="42"/>
      <c r="C1119" s="204" t="s">
        <v>1745</v>
      </c>
      <c r="D1119" s="204" t="s">
        <v>198</v>
      </c>
      <c r="E1119" s="205" t="s">
        <v>1746</v>
      </c>
      <c r="F1119" s="206" t="s">
        <v>1747</v>
      </c>
      <c r="G1119" s="207" t="s">
        <v>267</v>
      </c>
      <c r="H1119" s="208">
        <v>129.81</v>
      </c>
      <c r="I1119" s="209"/>
      <c r="J1119" s="210">
        <f>ROUND(I1119*H1119,2)</f>
        <v>0</v>
      </c>
      <c r="K1119" s="206" t="s">
        <v>202</v>
      </c>
      <c r="L1119" s="62"/>
      <c r="M1119" s="211" t="s">
        <v>24</v>
      </c>
      <c r="N1119" s="212" t="s">
        <v>45</v>
      </c>
      <c r="O1119" s="43"/>
      <c r="P1119" s="213">
        <f>O1119*H1119</f>
        <v>0</v>
      </c>
      <c r="Q1119" s="213">
        <v>5.0000000000000001E-4</v>
      </c>
      <c r="R1119" s="213">
        <f>Q1119*H1119</f>
        <v>6.4905000000000004E-2</v>
      </c>
      <c r="S1119" s="213">
        <v>0</v>
      </c>
      <c r="T1119" s="214">
        <f>S1119*H1119</f>
        <v>0</v>
      </c>
      <c r="AR1119" s="25" t="s">
        <v>290</v>
      </c>
      <c r="AT1119" s="25" t="s">
        <v>198</v>
      </c>
      <c r="AU1119" s="25" t="s">
        <v>83</v>
      </c>
      <c r="AY1119" s="25" t="s">
        <v>196</v>
      </c>
      <c r="BE1119" s="215">
        <f>IF(N1119="základní",J1119,0)</f>
        <v>0</v>
      </c>
      <c r="BF1119" s="215">
        <f>IF(N1119="snížená",J1119,0)</f>
        <v>0</v>
      </c>
      <c r="BG1119" s="215">
        <f>IF(N1119="zákl. přenesená",J1119,0)</f>
        <v>0</v>
      </c>
      <c r="BH1119" s="215">
        <f>IF(N1119="sníž. přenesená",J1119,0)</f>
        <v>0</v>
      </c>
      <c r="BI1119" s="215">
        <f>IF(N1119="nulová",J1119,0)</f>
        <v>0</v>
      </c>
      <c r="BJ1119" s="25" t="s">
        <v>81</v>
      </c>
      <c r="BK1119" s="215">
        <f>ROUND(I1119*H1119,2)</f>
        <v>0</v>
      </c>
      <c r="BL1119" s="25" t="s">
        <v>290</v>
      </c>
      <c r="BM1119" s="25" t="s">
        <v>1748</v>
      </c>
    </row>
    <row r="1120" spans="2:65" s="12" customFormat="1">
      <c r="B1120" s="216"/>
      <c r="C1120" s="217"/>
      <c r="D1120" s="218" t="s">
        <v>205</v>
      </c>
      <c r="E1120" s="219" t="s">
        <v>24</v>
      </c>
      <c r="F1120" s="220" t="s">
        <v>1215</v>
      </c>
      <c r="G1120" s="217"/>
      <c r="H1120" s="221">
        <v>135.19999999999999</v>
      </c>
      <c r="I1120" s="222"/>
      <c r="J1120" s="217"/>
      <c r="K1120" s="217"/>
      <c r="L1120" s="223"/>
      <c r="M1120" s="224"/>
      <c r="N1120" s="225"/>
      <c r="O1120" s="225"/>
      <c r="P1120" s="225"/>
      <c r="Q1120" s="225"/>
      <c r="R1120" s="225"/>
      <c r="S1120" s="225"/>
      <c r="T1120" s="226"/>
      <c r="AT1120" s="227" t="s">
        <v>205</v>
      </c>
      <c r="AU1120" s="227" t="s">
        <v>83</v>
      </c>
      <c r="AV1120" s="12" t="s">
        <v>83</v>
      </c>
      <c r="AW1120" s="12" t="s">
        <v>37</v>
      </c>
      <c r="AX1120" s="12" t="s">
        <v>74</v>
      </c>
      <c r="AY1120" s="227" t="s">
        <v>196</v>
      </c>
    </row>
    <row r="1121" spans="2:65" s="12" customFormat="1">
      <c r="B1121" s="216"/>
      <c r="C1121" s="217"/>
      <c r="D1121" s="218" t="s">
        <v>205</v>
      </c>
      <c r="E1121" s="219" t="s">
        <v>24</v>
      </c>
      <c r="F1121" s="220" t="s">
        <v>1707</v>
      </c>
      <c r="G1121" s="217"/>
      <c r="H1121" s="221">
        <v>-5.39</v>
      </c>
      <c r="I1121" s="222"/>
      <c r="J1121" s="217"/>
      <c r="K1121" s="217"/>
      <c r="L1121" s="223"/>
      <c r="M1121" s="224"/>
      <c r="N1121" s="225"/>
      <c r="O1121" s="225"/>
      <c r="P1121" s="225"/>
      <c r="Q1121" s="225"/>
      <c r="R1121" s="225"/>
      <c r="S1121" s="225"/>
      <c r="T1121" s="226"/>
      <c r="AT1121" s="227" t="s">
        <v>205</v>
      </c>
      <c r="AU1121" s="227" t="s">
        <v>83</v>
      </c>
      <c r="AV1121" s="12" t="s">
        <v>83</v>
      </c>
      <c r="AW1121" s="12" t="s">
        <v>37</v>
      </c>
      <c r="AX1121" s="12" t="s">
        <v>74</v>
      </c>
      <c r="AY1121" s="227" t="s">
        <v>196</v>
      </c>
    </row>
    <row r="1122" spans="2:65" s="13" customFormat="1">
      <c r="B1122" s="228"/>
      <c r="C1122" s="229"/>
      <c r="D1122" s="218" t="s">
        <v>205</v>
      </c>
      <c r="E1122" s="230" t="s">
        <v>24</v>
      </c>
      <c r="F1122" s="231" t="s">
        <v>271</v>
      </c>
      <c r="G1122" s="229"/>
      <c r="H1122" s="232">
        <v>129.81</v>
      </c>
      <c r="I1122" s="233"/>
      <c r="J1122" s="229"/>
      <c r="K1122" s="229"/>
      <c r="L1122" s="234"/>
      <c r="M1122" s="235"/>
      <c r="N1122" s="236"/>
      <c r="O1122" s="236"/>
      <c r="P1122" s="236"/>
      <c r="Q1122" s="236"/>
      <c r="R1122" s="236"/>
      <c r="S1122" s="236"/>
      <c r="T1122" s="237"/>
      <c r="AT1122" s="238" t="s">
        <v>205</v>
      </c>
      <c r="AU1122" s="238" t="s">
        <v>83</v>
      </c>
      <c r="AV1122" s="13" t="s">
        <v>211</v>
      </c>
      <c r="AW1122" s="13" t="s">
        <v>37</v>
      </c>
      <c r="AX1122" s="13" t="s">
        <v>74</v>
      </c>
      <c r="AY1122" s="238" t="s">
        <v>196</v>
      </c>
    </row>
    <row r="1123" spans="2:65" s="14" customFormat="1">
      <c r="B1123" s="239"/>
      <c r="C1123" s="240"/>
      <c r="D1123" s="218" t="s">
        <v>205</v>
      </c>
      <c r="E1123" s="241" t="s">
        <v>24</v>
      </c>
      <c r="F1123" s="242" t="s">
        <v>238</v>
      </c>
      <c r="G1123" s="240"/>
      <c r="H1123" s="243">
        <v>129.81</v>
      </c>
      <c r="I1123" s="244"/>
      <c r="J1123" s="240"/>
      <c r="K1123" s="240"/>
      <c r="L1123" s="245"/>
      <c r="M1123" s="246"/>
      <c r="N1123" s="247"/>
      <c r="O1123" s="247"/>
      <c r="P1123" s="247"/>
      <c r="Q1123" s="247"/>
      <c r="R1123" s="247"/>
      <c r="S1123" s="247"/>
      <c r="T1123" s="248"/>
      <c r="AT1123" s="249" t="s">
        <v>205</v>
      </c>
      <c r="AU1123" s="249" t="s">
        <v>83</v>
      </c>
      <c r="AV1123" s="14" t="s">
        <v>203</v>
      </c>
      <c r="AW1123" s="14" t="s">
        <v>37</v>
      </c>
      <c r="AX1123" s="14" t="s">
        <v>81</v>
      </c>
      <c r="AY1123" s="249" t="s">
        <v>196</v>
      </c>
    </row>
    <row r="1124" spans="2:65" s="1" customFormat="1" ht="23" customHeight="1">
      <c r="B1124" s="42"/>
      <c r="C1124" s="204" t="s">
        <v>1749</v>
      </c>
      <c r="D1124" s="204" t="s">
        <v>198</v>
      </c>
      <c r="E1124" s="205" t="s">
        <v>1750</v>
      </c>
      <c r="F1124" s="206" t="s">
        <v>1751</v>
      </c>
      <c r="G1124" s="207" t="s">
        <v>267</v>
      </c>
      <c r="H1124" s="208">
        <v>159.91</v>
      </c>
      <c r="I1124" s="209"/>
      <c r="J1124" s="210">
        <f>ROUND(I1124*H1124,2)</f>
        <v>0</v>
      </c>
      <c r="K1124" s="206" t="s">
        <v>202</v>
      </c>
      <c r="L1124" s="62"/>
      <c r="M1124" s="211" t="s">
        <v>24</v>
      </c>
      <c r="N1124" s="212" t="s">
        <v>45</v>
      </c>
      <c r="O1124" s="43"/>
      <c r="P1124" s="213">
        <f>O1124*H1124</f>
        <v>0</v>
      </c>
      <c r="Q1124" s="213">
        <v>4.5500000000000002E-3</v>
      </c>
      <c r="R1124" s="213">
        <f>Q1124*H1124</f>
        <v>0.72759050000000003</v>
      </c>
      <c r="S1124" s="213">
        <v>0</v>
      </c>
      <c r="T1124" s="214">
        <f>S1124*H1124</f>
        <v>0</v>
      </c>
      <c r="AR1124" s="25" t="s">
        <v>290</v>
      </c>
      <c r="AT1124" s="25" t="s">
        <v>198</v>
      </c>
      <c r="AU1124" s="25" t="s">
        <v>83</v>
      </c>
      <c r="AY1124" s="25" t="s">
        <v>196</v>
      </c>
      <c r="BE1124" s="215">
        <f>IF(N1124="základní",J1124,0)</f>
        <v>0</v>
      </c>
      <c r="BF1124" s="215">
        <f>IF(N1124="snížená",J1124,0)</f>
        <v>0</v>
      </c>
      <c r="BG1124" s="215">
        <f>IF(N1124="zákl. přenesená",J1124,0)</f>
        <v>0</v>
      </c>
      <c r="BH1124" s="215">
        <f>IF(N1124="sníž. přenesená",J1124,0)</f>
        <v>0</v>
      </c>
      <c r="BI1124" s="215">
        <f>IF(N1124="nulová",J1124,0)</f>
        <v>0</v>
      </c>
      <c r="BJ1124" s="25" t="s">
        <v>81</v>
      </c>
      <c r="BK1124" s="215">
        <f>ROUND(I1124*H1124,2)</f>
        <v>0</v>
      </c>
      <c r="BL1124" s="25" t="s">
        <v>290</v>
      </c>
      <c r="BM1124" s="25" t="s">
        <v>1752</v>
      </c>
    </row>
    <row r="1125" spans="2:65" s="12" customFormat="1">
      <c r="B1125" s="216"/>
      <c r="C1125" s="217"/>
      <c r="D1125" s="218" t="s">
        <v>205</v>
      </c>
      <c r="E1125" s="219" t="s">
        <v>24</v>
      </c>
      <c r="F1125" s="220" t="s">
        <v>1215</v>
      </c>
      <c r="G1125" s="217"/>
      <c r="H1125" s="221">
        <v>135.19999999999999</v>
      </c>
      <c r="I1125" s="222"/>
      <c r="J1125" s="217"/>
      <c r="K1125" s="217"/>
      <c r="L1125" s="223"/>
      <c r="M1125" s="224"/>
      <c r="N1125" s="225"/>
      <c r="O1125" s="225"/>
      <c r="P1125" s="225"/>
      <c r="Q1125" s="225"/>
      <c r="R1125" s="225"/>
      <c r="S1125" s="225"/>
      <c r="T1125" s="226"/>
      <c r="AT1125" s="227" t="s">
        <v>205</v>
      </c>
      <c r="AU1125" s="227" t="s">
        <v>83</v>
      </c>
      <c r="AV1125" s="12" t="s">
        <v>83</v>
      </c>
      <c r="AW1125" s="12" t="s">
        <v>37</v>
      </c>
      <c r="AX1125" s="12" t="s">
        <v>74</v>
      </c>
      <c r="AY1125" s="227" t="s">
        <v>196</v>
      </c>
    </row>
    <row r="1126" spans="2:65" s="12" customFormat="1">
      <c r="B1126" s="216"/>
      <c r="C1126" s="217"/>
      <c r="D1126" s="218" t="s">
        <v>205</v>
      </c>
      <c r="E1126" s="219" t="s">
        <v>24</v>
      </c>
      <c r="F1126" s="220" t="s">
        <v>1707</v>
      </c>
      <c r="G1126" s="217"/>
      <c r="H1126" s="221">
        <v>-5.39</v>
      </c>
      <c r="I1126" s="222"/>
      <c r="J1126" s="217"/>
      <c r="K1126" s="217"/>
      <c r="L1126" s="223"/>
      <c r="M1126" s="224"/>
      <c r="N1126" s="225"/>
      <c r="O1126" s="225"/>
      <c r="P1126" s="225"/>
      <c r="Q1126" s="225"/>
      <c r="R1126" s="225"/>
      <c r="S1126" s="225"/>
      <c r="T1126" s="226"/>
      <c r="AT1126" s="227" t="s">
        <v>205</v>
      </c>
      <c r="AU1126" s="227" t="s">
        <v>83</v>
      </c>
      <c r="AV1126" s="12" t="s">
        <v>83</v>
      </c>
      <c r="AW1126" s="12" t="s">
        <v>37</v>
      </c>
      <c r="AX1126" s="12" t="s">
        <v>74</v>
      </c>
      <c r="AY1126" s="227" t="s">
        <v>196</v>
      </c>
    </row>
    <row r="1127" spans="2:65" s="13" customFormat="1">
      <c r="B1127" s="228"/>
      <c r="C1127" s="229"/>
      <c r="D1127" s="218" t="s">
        <v>205</v>
      </c>
      <c r="E1127" s="230" t="s">
        <v>24</v>
      </c>
      <c r="F1127" s="231" t="s">
        <v>271</v>
      </c>
      <c r="G1127" s="229"/>
      <c r="H1127" s="232">
        <v>129.81</v>
      </c>
      <c r="I1127" s="233"/>
      <c r="J1127" s="229"/>
      <c r="K1127" s="229"/>
      <c r="L1127" s="234"/>
      <c r="M1127" s="235"/>
      <c r="N1127" s="236"/>
      <c r="O1127" s="236"/>
      <c r="P1127" s="236"/>
      <c r="Q1127" s="236"/>
      <c r="R1127" s="236"/>
      <c r="S1127" s="236"/>
      <c r="T1127" s="237"/>
      <c r="AT1127" s="238" t="s">
        <v>205</v>
      </c>
      <c r="AU1127" s="238" t="s">
        <v>83</v>
      </c>
      <c r="AV1127" s="13" t="s">
        <v>211</v>
      </c>
      <c r="AW1127" s="13" t="s">
        <v>37</v>
      </c>
      <c r="AX1127" s="13" t="s">
        <v>74</v>
      </c>
      <c r="AY1127" s="238" t="s">
        <v>196</v>
      </c>
    </row>
    <row r="1128" spans="2:65" s="12" customFormat="1">
      <c r="B1128" s="216"/>
      <c r="C1128" s="217"/>
      <c r="D1128" s="218" t="s">
        <v>205</v>
      </c>
      <c r="E1128" s="219" t="s">
        <v>24</v>
      </c>
      <c r="F1128" s="220" t="s">
        <v>1717</v>
      </c>
      <c r="G1128" s="217"/>
      <c r="H1128" s="221">
        <v>30.1</v>
      </c>
      <c r="I1128" s="222"/>
      <c r="J1128" s="217"/>
      <c r="K1128" s="217"/>
      <c r="L1128" s="223"/>
      <c r="M1128" s="224"/>
      <c r="N1128" s="225"/>
      <c r="O1128" s="225"/>
      <c r="P1128" s="225"/>
      <c r="Q1128" s="225"/>
      <c r="R1128" s="225"/>
      <c r="S1128" s="225"/>
      <c r="T1128" s="226"/>
      <c r="AT1128" s="227" t="s">
        <v>205</v>
      </c>
      <c r="AU1128" s="227" t="s">
        <v>83</v>
      </c>
      <c r="AV1128" s="12" t="s">
        <v>83</v>
      </c>
      <c r="AW1128" s="12" t="s">
        <v>37</v>
      </c>
      <c r="AX1128" s="12" t="s">
        <v>74</v>
      </c>
      <c r="AY1128" s="227" t="s">
        <v>196</v>
      </c>
    </row>
    <row r="1129" spans="2:65" s="13" customFormat="1">
      <c r="B1129" s="228"/>
      <c r="C1129" s="229"/>
      <c r="D1129" s="218" t="s">
        <v>205</v>
      </c>
      <c r="E1129" s="230" t="s">
        <v>24</v>
      </c>
      <c r="F1129" s="231" t="s">
        <v>1753</v>
      </c>
      <c r="G1129" s="229"/>
      <c r="H1129" s="232">
        <v>30.1</v>
      </c>
      <c r="I1129" s="233"/>
      <c r="J1129" s="229"/>
      <c r="K1129" s="229"/>
      <c r="L1129" s="234"/>
      <c r="M1129" s="235"/>
      <c r="N1129" s="236"/>
      <c r="O1129" s="236"/>
      <c r="P1129" s="236"/>
      <c r="Q1129" s="236"/>
      <c r="R1129" s="236"/>
      <c r="S1129" s="236"/>
      <c r="T1129" s="237"/>
      <c r="AT1129" s="238" t="s">
        <v>205</v>
      </c>
      <c r="AU1129" s="238" t="s">
        <v>83</v>
      </c>
      <c r="AV1129" s="13" t="s">
        <v>211</v>
      </c>
      <c r="AW1129" s="13" t="s">
        <v>37</v>
      </c>
      <c r="AX1129" s="13" t="s">
        <v>74</v>
      </c>
      <c r="AY1129" s="238" t="s">
        <v>196</v>
      </c>
    </row>
    <row r="1130" spans="2:65" s="14" customFormat="1">
      <c r="B1130" s="239"/>
      <c r="C1130" s="240"/>
      <c r="D1130" s="218" t="s">
        <v>205</v>
      </c>
      <c r="E1130" s="241" t="s">
        <v>24</v>
      </c>
      <c r="F1130" s="242" t="s">
        <v>238</v>
      </c>
      <c r="G1130" s="240"/>
      <c r="H1130" s="243">
        <v>159.91</v>
      </c>
      <c r="I1130" s="244"/>
      <c r="J1130" s="240"/>
      <c r="K1130" s="240"/>
      <c r="L1130" s="245"/>
      <c r="M1130" s="246"/>
      <c r="N1130" s="247"/>
      <c r="O1130" s="247"/>
      <c r="P1130" s="247"/>
      <c r="Q1130" s="247"/>
      <c r="R1130" s="247"/>
      <c r="S1130" s="247"/>
      <c r="T1130" s="248"/>
      <c r="AT1130" s="249" t="s">
        <v>205</v>
      </c>
      <c r="AU1130" s="249" t="s">
        <v>83</v>
      </c>
      <c r="AV1130" s="14" t="s">
        <v>203</v>
      </c>
      <c r="AW1130" s="14" t="s">
        <v>37</v>
      </c>
      <c r="AX1130" s="14" t="s">
        <v>81</v>
      </c>
      <c r="AY1130" s="249" t="s">
        <v>196</v>
      </c>
    </row>
    <row r="1131" spans="2:65" s="1" customFormat="1" ht="46" customHeight="1">
      <c r="B1131" s="42"/>
      <c r="C1131" s="204" t="s">
        <v>1754</v>
      </c>
      <c r="D1131" s="204" t="s">
        <v>198</v>
      </c>
      <c r="E1131" s="205" t="s">
        <v>1755</v>
      </c>
      <c r="F1131" s="206" t="s">
        <v>1756</v>
      </c>
      <c r="G1131" s="207" t="s">
        <v>1189</v>
      </c>
      <c r="H1131" s="270"/>
      <c r="I1131" s="209"/>
      <c r="J1131" s="210">
        <f>ROUND(I1131*H1131,2)</f>
        <v>0</v>
      </c>
      <c r="K1131" s="206" t="s">
        <v>202</v>
      </c>
      <c r="L1131" s="62"/>
      <c r="M1131" s="211" t="s">
        <v>24</v>
      </c>
      <c r="N1131" s="212" t="s">
        <v>45</v>
      </c>
      <c r="O1131" s="43"/>
      <c r="P1131" s="213">
        <f>O1131*H1131</f>
        <v>0</v>
      </c>
      <c r="Q1131" s="213">
        <v>0</v>
      </c>
      <c r="R1131" s="213">
        <f>Q1131*H1131</f>
        <v>0</v>
      </c>
      <c r="S1131" s="213">
        <v>0</v>
      </c>
      <c r="T1131" s="214">
        <f>S1131*H1131</f>
        <v>0</v>
      </c>
      <c r="AR1131" s="25" t="s">
        <v>290</v>
      </c>
      <c r="AT1131" s="25" t="s">
        <v>198</v>
      </c>
      <c r="AU1131" s="25" t="s">
        <v>83</v>
      </c>
      <c r="AY1131" s="25" t="s">
        <v>196</v>
      </c>
      <c r="BE1131" s="215">
        <f>IF(N1131="základní",J1131,0)</f>
        <v>0</v>
      </c>
      <c r="BF1131" s="215">
        <f>IF(N1131="snížená",J1131,0)</f>
        <v>0</v>
      </c>
      <c r="BG1131" s="215">
        <f>IF(N1131="zákl. přenesená",J1131,0)</f>
        <v>0</v>
      </c>
      <c r="BH1131" s="215">
        <f>IF(N1131="sníž. přenesená",J1131,0)</f>
        <v>0</v>
      </c>
      <c r="BI1131" s="215">
        <f>IF(N1131="nulová",J1131,0)</f>
        <v>0</v>
      </c>
      <c r="BJ1131" s="25" t="s">
        <v>81</v>
      </c>
      <c r="BK1131" s="215">
        <f>ROUND(I1131*H1131,2)</f>
        <v>0</v>
      </c>
      <c r="BL1131" s="25" t="s">
        <v>290</v>
      </c>
      <c r="BM1131" s="25" t="s">
        <v>1757</v>
      </c>
    </row>
    <row r="1132" spans="2:65" s="11" customFormat="1" ht="29.9" customHeight="1">
      <c r="B1132" s="188"/>
      <c r="C1132" s="189"/>
      <c r="D1132" s="190" t="s">
        <v>73</v>
      </c>
      <c r="E1132" s="202" t="s">
        <v>1758</v>
      </c>
      <c r="F1132" s="202" t="s">
        <v>1759</v>
      </c>
      <c r="G1132" s="189"/>
      <c r="H1132" s="189"/>
      <c r="I1132" s="192"/>
      <c r="J1132" s="203">
        <f>BK1132</f>
        <v>0</v>
      </c>
      <c r="K1132" s="189"/>
      <c r="L1132" s="194"/>
      <c r="M1132" s="195"/>
      <c r="N1132" s="196"/>
      <c r="O1132" s="196"/>
      <c r="P1132" s="197">
        <f>SUM(P1133:P1147)</f>
        <v>0</v>
      </c>
      <c r="Q1132" s="196"/>
      <c r="R1132" s="197">
        <f>SUM(R1133:R1147)</f>
        <v>1.4871228000000001</v>
      </c>
      <c r="S1132" s="196"/>
      <c r="T1132" s="198">
        <f>SUM(T1133:T1147)</f>
        <v>0</v>
      </c>
      <c r="AR1132" s="199" t="s">
        <v>83</v>
      </c>
      <c r="AT1132" s="200" t="s">
        <v>73</v>
      </c>
      <c r="AU1132" s="200" t="s">
        <v>81</v>
      </c>
      <c r="AY1132" s="199" t="s">
        <v>196</v>
      </c>
      <c r="BK1132" s="201">
        <f>SUM(BK1133:BK1147)</f>
        <v>0</v>
      </c>
    </row>
    <row r="1133" spans="2:65" s="1" customFormat="1" ht="34.5" customHeight="1">
      <c r="B1133" s="42"/>
      <c r="C1133" s="204" t="s">
        <v>1760</v>
      </c>
      <c r="D1133" s="204" t="s">
        <v>198</v>
      </c>
      <c r="E1133" s="205" t="s">
        <v>1761</v>
      </c>
      <c r="F1133" s="206" t="s">
        <v>1762</v>
      </c>
      <c r="G1133" s="207" t="s">
        <v>267</v>
      </c>
      <c r="H1133" s="208">
        <v>59.988</v>
      </c>
      <c r="I1133" s="209"/>
      <c r="J1133" s="210">
        <f>ROUND(I1133*H1133,2)</f>
        <v>0</v>
      </c>
      <c r="K1133" s="206" t="s">
        <v>202</v>
      </c>
      <c r="L1133" s="62"/>
      <c r="M1133" s="211" t="s">
        <v>24</v>
      </c>
      <c r="N1133" s="212" t="s">
        <v>45</v>
      </c>
      <c r="O1133" s="43"/>
      <c r="P1133" s="213">
        <f>O1133*H1133</f>
        <v>0</v>
      </c>
      <c r="Q1133" s="213">
        <v>3.0000000000000001E-3</v>
      </c>
      <c r="R1133" s="213">
        <f>Q1133*H1133</f>
        <v>0.17996400000000001</v>
      </c>
      <c r="S1133" s="213">
        <v>0</v>
      </c>
      <c r="T1133" s="214">
        <f>S1133*H1133</f>
        <v>0</v>
      </c>
      <c r="AR1133" s="25" t="s">
        <v>290</v>
      </c>
      <c r="AT1133" s="25" t="s">
        <v>198</v>
      </c>
      <c r="AU1133" s="25" t="s">
        <v>83</v>
      </c>
      <c r="AY1133" s="25" t="s">
        <v>196</v>
      </c>
      <c r="BE1133" s="215">
        <f>IF(N1133="základní",J1133,0)</f>
        <v>0</v>
      </c>
      <c r="BF1133" s="215">
        <f>IF(N1133="snížená",J1133,0)</f>
        <v>0</v>
      </c>
      <c r="BG1133" s="215">
        <f>IF(N1133="zákl. přenesená",J1133,0)</f>
        <v>0</v>
      </c>
      <c r="BH1133" s="215">
        <f>IF(N1133="sníž. přenesená",J1133,0)</f>
        <v>0</v>
      </c>
      <c r="BI1133" s="215">
        <f>IF(N1133="nulová",J1133,0)</f>
        <v>0</v>
      </c>
      <c r="BJ1133" s="25" t="s">
        <v>81</v>
      </c>
      <c r="BK1133" s="215">
        <f>ROUND(I1133*H1133,2)</f>
        <v>0</v>
      </c>
      <c r="BL1133" s="25" t="s">
        <v>290</v>
      </c>
      <c r="BM1133" s="25" t="s">
        <v>1763</v>
      </c>
    </row>
    <row r="1134" spans="2:65" s="12" customFormat="1">
      <c r="B1134" s="216"/>
      <c r="C1134" s="217"/>
      <c r="D1134" s="218" t="s">
        <v>205</v>
      </c>
      <c r="E1134" s="219" t="s">
        <v>24</v>
      </c>
      <c r="F1134" s="220" t="s">
        <v>1764</v>
      </c>
      <c r="G1134" s="217"/>
      <c r="H1134" s="221">
        <v>28.8</v>
      </c>
      <c r="I1134" s="222"/>
      <c r="J1134" s="217"/>
      <c r="K1134" s="217"/>
      <c r="L1134" s="223"/>
      <c r="M1134" s="224"/>
      <c r="N1134" s="225"/>
      <c r="O1134" s="225"/>
      <c r="P1134" s="225"/>
      <c r="Q1134" s="225"/>
      <c r="R1134" s="225"/>
      <c r="S1134" s="225"/>
      <c r="T1134" s="226"/>
      <c r="AT1134" s="227" t="s">
        <v>205</v>
      </c>
      <c r="AU1134" s="227" t="s">
        <v>83</v>
      </c>
      <c r="AV1134" s="12" t="s">
        <v>83</v>
      </c>
      <c r="AW1134" s="12" t="s">
        <v>37</v>
      </c>
      <c r="AX1134" s="12" t="s">
        <v>74</v>
      </c>
      <c r="AY1134" s="227" t="s">
        <v>196</v>
      </c>
    </row>
    <row r="1135" spans="2:65" s="12" customFormat="1">
      <c r="B1135" s="216"/>
      <c r="C1135" s="217"/>
      <c r="D1135" s="218" t="s">
        <v>205</v>
      </c>
      <c r="E1135" s="219" t="s">
        <v>24</v>
      </c>
      <c r="F1135" s="220" t="s">
        <v>1765</v>
      </c>
      <c r="G1135" s="217"/>
      <c r="H1135" s="221">
        <v>-3.24</v>
      </c>
      <c r="I1135" s="222"/>
      <c r="J1135" s="217"/>
      <c r="K1135" s="217"/>
      <c r="L1135" s="223"/>
      <c r="M1135" s="224"/>
      <c r="N1135" s="225"/>
      <c r="O1135" s="225"/>
      <c r="P1135" s="225"/>
      <c r="Q1135" s="225"/>
      <c r="R1135" s="225"/>
      <c r="S1135" s="225"/>
      <c r="T1135" s="226"/>
      <c r="AT1135" s="227" t="s">
        <v>205</v>
      </c>
      <c r="AU1135" s="227" t="s">
        <v>83</v>
      </c>
      <c r="AV1135" s="12" t="s">
        <v>83</v>
      </c>
      <c r="AW1135" s="12" t="s">
        <v>37</v>
      </c>
      <c r="AX1135" s="12" t="s">
        <v>74</v>
      </c>
      <c r="AY1135" s="227" t="s">
        <v>196</v>
      </c>
    </row>
    <row r="1136" spans="2:65" s="13" customFormat="1">
      <c r="B1136" s="228"/>
      <c r="C1136" s="229"/>
      <c r="D1136" s="218" t="s">
        <v>205</v>
      </c>
      <c r="E1136" s="230" t="s">
        <v>24</v>
      </c>
      <c r="F1136" s="231" t="s">
        <v>263</v>
      </c>
      <c r="G1136" s="229"/>
      <c r="H1136" s="232">
        <v>25.56</v>
      </c>
      <c r="I1136" s="233"/>
      <c r="J1136" s="229"/>
      <c r="K1136" s="229"/>
      <c r="L1136" s="234"/>
      <c r="M1136" s="235"/>
      <c r="N1136" s="236"/>
      <c r="O1136" s="236"/>
      <c r="P1136" s="236"/>
      <c r="Q1136" s="236"/>
      <c r="R1136" s="236"/>
      <c r="S1136" s="236"/>
      <c r="T1136" s="237"/>
      <c r="AT1136" s="238" t="s">
        <v>205</v>
      </c>
      <c r="AU1136" s="238" t="s">
        <v>83</v>
      </c>
      <c r="AV1136" s="13" t="s">
        <v>211</v>
      </c>
      <c r="AW1136" s="13" t="s">
        <v>37</v>
      </c>
      <c r="AX1136" s="13" t="s">
        <v>74</v>
      </c>
      <c r="AY1136" s="238" t="s">
        <v>196</v>
      </c>
    </row>
    <row r="1137" spans="2:65" s="12" customFormat="1">
      <c r="B1137" s="216"/>
      <c r="C1137" s="217"/>
      <c r="D1137" s="218" t="s">
        <v>205</v>
      </c>
      <c r="E1137" s="219" t="s">
        <v>24</v>
      </c>
      <c r="F1137" s="220" t="s">
        <v>1766</v>
      </c>
      <c r="G1137" s="217"/>
      <c r="H1137" s="221">
        <v>33.804000000000002</v>
      </c>
      <c r="I1137" s="222"/>
      <c r="J1137" s="217"/>
      <c r="K1137" s="217"/>
      <c r="L1137" s="223"/>
      <c r="M1137" s="224"/>
      <c r="N1137" s="225"/>
      <c r="O1137" s="225"/>
      <c r="P1137" s="225"/>
      <c r="Q1137" s="225"/>
      <c r="R1137" s="225"/>
      <c r="S1137" s="225"/>
      <c r="T1137" s="226"/>
      <c r="AT1137" s="227" t="s">
        <v>205</v>
      </c>
      <c r="AU1137" s="227" t="s">
        <v>83</v>
      </c>
      <c r="AV1137" s="12" t="s">
        <v>83</v>
      </c>
      <c r="AW1137" s="12" t="s">
        <v>37</v>
      </c>
      <c r="AX1137" s="12" t="s">
        <v>74</v>
      </c>
      <c r="AY1137" s="227" t="s">
        <v>196</v>
      </c>
    </row>
    <row r="1138" spans="2:65" s="12" customFormat="1">
      <c r="B1138" s="216"/>
      <c r="C1138" s="217"/>
      <c r="D1138" s="218" t="s">
        <v>205</v>
      </c>
      <c r="E1138" s="219" t="s">
        <v>24</v>
      </c>
      <c r="F1138" s="220" t="s">
        <v>1767</v>
      </c>
      <c r="G1138" s="217"/>
      <c r="H1138" s="221">
        <v>-5.76</v>
      </c>
      <c r="I1138" s="222"/>
      <c r="J1138" s="217"/>
      <c r="K1138" s="217"/>
      <c r="L1138" s="223"/>
      <c r="M1138" s="224"/>
      <c r="N1138" s="225"/>
      <c r="O1138" s="225"/>
      <c r="P1138" s="225"/>
      <c r="Q1138" s="225"/>
      <c r="R1138" s="225"/>
      <c r="S1138" s="225"/>
      <c r="T1138" s="226"/>
      <c r="AT1138" s="227" t="s">
        <v>205</v>
      </c>
      <c r="AU1138" s="227" t="s">
        <v>83</v>
      </c>
      <c r="AV1138" s="12" t="s">
        <v>83</v>
      </c>
      <c r="AW1138" s="12" t="s">
        <v>37</v>
      </c>
      <c r="AX1138" s="12" t="s">
        <v>74</v>
      </c>
      <c r="AY1138" s="227" t="s">
        <v>196</v>
      </c>
    </row>
    <row r="1139" spans="2:65" s="12" customFormat="1">
      <c r="B1139" s="216"/>
      <c r="C1139" s="217"/>
      <c r="D1139" s="218" t="s">
        <v>205</v>
      </c>
      <c r="E1139" s="219" t="s">
        <v>24</v>
      </c>
      <c r="F1139" s="220" t="s">
        <v>1768</v>
      </c>
      <c r="G1139" s="217"/>
      <c r="H1139" s="221">
        <v>6.3840000000000003</v>
      </c>
      <c r="I1139" s="222"/>
      <c r="J1139" s="217"/>
      <c r="K1139" s="217"/>
      <c r="L1139" s="223"/>
      <c r="M1139" s="224"/>
      <c r="N1139" s="225"/>
      <c r="O1139" s="225"/>
      <c r="P1139" s="225"/>
      <c r="Q1139" s="225"/>
      <c r="R1139" s="225"/>
      <c r="S1139" s="225"/>
      <c r="T1139" s="226"/>
      <c r="AT1139" s="227" t="s">
        <v>205</v>
      </c>
      <c r="AU1139" s="227" t="s">
        <v>83</v>
      </c>
      <c r="AV1139" s="12" t="s">
        <v>83</v>
      </c>
      <c r="AW1139" s="12" t="s">
        <v>37</v>
      </c>
      <c r="AX1139" s="12" t="s">
        <v>74</v>
      </c>
      <c r="AY1139" s="227" t="s">
        <v>196</v>
      </c>
    </row>
    <row r="1140" spans="2:65" s="13" customFormat="1">
      <c r="B1140" s="228"/>
      <c r="C1140" s="229"/>
      <c r="D1140" s="218" t="s">
        <v>205</v>
      </c>
      <c r="E1140" s="230" t="s">
        <v>24</v>
      </c>
      <c r="F1140" s="231" t="s">
        <v>271</v>
      </c>
      <c r="G1140" s="229"/>
      <c r="H1140" s="232">
        <v>34.427999999999997</v>
      </c>
      <c r="I1140" s="233"/>
      <c r="J1140" s="229"/>
      <c r="K1140" s="229"/>
      <c r="L1140" s="234"/>
      <c r="M1140" s="235"/>
      <c r="N1140" s="236"/>
      <c r="O1140" s="236"/>
      <c r="P1140" s="236"/>
      <c r="Q1140" s="236"/>
      <c r="R1140" s="236"/>
      <c r="S1140" s="236"/>
      <c r="T1140" s="237"/>
      <c r="AT1140" s="238" t="s">
        <v>205</v>
      </c>
      <c r="AU1140" s="238" t="s">
        <v>83</v>
      </c>
      <c r="AV1140" s="13" t="s">
        <v>211</v>
      </c>
      <c r="AW1140" s="13" t="s">
        <v>37</v>
      </c>
      <c r="AX1140" s="13" t="s">
        <v>74</v>
      </c>
      <c r="AY1140" s="238" t="s">
        <v>196</v>
      </c>
    </row>
    <row r="1141" spans="2:65" s="14" customFormat="1">
      <c r="B1141" s="239"/>
      <c r="C1141" s="240"/>
      <c r="D1141" s="218" t="s">
        <v>205</v>
      </c>
      <c r="E1141" s="241" t="s">
        <v>24</v>
      </c>
      <c r="F1141" s="242" t="s">
        <v>238</v>
      </c>
      <c r="G1141" s="240"/>
      <c r="H1141" s="243">
        <v>59.988</v>
      </c>
      <c r="I1141" s="244"/>
      <c r="J1141" s="240"/>
      <c r="K1141" s="240"/>
      <c r="L1141" s="245"/>
      <c r="M1141" s="246"/>
      <c r="N1141" s="247"/>
      <c r="O1141" s="247"/>
      <c r="P1141" s="247"/>
      <c r="Q1141" s="247"/>
      <c r="R1141" s="247"/>
      <c r="S1141" s="247"/>
      <c r="T1141" s="248"/>
      <c r="AT1141" s="249" t="s">
        <v>205</v>
      </c>
      <c r="AU1141" s="249" t="s">
        <v>83</v>
      </c>
      <c r="AV1141" s="14" t="s">
        <v>203</v>
      </c>
      <c r="AW1141" s="14" t="s">
        <v>37</v>
      </c>
      <c r="AX1141" s="14" t="s">
        <v>81</v>
      </c>
      <c r="AY1141" s="249" t="s">
        <v>196</v>
      </c>
    </row>
    <row r="1142" spans="2:65" s="1" customFormat="1" ht="23" customHeight="1">
      <c r="B1142" s="42"/>
      <c r="C1142" s="204" t="s">
        <v>1769</v>
      </c>
      <c r="D1142" s="204" t="s">
        <v>198</v>
      </c>
      <c r="E1142" s="205" t="s">
        <v>1770</v>
      </c>
      <c r="F1142" s="206" t="s">
        <v>1771</v>
      </c>
      <c r="G1142" s="207" t="s">
        <v>267</v>
      </c>
      <c r="H1142" s="208">
        <v>59.988</v>
      </c>
      <c r="I1142" s="209"/>
      <c r="J1142" s="210">
        <f>ROUND(I1142*H1142,2)</f>
        <v>0</v>
      </c>
      <c r="K1142" s="206" t="s">
        <v>202</v>
      </c>
      <c r="L1142" s="62"/>
      <c r="M1142" s="211" t="s">
        <v>24</v>
      </c>
      <c r="N1142" s="212" t="s">
        <v>45</v>
      </c>
      <c r="O1142" s="43"/>
      <c r="P1142" s="213">
        <f>O1142*H1142</f>
        <v>0</v>
      </c>
      <c r="Q1142" s="213">
        <v>0</v>
      </c>
      <c r="R1142" s="213">
        <f>Q1142*H1142</f>
        <v>0</v>
      </c>
      <c r="S1142" s="213">
        <v>0</v>
      </c>
      <c r="T1142" s="214">
        <f>S1142*H1142</f>
        <v>0</v>
      </c>
      <c r="AR1142" s="25" t="s">
        <v>290</v>
      </c>
      <c r="AT1142" s="25" t="s">
        <v>198</v>
      </c>
      <c r="AU1142" s="25" t="s">
        <v>83</v>
      </c>
      <c r="AY1142" s="25" t="s">
        <v>196</v>
      </c>
      <c r="BE1142" s="215">
        <f>IF(N1142="základní",J1142,0)</f>
        <v>0</v>
      </c>
      <c r="BF1142" s="215">
        <f>IF(N1142="snížená",J1142,0)</f>
        <v>0</v>
      </c>
      <c r="BG1142" s="215">
        <f>IF(N1142="zákl. přenesená",J1142,0)</f>
        <v>0</v>
      </c>
      <c r="BH1142" s="215">
        <f>IF(N1142="sníž. přenesená",J1142,0)</f>
        <v>0</v>
      </c>
      <c r="BI1142" s="215">
        <f>IF(N1142="nulová",J1142,0)</f>
        <v>0</v>
      </c>
      <c r="BJ1142" s="25" t="s">
        <v>81</v>
      </c>
      <c r="BK1142" s="215">
        <f>ROUND(I1142*H1142,2)</f>
        <v>0</v>
      </c>
      <c r="BL1142" s="25" t="s">
        <v>290</v>
      </c>
      <c r="BM1142" s="25" t="s">
        <v>1772</v>
      </c>
    </row>
    <row r="1143" spans="2:65" s="1" customFormat="1" ht="23" customHeight="1">
      <c r="B1143" s="42"/>
      <c r="C1143" s="204" t="s">
        <v>1773</v>
      </c>
      <c r="D1143" s="204" t="s">
        <v>198</v>
      </c>
      <c r="E1143" s="205" t="s">
        <v>1774</v>
      </c>
      <c r="F1143" s="206" t="s">
        <v>1775</v>
      </c>
      <c r="G1143" s="207" t="s">
        <v>267</v>
      </c>
      <c r="H1143" s="208">
        <v>59.988</v>
      </c>
      <c r="I1143" s="209"/>
      <c r="J1143" s="210">
        <f>ROUND(I1143*H1143,2)</f>
        <v>0</v>
      </c>
      <c r="K1143" s="206" t="s">
        <v>202</v>
      </c>
      <c r="L1143" s="62"/>
      <c r="M1143" s="211" t="s">
        <v>24</v>
      </c>
      <c r="N1143" s="212" t="s">
        <v>45</v>
      </c>
      <c r="O1143" s="43"/>
      <c r="P1143" s="213">
        <f>O1143*H1143</f>
        <v>0</v>
      </c>
      <c r="Q1143" s="213">
        <v>0</v>
      </c>
      <c r="R1143" s="213">
        <f>Q1143*H1143</f>
        <v>0</v>
      </c>
      <c r="S1143" s="213">
        <v>0</v>
      </c>
      <c r="T1143" s="214">
        <f>S1143*H1143</f>
        <v>0</v>
      </c>
      <c r="AR1143" s="25" t="s">
        <v>290</v>
      </c>
      <c r="AT1143" s="25" t="s">
        <v>198</v>
      </c>
      <c r="AU1143" s="25" t="s">
        <v>83</v>
      </c>
      <c r="AY1143" s="25" t="s">
        <v>196</v>
      </c>
      <c r="BE1143" s="215">
        <f>IF(N1143="základní",J1143,0)</f>
        <v>0</v>
      </c>
      <c r="BF1143" s="215">
        <f>IF(N1143="snížená",J1143,0)</f>
        <v>0</v>
      </c>
      <c r="BG1143" s="215">
        <f>IF(N1143="zákl. přenesená",J1143,0)</f>
        <v>0</v>
      </c>
      <c r="BH1143" s="215">
        <f>IF(N1143="sníž. přenesená",J1143,0)</f>
        <v>0</v>
      </c>
      <c r="BI1143" s="215">
        <f>IF(N1143="nulová",J1143,0)</f>
        <v>0</v>
      </c>
      <c r="BJ1143" s="25" t="s">
        <v>81</v>
      </c>
      <c r="BK1143" s="215">
        <f>ROUND(I1143*H1143,2)</f>
        <v>0</v>
      </c>
      <c r="BL1143" s="25" t="s">
        <v>290</v>
      </c>
      <c r="BM1143" s="25" t="s">
        <v>1776</v>
      </c>
    </row>
    <row r="1144" spans="2:65" s="1" customFormat="1" ht="14.5" customHeight="1">
      <c r="B1144" s="42"/>
      <c r="C1144" s="250" t="s">
        <v>1777</v>
      </c>
      <c r="D1144" s="250" t="s">
        <v>252</v>
      </c>
      <c r="E1144" s="251" t="s">
        <v>1778</v>
      </c>
      <c r="F1144" s="252" t="s">
        <v>1779</v>
      </c>
      <c r="G1144" s="253" t="s">
        <v>267</v>
      </c>
      <c r="H1144" s="254">
        <v>65.998000000000005</v>
      </c>
      <c r="I1144" s="255"/>
      <c r="J1144" s="256">
        <f>ROUND(I1144*H1144,2)</f>
        <v>0</v>
      </c>
      <c r="K1144" s="252" t="s">
        <v>24</v>
      </c>
      <c r="L1144" s="257"/>
      <c r="M1144" s="258" t="s">
        <v>24</v>
      </c>
      <c r="N1144" s="259" t="s">
        <v>45</v>
      </c>
      <c r="O1144" s="43"/>
      <c r="P1144" s="213">
        <f>O1144*H1144</f>
        <v>0</v>
      </c>
      <c r="Q1144" s="213">
        <v>1.26E-2</v>
      </c>
      <c r="R1144" s="213">
        <f>Q1144*H1144</f>
        <v>0.83157480000000006</v>
      </c>
      <c r="S1144" s="213">
        <v>0</v>
      </c>
      <c r="T1144" s="214">
        <f>S1144*H1144</f>
        <v>0</v>
      </c>
      <c r="AR1144" s="25" t="s">
        <v>376</v>
      </c>
      <c r="AT1144" s="25" t="s">
        <v>252</v>
      </c>
      <c r="AU1144" s="25" t="s">
        <v>83</v>
      </c>
      <c r="AY1144" s="25" t="s">
        <v>196</v>
      </c>
      <c r="BE1144" s="215">
        <f>IF(N1144="základní",J1144,0)</f>
        <v>0</v>
      </c>
      <c r="BF1144" s="215">
        <f>IF(N1144="snížená",J1144,0)</f>
        <v>0</v>
      </c>
      <c r="BG1144" s="215">
        <f>IF(N1144="zákl. přenesená",J1144,0)</f>
        <v>0</v>
      </c>
      <c r="BH1144" s="215">
        <f>IF(N1144="sníž. přenesená",J1144,0)</f>
        <v>0</v>
      </c>
      <c r="BI1144" s="215">
        <f>IF(N1144="nulová",J1144,0)</f>
        <v>0</v>
      </c>
      <c r="BJ1144" s="25" t="s">
        <v>81</v>
      </c>
      <c r="BK1144" s="215">
        <f>ROUND(I1144*H1144,2)</f>
        <v>0</v>
      </c>
      <c r="BL1144" s="25" t="s">
        <v>290</v>
      </c>
      <c r="BM1144" s="25" t="s">
        <v>1780</v>
      </c>
    </row>
    <row r="1145" spans="2:65" s="12" customFormat="1">
      <c r="B1145" s="216"/>
      <c r="C1145" s="217"/>
      <c r="D1145" s="218" t="s">
        <v>205</v>
      </c>
      <c r="E1145" s="219" t="s">
        <v>24</v>
      </c>
      <c r="F1145" s="220" t="s">
        <v>1781</v>
      </c>
      <c r="G1145" s="217"/>
      <c r="H1145" s="221">
        <v>65.998000000000005</v>
      </c>
      <c r="I1145" s="222"/>
      <c r="J1145" s="217"/>
      <c r="K1145" s="217"/>
      <c r="L1145" s="223"/>
      <c r="M1145" s="224"/>
      <c r="N1145" s="225"/>
      <c r="O1145" s="225"/>
      <c r="P1145" s="225"/>
      <c r="Q1145" s="225"/>
      <c r="R1145" s="225"/>
      <c r="S1145" s="225"/>
      <c r="T1145" s="226"/>
      <c r="AT1145" s="227" t="s">
        <v>205</v>
      </c>
      <c r="AU1145" s="227" t="s">
        <v>83</v>
      </c>
      <c r="AV1145" s="12" t="s">
        <v>83</v>
      </c>
      <c r="AW1145" s="12" t="s">
        <v>37</v>
      </c>
      <c r="AX1145" s="12" t="s">
        <v>81</v>
      </c>
      <c r="AY1145" s="227" t="s">
        <v>196</v>
      </c>
    </row>
    <row r="1146" spans="2:65" s="1" customFormat="1" ht="23" customHeight="1">
      <c r="B1146" s="42"/>
      <c r="C1146" s="204" t="s">
        <v>1782</v>
      </c>
      <c r="D1146" s="204" t="s">
        <v>198</v>
      </c>
      <c r="E1146" s="205" t="s">
        <v>1783</v>
      </c>
      <c r="F1146" s="206" t="s">
        <v>1784</v>
      </c>
      <c r="G1146" s="207" t="s">
        <v>267</v>
      </c>
      <c r="H1146" s="208">
        <v>59.448</v>
      </c>
      <c r="I1146" s="209"/>
      <c r="J1146" s="210">
        <f>ROUND(I1146*H1146,2)</f>
        <v>0</v>
      </c>
      <c r="K1146" s="206" t="s">
        <v>202</v>
      </c>
      <c r="L1146" s="62"/>
      <c r="M1146" s="211" t="s">
        <v>24</v>
      </c>
      <c r="N1146" s="212" t="s">
        <v>45</v>
      </c>
      <c r="O1146" s="43"/>
      <c r="P1146" s="213">
        <f>O1146*H1146</f>
        <v>0</v>
      </c>
      <c r="Q1146" s="213">
        <v>8.0000000000000002E-3</v>
      </c>
      <c r="R1146" s="213">
        <f>Q1146*H1146</f>
        <v>0.47558400000000001</v>
      </c>
      <c r="S1146" s="213">
        <v>0</v>
      </c>
      <c r="T1146" s="214">
        <f>S1146*H1146</f>
        <v>0</v>
      </c>
      <c r="AR1146" s="25" t="s">
        <v>290</v>
      </c>
      <c r="AT1146" s="25" t="s">
        <v>198</v>
      </c>
      <c r="AU1146" s="25" t="s">
        <v>83</v>
      </c>
      <c r="AY1146" s="25" t="s">
        <v>196</v>
      </c>
      <c r="BE1146" s="215">
        <f>IF(N1146="základní",J1146,0)</f>
        <v>0</v>
      </c>
      <c r="BF1146" s="215">
        <f>IF(N1146="snížená",J1146,0)</f>
        <v>0</v>
      </c>
      <c r="BG1146" s="215">
        <f>IF(N1146="zákl. přenesená",J1146,0)</f>
        <v>0</v>
      </c>
      <c r="BH1146" s="215">
        <f>IF(N1146="sníž. přenesená",J1146,0)</f>
        <v>0</v>
      </c>
      <c r="BI1146" s="215">
        <f>IF(N1146="nulová",J1146,0)</f>
        <v>0</v>
      </c>
      <c r="BJ1146" s="25" t="s">
        <v>81</v>
      </c>
      <c r="BK1146" s="215">
        <f>ROUND(I1146*H1146,2)</f>
        <v>0</v>
      </c>
      <c r="BL1146" s="25" t="s">
        <v>290</v>
      </c>
      <c r="BM1146" s="25" t="s">
        <v>1785</v>
      </c>
    </row>
    <row r="1147" spans="2:65" s="1" customFormat="1" ht="46" customHeight="1">
      <c r="B1147" s="42"/>
      <c r="C1147" s="204" t="s">
        <v>1786</v>
      </c>
      <c r="D1147" s="204" t="s">
        <v>198</v>
      </c>
      <c r="E1147" s="205" t="s">
        <v>1787</v>
      </c>
      <c r="F1147" s="206" t="s">
        <v>1788</v>
      </c>
      <c r="G1147" s="207" t="s">
        <v>1189</v>
      </c>
      <c r="H1147" s="270"/>
      <c r="I1147" s="209"/>
      <c r="J1147" s="210">
        <f>ROUND(I1147*H1147,2)</f>
        <v>0</v>
      </c>
      <c r="K1147" s="206" t="s">
        <v>202</v>
      </c>
      <c r="L1147" s="62"/>
      <c r="M1147" s="211" t="s">
        <v>24</v>
      </c>
      <c r="N1147" s="212" t="s">
        <v>45</v>
      </c>
      <c r="O1147" s="43"/>
      <c r="P1147" s="213">
        <f>O1147*H1147</f>
        <v>0</v>
      </c>
      <c r="Q1147" s="213">
        <v>0</v>
      </c>
      <c r="R1147" s="213">
        <f>Q1147*H1147</f>
        <v>0</v>
      </c>
      <c r="S1147" s="213">
        <v>0</v>
      </c>
      <c r="T1147" s="214">
        <f>S1147*H1147</f>
        <v>0</v>
      </c>
      <c r="AR1147" s="25" t="s">
        <v>290</v>
      </c>
      <c r="AT1147" s="25" t="s">
        <v>198</v>
      </c>
      <c r="AU1147" s="25" t="s">
        <v>83</v>
      </c>
      <c r="AY1147" s="25" t="s">
        <v>196</v>
      </c>
      <c r="BE1147" s="215">
        <f>IF(N1147="základní",J1147,0)</f>
        <v>0</v>
      </c>
      <c r="BF1147" s="215">
        <f>IF(N1147="snížená",J1147,0)</f>
        <v>0</v>
      </c>
      <c r="BG1147" s="215">
        <f>IF(N1147="zákl. přenesená",J1147,0)</f>
        <v>0</v>
      </c>
      <c r="BH1147" s="215">
        <f>IF(N1147="sníž. přenesená",J1147,0)</f>
        <v>0</v>
      </c>
      <c r="BI1147" s="215">
        <f>IF(N1147="nulová",J1147,0)</f>
        <v>0</v>
      </c>
      <c r="BJ1147" s="25" t="s">
        <v>81</v>
      </c>
      <c r="BK1147" s="215">
        <f>ROUND(I1147*H1147,2)</f>
        <v>0</v>
      </c>
      <c r="BL1147" s="25" t="s">
        <v>290</v>
      </c>
      <c r="BM1147" s="25" t="s">
        <v>1789</v>
      </c>
    </row>
    <row r="1148" spans="2:65" s="11" customFormat="1" ht="29.9" customHeight="1">
      <c r="B1148" s="188"/>
      <c r="C1148" s="189"/>
      <c r="D1148" s="190" t="s">
        <v>73</v>
      </c>
      <c r="E1148" s="202" t="s">
        <v>1790</v>
      </c>
      <c r="F1148" s="202" t="s">
        <v>1791</v>
      </c>
      <c r="G1148" s="189"/>
      <c r="H1148" s="189"/>
      <c r="I1148" s="192"/>
      <c r="J1148" s="203">
        <f>BK1148</f>
        <v>0</v>
      </c>
      <c r="K1148" s="189"/>
      <c r="L1148" s="194"/>
      <c r="M1148" s="195"/>
      <c r="N1148" s="196"/>
      <c r="O1148" s="196"/>
      <c r="P1148" s="197">
        <f>SUM(P1149:P1164)</f>
        <v>0</v>
      </c>
      <c r="Q1148" s="196"/>
      <c r="R1148" s="197">
        <f>SUM(R1149:R1164)</f>
        <v>1.0579950000000001E-2</v>
      </c>
      <c r="S1148" s="196"/>
      <c r="T1148" s="198">
        <f>SUM(T1149:T1164)</f>
        <v>0</v>
      </c>
      <c r="AR1148" s="199" t="s">
        <v>83</v>
      </c>
      <c r="AT1148" s="200" t="s">
        <v>73</v>
      </c>
      <c r="AU1148" s="200" t="s">
        <v>81</v>
      </c>
      <c r="AY1148" s="199" t="s">
        <v>196</v>
      </c>
      <c r="BK1148" s="201">
        <f>SUM(BK1149:BK1164)</f>
        <v>0</v>
      </c>
    </row>
    <row r="1149" spans="2:65" s="1" customFormat="1" ht="23" customHeight="1">
      <c r="B1149" s="42"/>
      <c r="C1149" s="204" t="s">
        <v>1792</v>
      </c>
      <c r="D1149" s="204" t="s">
        <v>198</v>
      </c>
      <c r="E1149" s="205" t="s">
        <v>1793</v>
      </c>
      <c r="F1149" s="206" t="s">
        <v>1794</v>
      </c>
      <c r="G1149" s="207" t="s">
        <v>267</v>
      </c>
      <c r="H1149" s="208">
        <v>62.234999999999999</v>
      </c>
      <c r="I1149" s="209"/>
      <c r="J1149" s="210">
        <f>ROUND(I1149*H1149,2)</f>
        <v>0</v>
      </c>
      <c r="K1149" s="206" t="s">
        <v>202</v>
      </c>
      <c r="L1149" s="62"/>
      <c r="M1149" s="211" t="s">
        <v>24</v>
      </c>
      <c r="N1149" s="212" t="s">
        <v>45</v>
      </c>
      <c r="O1149" s="43"/>
      <c r="P1149" s="213">
        <f>O1149*H1149</f>
        <v>0</v>
      </c>
      <c r="Q1149" s="213">
        <v>1.7000000000000001E-4</v>
      </c>
      <c r="R1149" s="213">
        <f>Q1149*H1149</f>
        <v>1.0579950000000001E-2</v>
      </c>
      <c r="S1149" s="213">
        <v>0</v>
      </c>
      <c r="T1149" s="214">
        <f>S1149*H1149</f>
        <v>0</v>
      </c>
      <c r="AR1149" s="25" t="s">
        <v>290</v>
      </c>
      <c r="AT1149" s="25" t="s">
        <v>198</v>
      </c>
      <c r="AU1149" s="25" t="s">
        <v>83</v>
      </c>
      <c r="AY1149" s="25" t="s">
        <v>196</v>
      </c>
      <c r="BE1149" s="215">
        <f>IF(N1149="základní",J1149,0)</f>
        <v>0</v>
      </c>
      <c r="BF1149" s="215">
        <f>IF(N1149="snížená",J1149,0)</f>
        <v>0</v>
      </c>
      <c r="BG1149" s="215">
        <f>IF(N1149="zákl. přenesená",J1149,0)</f>
        <v>0</v>
      </c>
      <c r="BH1149" s="215">
        <f>IF(N1149="sníž. přenesená",J1149,0)</f>
        <v>0</v>
      </c>
      <c r="BI1149" s="215">
        <f>IF(N1149="nulová",J1149,0)</f>
        <v>0</v>
      </c>
      <c r="BJ1149" s="25" t="s">
        <v>81</v>
      </c>
      <c r="BK1149" s="215">
        <f>ROUND(I1149*H1149,2)</f>
        <v>0</v>
      </c>
      <c r="BL1149" s="25" t="s">
        <v>290</v>
      </c>
      <c r="BM1149" s="25" t="s">
        <v>1795</v>
      </c>
    </row>
    <row r="1150" spans="2:65" s="12" customFormat="1">
      <c r="B1150" s="216"/>
      <c r="C1150" s="217"/>
      <c r="D1150" s="218" t="s">
        <v>205</v>
      </c>
      <c r="E1150" s="219" t="s">
        <v>24</v>
      </c>
      <c r="F1150" s="220" t="s">
        <v>1796</v>
      </c>
      <c r="G1150" s="217"/>
      <c r="H1150" s="221">
        <v>2.8119999999999998</v>
      </c>
      <c r="I1150" s="222"/>
      <c r="J1150" s="217"/>
      <c r="K1150" s="217"/>
      <c r="L1150" s="223"/>
      <c r="M1150" s="224"/>
      <c r="N1150" s="225"/>
      <c r="O1150" s="225"/>
      <c r="P1150" s="225"/>
      <c r="Q1150" s="225"/>
      <c r="R1150" s="225"/>
      <c r="S1150" s="225"/>
      <c r="T1150" s="226"/>
      <c r="AT1150" s="227" t="s">
        <v>205</v>
      </c>
      <c r="AU1150" s="227" t="s">
        <v>83</v>
      </c>
      <c r="AV1150" s="12" t="s">
        <v>83</v>
      </c>
      <c r="AW1150" s="12" t="s">
        <v>37</v>
      </c>
      <c r="AX1150" s="12" t="s">
        <v>74</v>
      </c>
      <c r="AY1150" s="227" t="s">
        <v>196</v>
      </c>
    </row>
    <row r="1151" spans="2:65" s="13" customFormat="1">
      <c r="B1151" s="228"/>
      <c r="C1151" s="229"/>
      <c r="D1151" s="218" t="s">
        <v>205</v>
      </c>
      <c r="E1151" s="230" t="s">
        <v>24</v>
      </c>
      <c r="F1151" s="231" t="s">
        <v>235</v>
      </c>
      <c r="G1151" s="229"/>
      <c r="H1151" s="232">
        <v>2.8119999999999998</v>
      </c>
      <c r="I1151" s="233"/>
      <c r="J1151" s="229"/>
      <c r="K1151" s="229"/>
      <c r="L1151" s="234"/>
      <c r="M1151" s="235"/>
      <c r="N1151" s="236"/>
      <c r="O1151" s="236"/>
      <c r="P1151" s="236"/>
      <c r="Q1151" s="236"/>
      <c r="R1151" s="236"/>
      <c r="S1151" s="236"/>
      <c r="T1151" s="237"/>
      <c r="AT1151" s="238" t="s">
        <v>205</v>
      </c>
      <c r="AU1151" s="238" t="s">
        <v>83</v>
      </c>
      <c r="AV1151" s="13" t="s">
        <v>211</v>
      </c>
      <c r="AW1151" s="13" t="s">
        <v>37</v>
      </c>
      <c r="AX1151" s="13" t="s">
        <v>74</v>
      </c>
      <c r="AY1151" s="238" t="s">
        <v>196</v>
      </c>
    </row>
    <row r="1152" spans="2:65" s="12" customFormat="1">
      <c r="B1152" s="216"/>
      <c r="C1152" s="217"/>
      <c r="D1152" s="218" t="s">
        <v>205</v>
      </c>
      <c r="E1152" s="219" t="s">
        <v>24</v>
      </c>
      <c r="F1152" s="220" t="s">
        <v>1797</v>
      </c>
      <c r="G1152" s="217"/>
      <c r="H1152" s="221">
        <v>0.55500000000000005</v>
      </c>
      <c r="I1152" s="222"/>
      <c r="J1152" s="217"/>
      <c r="K1152" s="217"/>
      <c r="L1152" s="223"/>
      <c r="M1152" s="224"/>
      <c r="N1152" s="225"/>
      <c r="O1152" s="225"/>
      <c r="P1152" s="225"/>
      <c r="Q1152" s="225"/>
      <c r="R1152" s="225"/>
      <c r="S1152" s="225"/>
      <c r="T1152" s="226"/>
      <c r="AT1152" s="227" t="s">
        <v>205</v>
      </c>
      <c r="AU1152" s="227" t="s">
        <v>83</v>
      </c>
      <c r="AV1152" s="12" t="s">
        <v>83</v>
      </c>
      <c r="AW1152" s="12" t="s">
        <v>37</v>
      </c>
      <c r="AX1152" s="12" t="s">
        <v>74</v>
      </c>
      <c r="AY1152" s="227" t="s">
        <v>196</v>
      </c>
    </row>
    <row r="1153" spans="2:65" s="13" customFormat="1">
      <c r="B1153" s="228"/>
      <c r="C1153" s="229"/>
      <c r="D1153" s="218" t="s">
        <v>205</v>
      </c>
      <c r="E1153" s="230" t="s">
        <v>24</v>
      </c>
      <c r="F1153" s="231" t="s">
        <v>237</v>
      </c>
      <c r="G1153" s="229"/>
      <c r="H1153" s="232">
        <v>0.55500000000000005</v>
      </c>
      <c r="I1153" s="233"/>
      <c r="J1153" s="229"/>
      <c r="K1153" s="229"/>
      <c r="L1153" s="234"/>
      <c r="M1153" s="235"/>
      <c r="N1153" s="236"/>
      <c r="O1153" s="236"/>
      <c r="P1153" s="236"/>
      <c r="Q1153" s="236"/>
      <c r="R1153" s="236"/>
      <c r="S1153" s="236"/>
      <c r="T1153" s="237"/>
      <c r="AT1153" s="238" t="s">
        <v>205</v>
      </c>
      <c r="AU1153" s="238" t="s">
        <v>83</v>
      </c>
      <c r="AV1153" s="13" t="s">
        <v>211</v>
      </c>
      <c r="AW1153" s="13" t="s">
        <v>37</v>
      </c>
      <c r="AX1153" s="13" t="s">
        <v>74</v>
      </c>
      <c r="AY1153" s="238" t="s">
        <v>196</v>
      </c>
    </row>
    <row r="1154" spans="2:65" s="12" customFormat="1">
      <c r="B1154" s="216"/>
      <c r="C1154" s="217"/>
      <c r="D1154" s="218" t="s">
        <v>205</v>
      </c>
      <c r="E1154" s="219" t="s">
        <v>24</v>
      </c>
      <c r="F1154" s="220" t="s">
        <v>1798</v>
      </c>
      <c r="G1154" s="217"/>
      <c r="H1154" s="221">
        <v>4.9630000000000001</v>
      </c>
      <c r="I1154" s="222"/>
      <c r="J1154" s="217"/>
      <c r="K1154" s="217"/>
      <c r="L1154" s="223"/>
      <c r="M1154" s="224"/>
      <c r="N1154" s="225"/>
      <c r="O1154" s="225"/>
      <c r="P1154" s="225"/>
      <c r="Q1154" s="225"/>
      <c r="R1154" s="225"/>
      <c r="S1154" s="225"/>
      <c r="T1154" s="226"/>
      <c r="AT1154" s="227" t="s">
        <v>205</v>
      </c>
      <c r="AU1154" s="227" t="s">
        <v>83</v>
      </c>
      <c r="AV1154" s="12" t="s">
        <v>83</v>
      </c>
      <c r="AW1154" s="12" t="s">
        <v>37</v>
      </c>
      <c r="AX1154" s="12" t="s">
        <v>74</v>
      </c>
      <c r="AY1154" s="227" t="s">
        <v>196</v>
      </c>
    </row>
    <row r="1155" spans="2:65" s="13" customFormat="1">
      <c r="B1155" s="228"/>
      <c r="C1155" s="229"/>
      <c r="D1155" s="218" t="s">
        <v>205</v>
      </c>
      <c r="E1155" s="230" t="s">
        <v>24</v>
      </c>
      <c r="F1155" s="231" t="s">
        <v>244</v>
      </c>
      <c r="G1155" s="229"/>
      <c r="H1155" s="232">
        <v>4.9630000000000001</v>
      </c>
      <c r="I1155" s="233"/>
      <c r="J1155" s="229"/>
      <c r="K1155" s="229"/>
      <c r="L1155" s="234"/>
      <c r="M1155" s="235"/>
      <c r="N1155" s="236"/>
      <c r="O1155" s="236"/>
      <c r="P1155" s="236"/>
      <c r="Q1155" s="236"/>
      <c r="R1155" s="236"/>
      <c r="S1155" s="236"/>
      <c r="T1155" s="237"/>
      <c r="AT1155" s="238" t="s">
        <v>205</v>
      </c>
      <c r="AU1155" s="238" t="s">
        <v>83</v>
      </c>
      <c r="AV1155" s="13" t="s">
        <v>211</v>
      </c>
      <c r="AW1155" s="13" t="s">
        <v>37</v>
      </c>
      <c r="AX1155" s="13" t="s">
        <v>74</v>
      </c>
      <c r="AY1155" s="238" t="s">
        <v>196</v>
      </c>
    </row>
    <row r="1156" spans="2:65" s="12" customFormat="1">
      <c r="B1156" s="216"/>
      <c r="C1156" s="217"/>
      <c r="D1156" s="218" t="s">
        <v>205</v>
      </c>
      <c r="E1156" s="219" t="s">
        <v>24</v>
      </c>
      <c r="F1156" s="220" t="s">
        <v>1799</v>
      </c>
      <c r="G1156" s="217"/>
      <c r="H1156" s="221">
        <v>16.832000000000001</v>
      </c>
      <c r="I1156" s="222"/>
      <c r="J1156" s="217"/>
      <c r="K1156" s="217"/>
      <c r="L1156" s="223"/>
      <c r="M1156" s="224"/>
      <c r="N1156" s="225"/>
      <c r="O1156" s="225"/>
      <c r="P1156" s="225"/>
      <c r="Q1156" s="225"/>
      <c r="R1156" s="225"/>
      <c r="S1156" s="225"/>
      <c r="T1156" s="226"/>
      <c r="AT1156" s="227" t="s">
        <v>205</v>
      </c>
      <c r="AU1156" s="227" t="s">
        <v>83</v>
      </c>
      <c r="AV1156" s="12" t="s">
        <v>83</v>
      </c>
      <c r="AW1156" s="12" t="s">
        <v>37</v>
      </c>
      <c r="AX1156" s="12" t="s">
        <v>74</v>
      </c>
      <c r="AY1156" s="227" t="s">
        <v>196</v>
      </c>
    </row>
    <row r="1157" spans="2:65" s="13" customFormat="1">
      <c r="B1157" s="228"/>
      <c r="C1157" s="229"/>
      <c r="D1157" s="218" t="s">
        <v>205</v>
      </c>
      <c r="E1157" s="230" t="s">
        <v>24</v>
      </c>
      <c r="F1157" s="231" t="s">
        <v>359</v>
      </c>
      <c r="G1157" s="229"/>
      <c r="H1157" s="232">
        <v>16.832000000000001</v>
      </c>
      <c r="I1157" s="233"/>
      <c r="J1157" s="229"/>
      <c r="K1157" s="229"/>
      <c r="L1157" s="234"/>
      <c r="M1157" s="235"/>
      <c r="N1157" s="236"/>
      <c r="O1157" s="236"/>
      <c r="P1157" s="236"/>
      <c r="Q1157" s="236"/>
      <c r="R1157" s="236"/>
      <c r="S1157" s="236"/>
      <c r="T1157" s="237"/>
      <c r="AT1157" s="238" t="s">
        <v>205</v>
      </c>
      <c r="AU1157" s="238" t="s">
        <v>83</v>
      </c>
      <c r="AV1157" s="13" t="s">
        <v>211</v>
      </c>
      <c r="AW1157" s="13" t="s">
        <v>37</v>
      </c>
      <c r="AX1157" s="13" t="s">
        <v>74</v>
      </c>
      <c r="AY1157" s="238" t="s">
        <v>196</v>
      </c>
    </row>
    <row r="1158" spans="2:65" s="12" customFormat="1">
      <c r="B1158" s="216"/>
      <c r="C1158" s="217"/>
      <c r="D1158" s="218" t="s">
        <v>205</v>
      </c>
      <c r="E1158" s="219" t="s">
        <v>24</v>
      </c>
      <c r="F1158" s="220" t="s">
        <v>1800</v>
      </c>
      <c r="G1158" s="217"/>
      <c r="H1158" s="221">
        <v>0.36</v>
      </c>
      <c r="I1158" s="222"/>
      <c r="J1158" s="217"/>
      <c r="K1158" s="217"/>
      <c r="L1158" s="223"/>
      <c r="M1158" s="224"/>
      <c r="N1158" s="225"/>
      <c r="O1158" s="225"/>
      <c r="P1158" s="225"/>
      <c r="Q1158" s="225"/>
      <c r="R1158" s="225"/>
      <c r="S1158" s="225"/>
      <c r="T1158" s="226"/>
      <c r="AT1158" s="227" t="s">
        <v>205</v>
      </c>
      <c r="AU1158" s="227" t="s">
        <v>83</v>
      </c>
      <c r="AV1158" s="12" t="s">
        <v>83</v>
      </c>
      <c r="AW1158" s="12" t="s">
        <v>37</v>
      </c>
      <c r="AX1158" s="12" t="s">
        <v>74</v>
      </c>
      <c r="AY1158" s="227" t="s">
        <v>196</v>
      </c>
    </row>
    <row r="1159" spans="2:65" s="13" customFormat="1">
      <c r="B1159" s="228"/>
      <c r="C1159" s="229"/>
      <c r="D1159" s="218" t="s">
        <v>205</v>
      </c>
      <c r="E1159" s="230" t="s">
        <v>24</v>
      </c>
      <c r="F1159" s="231" t="s">
        <v>1801</v>
      </c>
      <c r="G1159" s="229"/>
      <c r="H1159" s="232">
        <v>0.36</v>
      </c>
      <c r="I1159" s="233"/>
      <c r="J1159" s="229"/>
      <c r="K1159" s="229"/>
      <c r="L1159" s="234"/>
      <c r="M1159" s="235"/>
      <c r="N1159" s="236"/>
      <c r="O1159" s="236"/>
      <c r="P1159" s="236"/>
      <c r="Q1159" s="236"/>
      <c r="R1159" s="236"/>
      <c r="S1159" s="236"/>
      <c r="T1159" s="237"/>
      <c r="AT1159" s="238" t="s">
        <v>205</v>
      </c>
      <c r="AU1159" s="238" t="s">
        <v>83</v>
      </c>
      <c r="AV1159" s="13" t="s">
        <v>211</v>
      </c>
      <c r="AW1159" s="13" t="s">
        <v>37</v>
      </c>
      <c r="AX1159" s="13" t="s">
        <v>74</v>
      </c>
      <c r="AY1159" s="238" t="s">
        <v>196</v>
      </c>
    </row>
    <row r="1160" spans="2:65" s="12" customFormat="1">
      <c r="B1160" s="216"/>
      <c r="C1160" s="217"/>
      <c r="D1160" s="218" t="s">
        <v>205</v>
      </c>
      <c r="E1160" s="219" t="s">
        <v>24</v>
      </c>
      <c r="F1160" s="220" t="s">
        <v>1802</v>
      </c>
      <c r="G1160" s="217"/>
      <c r="H1160" s="221">
        <v>3</v>
      </c>
      <c r="I1160" s="222"/>
      <c r="J1160" s="217"/>
      <c r="K1160" s="217"/>
      <c r="L1160" s="223"/>
      <c r="M1160" s="224"/>
      <c r="N1160" s="225"/>
      <c r="O1160" s="225"/>
      <c r="P1160" s="225"/>
      <c r="Q1160" s="225"/>
      <c r="R1160" s="225"/>
      <c r="S1160" s="225"/>
      <c r="T1160" s="226"/>
      <c r="AT1160" s="227" t="s">
        <v>205</v>
      </c>
      <c r="AU1160" s="227" t="s">
        <v>83</v>
      </c>
      <c r="AV1160" s="12" t="s">
        <v>83</v>
      </c>
      <c r="AW1160" s="12" t="s">
        <v>37</v>
      </c>
      <c r="AX1160" s="12" t="s">
        <v>74</v>
      </c>
      <c r="AY1160" s="227" t="s">
        <v>196</v>
      </c>
    </row>
    <row r="1161" spans="2:65" s="13" customFormat="1">
      <c r="B1161" s="228"/>
      <c r="C1161" s="229"/>
      <c r="D1161" s="218" t="s">
        <v>205</v>
      </c>
      <c r="E1161" s="230" t="s">
        <v>24</v>
      </c>
      <c r="F1161" s="231" t="s">
        <v>1803</v>
      </c>
      <c r="G1161" s="229"/>
      <c r="H1161" s="232">
        <v>3</v>
      </c>
      <c r="I1161" s="233"/>
      <c r="J1161" s="229"/>
      <c r="K1161" s="229"/>
      <c r="L1161" s="234"/>
      <c r="M1161" s="235"/>
      <c r="N1161" s="236"/>
      <c r="O1161" s="236"/>
      <c r="P1161" s="236"/>
      <c r="Q1161" s="236"/>
      <c r="R1161" s="236"/>
      <c r="S1161" s="236"/>
      <c r="T1161" s="237"/>
      <c r="AT1161" s="238" t="s">
        <v>205</v>
      </c>
      <c r="AU1161" s="238" t="s">
        <v>83</v>
      </c>
      <c r="AV1161" s="13" t="s">
        <v>211</v>
      </c>
      <c r="AW1161" s="13" t="s">
        <v>37</v>
      </c>
      <c r="AX1161" s="13" t="s">
        <v>74</v>
      </c>
      <c r="AY1161" s="238" t="s">
        <v>196</v>
      </c>
    </row>
    <row r="1162" spans="2:65" s="12" customFormat="1">
      <c r="B1162" s="216"/>
      <c r="C1162" s="217"/>
      <c r="D1162" s="218" t="s">
        <v>205</v>
      </c>
      <c r="E1162" s="219" t="s">
        <v>24</v>
      </c>
      <c r="F1162" s="220" t="s">
        <v>1804</v>
      </c>
      <c r="G1162" s="217"/>
      <c r="H1162" s="221">
        <v>33.713000000000001</v>
      </c>
      <c r="I1162" s="222"/>
      <c r="J1162" s="217"/>
      <c r="K1162" s="217"/>
      <c r="L1162" s="223"/>
      <c r="M1162" s="224"/>
      <c r="N1162" s="225"/>
      <c r="O1162" s="225"/>
      <c r="P1162" s="225"/>
      <c r="Q1162" s="225"/>
      <c r="R1162" s="225"/>
      <c r="S1162" s="225"/>
      <c r="T1162" s="226"/>
      <c r="AT1162" s="227" t="s">
        <v>205</v>
      </c>
      <c r="AU1162" s="227" t="s">
        <v>83</v>
      </c>
      <c r="AV1162" s="12" t="s">
        <v>83</v>
      </c>
      <c r="AW1162" s="12" t="s">
        <v>37</v>
      </c>
      <c r="AX1162" s="12" t="s">
        <v>74</v>
      </c>
      <c r="AY1162" s="227" t="s">
        <v>196</v>
      </c>
    </row>
    <row r="1163" spans="2:65" s="13" customFormat="1">
      <c r="B1163" s="228"/>
      <c r="C1163" s="229"/>
      <c r="D1163" s="218" t="s">
        <v>205</v>
      </c>
      <c r="E1163" s="230" t="s">
        <v>24</v>
      </c>
      <c r="F1163" s="231" t="s">
        <v>1805</v>
      </c>
      <c r="G1163" s="229"/>
      <c r="H1163" s="232">
        <v>33.713000000000001</v>
      </c>
      <c r="I1163" s="233"/>
      <c r="J1163" s="229"/>
      <c r="K1163" s="229"/>
      <c r="L1163" s="234"/>
      <c r="M1163" s="235"/>
      <c r="N1163" s="236"/>
      <c r="O1163" s="236"/>
      <c r="P1163" s="236"/>
      <c r="Q1163" s="236"/>
      <c r="R1163" s="236"/>
      <c r="S1163" s="236"/>
      <c r="T1163" s="237"/>
      <c r="AT1163" s="238" t="s">
        <v>205</v>
      </c>
      <c r="AU1163" s="238" t="s">
        <v>83</v>
      </c>
      <c r="AV1163" s="13" t="s">
        <v>211</v>
      </c>
      <c r="AW1163" s="13" t="s">
        <v>37</v>
      </c>
      <c r="AX1163" s="13" t="s">
        <v>74</v>
      </c>
      <c r="AY1163" s="238" t="s">
        <v>196</v>
      </c>
    </row>
    <row r="1164" spans="2:65" s="14" customFormat="1">
      <c r="B1164" s="239"/>
      <c r="C1164" s="240"/>
      <c r="D1164" s="218" t="s">
        <v>205</v>
      </c>
      <c r="E1164" s="241" t="s">
        <v>24</v>
      </c>
      <c r="F1164" s="242" t="s">
        <v>238</v>
      </c>
      <c r="G1164" s="240"/>
      <c r="H1164" s="243">
        <v>62.234999999999999</v>
      </c>
      <c r="I1164" s="244"/>
      <c r="J1164" s="240"/>
      <c r="K1164" s="240"/>
      <c r="L1164" s="245"/>
      <c r="M1164" s="246"/>
      <c r="N1164" s="247"/>
      <c r="O1164" s="247"/>
      <c r="P1164" s="247"/>
      <c r="Q1164" s="247"/>
      <c r="R1164" s="247"/>
      <c r="S1164" s="247"/>
      <c r="T1164" s="248"/>
      <c r="AT1164" s="249" t="s">
        <v>205</v>
      </c>
      <c r="AU1164" s="249" t="s">
        <v>83</v>
      </c>
      <c r="AV1164" s="14" t="s">
        <v>203</v>
      </c>
      <c r="AW1164" s="14" t="s">
        <v>37</v>
      </c>
      <c r="AX1164" s="14" t="s">
        <v>81</v>
      </c>
      <c r="AY1164" s="249" t="s">
        <v>196</v>
      </c>
    </row>
    <row r="1165" spans="2:65" s="11" customFormat="1" ht="29.9" customHeight="1">
      <c r="B1165" s="188"/>
      <c r="C1165" s="189"/>
      <c r="D1165" s="190" t="s">
        <v>73</v>
      </c>
      <c r="E1165" s="202" t="s">
        <v>1806</v>
      </c>
      <c r="F1165" s="202" t="s">
        <v>1807</v>
      </c>
      <c r="G1165" s="189"/>
      <c r="H1165" s="189"/>
      <c r="I1165" s="192"/>
      <c r="J1165" s="203">
        <f>BK1165</f>
        <v>0</v>
      </c>
      <c r="K1165" s="189"/>
      <c r="L1165" s="194"/>
      <c r="M1165" s="195"/>
      <c r="N1165" s="196"/>
      <c r="O1165" s="196"/>
      <c r="P1165" s="197">
        <f>SUM(P1166:P1253)</f>
        <v>0</v>
      </c>
      <c r="Q1165" s="196"/>
      <c r="R1165" s="197">
        <f>SUM(R1166:R1253)</f>
        <v>0.40594087520000005</v>
      </c>
      <c r="S1165" s="196"/>
      <c r="T1165" s="198">
        <f>SUM(T1166:T1253)</f>
        <v>0</v>
      </c>
      <c r="AR1165" s="199" t="s">
        <v>83</v>
      </c>
      <c r="AT1165" s="200" t="s">
        <v>73</v>
      </c>
      <c r="AU1165" s="200" t="s">
        <v>81</v>
      </c>
      <c r="AY1165" s="199" t="s">
        <v>196</v>
      </c>
      <c r="BK1165" s="201">
        <f>SUM(BK1166:BK1253)</f>
        <v>0</v>
      </c>
    </row>
    <row r="1166" spans="2:65" s="1" customFormat="1" ht="23" customHeight="1">
      <c r="B1166" s="42"/>
      <c r="C1166" s="204" t="s">
        <v>1808</v>
      </c>
      <c r="D1166" s="204" t="s">
        <v>198</v>
      </c>
      <c r="E1166" s="205" t="s">
        <v>1809</v>
      </c>
      <c r="F1166" s="206" t="s">
        <v>1810</v>
      </c>
      <c r="G1166" s="207" t="s">
        <v>267</v>
      </c>
      <c r="H1166" s="208">
        <v>564.81600000000003</v>
      </c>
      <c r="I1166" s="209"/>
      <c r="J1166" s="210">
        <f>ROUND(I1166*H1166,2)</f>
        <v>0</v>
      </c>
      <c r="K1166" s="206" t="s">
        <v>202</v>
      </c>
      <c r="L1166" s="62"/>
      <c r="M1166" s="211" t="s">
        <v>24</v>
      </c>
      <c r="N1166" s="212" t="s">
        <v>45</v>
      </c>
      <c r="O1166" s="43"/>
      <c r="P1166" s="213">
        <f>O1166*H1166</f>
        <v>0</v>
      </c>
      <c r="Q1166" s="213">
        <v>2.0000000000000001E-4</v>
      </c>
      <c r="R1166" s="213">
        <f>Q1166*H1166</f>
        <v>0.11296320000000001</v>
      </c>
      <c r="S1166" s="213">
        <v>0</v>
      </c>
      <c r="T1166" s="214">
        <f>S1166*H1166</f>
        <v>0</v>
      </c>
      <c r="AR1166" s="25" t="s">
        <v>290</v>
      </c>
      <c r="AT1166" s="25" t="s">
        <v>198</v>
      </c>
      <c r="AU1166" s="25" t="s">
        <v>83</v>
      </c>
      <c r="AY1166" s="25" t="s">
        <v>196</v>
      </c>
      <c r="BE1166" s="215">
        <f>IF(N1166="základní",J1166,0)</f>
        <v>0</v>
      </c>
      <c r="BF1166" s="215">
        <f>IF(N1166="snížená",J1166,0)</f>
        <v>0</v>
      </c>
      <c r="BG1166" s="215">
        <f>IF(N1166="zákl. přenesená",J1166,0)</f>
        <v>0</v>
      </c>
      <c r="BH1166" s="215">
        <f>IF(N1166="sníž. přenesená",J1166,0)</f>
        <v>0</v>
      </c>
      <c r="BI1166" s="215">
        <f>IF(N1166="nulová",J1166,0)</f>
        <v>0</v>
      </c>
      <c r="BJ1166" s="25" t="s">
        <v>81</v>
      </c>
      <c r="BK1166" s="215">
        <f>ROUND(I1166*H1166,2)</f>
        <v>0</v>
      </c>
      <c r="BL1166" s="25" t="s">
        <v>290</v>
      </c>
      <c r="BM1166" s="25" t="s">
        <v>1811</v>
      </c>
    </row>
    <row r="1167" spans="2:65" s="12" customFormat="1">
      <c r="B1167" s="216"/>
      <c r="C1167" s="217"/>
      <c r="D1167" s="218" t="s">
        <v>205</v>
      </c>
      <c r="E1167" s="219" t="s">
        <v>24</v>
      </c>
      <c r="F1167" s="220" t="s">
        <v>1812</v>
      </c>
      <c r="G1167" s="217"/>
      <c r="H1167" s="221">
        <v>79.394000000000005</v>
      </c>
      <c r="I1167" s="222"/>
      <c r="J1167" s="217"/>
      <c r="K1167" s="217"/>
      <c r="L1167" s="223"/>
      <c r="M1167" s="224"/>
      <c r="N1167" s="225"/>
      <c r="O1167" s="225"/>
      <c r="P1167" s="225"/>
      <c r="Q1167" s="225"/>
      <c r="R1167" s="225"/>
      <c r="S1167" s="225"/>
      <c r="T1167" s="226"/>
      <c r="AT1167" s="227" t="s">
        <v>205</v>
      </c>
      <c r="AU1167" s="227" t="s">
        <v>83</v>
      </c>
      <c r="AV1167" s="12" t="s">
        <v>83</v>
      </c>
      <c r="AW1167" s="12" t="s">
        <v>37</v>
      </c>
      <c r="AX1167" s="12" t="s">
        <v>74</v>
      </c>
      <c r="AY1167" s="227" t="s">
        <v>196</v>
      </c>
    </row>
    <row r="1168" spans="2:65" s="12" customFormat="1">
      <c r="B1168" s="216"/>
      <c r="C1168" s="217"/>
      <c r="D1168" s="218" t="s">
        <v>205</v>
      </c>
      <c r="E1168" s="219" t="s">
        <v>24</v>
      </c>
      <c r="F1168" s="220" t="s">
        <v>1813</v>
      </c>
      <c r="G1168" s="217"/>
      <c r="H1168" s="221">
        <v>90.206000000000003</v>
      </c>
      <c r="I1168" s="222"/>
      <c r="J1168" s="217"/>
      <c r="K1168" s="217"/>
      <c r="L1168" s="223"/>
      <c r="M1168" s="224"/>
      <c r="N1168" s="225"/>
      <c r="O1168" s="225"/>
      <c r="P1168" s="225"/>
      <c r="Q1168" s="225"/>
      <c r="R1168" s="225"/>
      <c r="S1168" s="225"/>
      <c r="T1168" s="226"/>
      <c r="AT1168" s="227" t="s">
        <v>205</v>
      </c>
      <c r="AU1168" s="227" t="s">
        <v>83</v>
      </c>
      <c r="AV1168" s="12" t="s">
        <v>83</v>
      </c>
      <c r="AW1168" s="12" t="s">
        <v>37</v>
      </c>
      <c r="AX1168" s="12" t="s">
        <v>74</v>
      </c>
      <c r="AY1168" s="227" t="s">
        <v>196</v>
      </c>
    </row>
    <row r="1169" spans="2:65" s="13" customFormat="1">
      <c r="B1169" s="228"/>
      <c r="C1169" s="229"/>
      <c r="D1169" s="218" t="s">
        <v>205</v>
      </c>
      <c r="E1169" s="230" t="s">
        <v>24</v>
      </c>
      <c r="F1169" s="231" t="s">
        <v>1814</v>
      </c>
      <c r="G1169" s="229"/>
      <c r="H1169" s="232">
        <v>169.6</v>
      </c>
      <c r="I1169" s="233"/>
      <c r="J1169" s="229"/>
      <c r="K1169" s="229"/>
      <c r="L1169" s="234"/>
      <c r="M1169" s="235"/>
      <c r="N1169" s="236"/>
      <c r="O1169" s="236"/>
      <c r="P1169" s="236"/>
      <c r="Q1169" s="236"/>
      <c r="R1169" s="236"/>
      <c r="S1169" s="236"/>
      <c r="T1169" s="237"/>
      <c r="AT1169" s="238" t="s">
        <v>205</v>
      </c>
      <c r="AU1169" s="238" t="s">
        <v>83</v>
      </c>
      <c r="AV1169" s="13" t="s">
        <v>211</v>
      </c>
      <c r="AW1169" s="13" t="s">
        <v>37</v>
      </c>
      <c r="AX1169" s="13" t="s">
        <v>74</v>
      </c>
      <c r="AY1169" s="238" t="s">
        <v>196</v>
      </c>
    </row>
    <row r="1170" spans="2:65" s="12" customFormat="1">
      <c r="B1170" s="216"/>
      <c r="C1170" s="217"/>
      <c r="D1170" s="218" t="s">
        <v>205</v>
      </c>
      <c r="E1170" s="219" t="s">
        <v>24</v>
      </c>
      <c r="F1170" s="220" t="s">
        <v>1815</v>
      </c>
      <c r="G1170" s="217"/>
      <c r="H1170" s="221">
        <v>178.35599999999999</v>
      </c>
      <c r="I1170" s="222"/>
      <c r="J1170" s="217"/>
      <c r="K1170" s="217"/>
      <c r="L1170" s="223"/>
      <c r="M1170" s="224"/>
      <c r="N1170" s="225"/>
      <c r="O1170" s="225"/>
      <c r="P1170" s="225"/>
      <c r="Q1170" s="225"/>
      <c r="R1170" s="225"/>
      <c r="S1170" s="225"/>
      <c r="T1170" s="226"/>
      <c r="AT1170" s="227" t="s">
        <v>205</v>
      </c>
      <c r="AU1170" s="227" t="s">
        <v>83</v>
      </c>
      <c r="AV1170" s="12" t="s">
        <v>83</v>
      </c>
      <c r="AW1170" s="12" t="s">
        <v>37</v>
      </c>
      <c r="AX1170" s="12" t="s">
        <v>74</v>
      </c>
      <c r="AY1170" s="227" t="s">
        <v>196</v>
      </c>
    </row>
    <row r="1171" spans="2:65" s="12" customFormat="1">
      <c r="B1171" s="216"/>
      <c r="C1171" s="217"/>
      <c r="D1171" s="218" t="s">
        <v>205</v>
      </c>
      <c r="E1171" s="219" t="s">
        <v>24</v>
      </c>
      <c r="F1171" s="220" t="s">
        <v>1816</v>
      </c>
      <c r="G1171" s="217"/>
      <c r="H1171" s="221">
        <v>191.1</v>
      </c>
      <c r="I1171" s="222"/>
      <c r="J1171" s="217"/>
      <c r="K1171" s="217"/>
      <c r="L1171" s="223"/>
      <c r="M1171" s="224"/>
      <c r="N1171" s="225"/>
      <c r="O1171" s="225"/>
      <c r="P1171" s="225"/>
      <c r="Q1171" s="225"/>
      <c r="R1171" s="225"/>
      <c r="S1171" s="225"/>
      <c r="T1171" s="226"/>
      <c r="AT1171" s="227" t="s">
        <v>205</v>
      </c>
      <c r="AU1171" s="227" t="s">
        <v>83</v>
      </c>
      <c r="AV1171" s="12" t="s">
        <v>83</v>
      </c>
      <c r="AW1171" s="12" t="s">
        <v>37</v>
      </c>
      <c r="AX1171" s="12" t="s">
        <v>74</v>
      </c>
      <c r="AY1171" s="227" t="s">
        <v>196</v>
      </c>
    </row>
    <row r="1172" spans="2:65" s="12" customFormat="1">
      <c r="B1172" s="216"/>
      <c r="C1172" s="217"/>
      <c r="D1172" s="218" t="s">
        <v>205</v>
      </c>
      <c r="E1172" s="219" t="s">
        <v>24</v>
      </c>
      <c r="F1172" s="220" t="s">
        <v>1817</v>
      </c>
      <c r="G1172" s="217"/>
      <c r="H1172" s="221">
        <v>85.748000000000005</v>
      </c>
      <c r="I1172" s="222"/>
      <c r="J1172" s="217"/>
      <c r="K1172" s="217"/>
      <c r="L1172" s="223"/>
      <c r="M1172" s="224"/>
      <c r="N1172" s="225"/>
      <c r="O1172" s="225"/>
      <c r="P1172" s="225"/>
      <c r="Q1172" s="225"/>
      <c r="R1172" s="225"/>
      <c r="S1172" s="225"/>
      <c r="T1172" s="226"/>
      <c r="AT1172" s="227" t="s">
        <v>205</v>
      </c>
      <c r="AU1172" s="227" t="s">
        <v>83</v>
      </c>
      <c r="AV1172" s="12" t="s">
        <v>83</v>
      </c>
      <c r="AW1172" s="12" t="s">
        <v>37</v>
      </c>
      <c r="AX1172" s="12" t="s">
        <v>74</v>
      </c>
      <c r="AY1172" s="227" t="s">
        <v>196</v>
      </c>
    </row>
    <row r="1173" spans="2:65" s="13" customFormat="1">
      <c r="B1173" s="228"/>
      <c r="C1173" s="229"/>
      <c r="D1173" s="218" t="s">
        <v>205</v>
      </c>
      <c r="E1173" s="230" t="s">
        <v>24</v>
      </c>
      <c r="F1173" s="231" t="s">
        <v>1818</v>
      </c>
      <c r="G1173" s="229"/>
      <c r="H1173" s="232">
        <v>455.20400000000001</v>
      </c>
      <c r="I1173" s="233"/>
      <c r="J1173" s="229"/>
      <c r="K1173" s="229"/>
      <c r="L1173" s="234"/>
      <c r="M1173" s="235"/>
      <c r="N1173" s="236"/>
      <c r="O1173" s="236"/>
      <c r="P1173" s="236"/>
      <c r="Q1173" s="236"/>
      <c r="R1173" s="236"/>
      <c r="S1173" s="236"/>
      <c r="T1173" s="237"/>
      <c r="AT1173" s="238" t="s">
        <v>205</v>
      </c>
      <c r="AU1173" s="238" t="s">
        <v>83</v>
      </c>
      <c r="AV1173" s="13" t="s">
        <v>211</v>
      </c>
      <c r="AW1173" s="13" t="s">
        <v>37</v>
      </c>
      <c r="AX1173" s="13" t="s">
        <v>74</v>
      </c>
      <c r="AY1173" s="238" t="s">
        <v>196</v>
      </c>
    </row>
    <row r="1174" spans="2:65" s="12" customFormat="1">
      <c r="B1174" s="216"/>
      <c r="C1174" s="217"/>
      <c r="D1174" s="218" t="s">
        <v>205</v>
      </c>
      <c r="E1174" s="219" t="s">
        <v>24</v>
      </c>
      <c r="F1174" s="220" t="s">
        <v>1819</v>
      </c>
      <c r="G1174" s="217"/>
      <c r="H1174" s="221">
        <v>-59.988</v>
      </c>
      <c r="I1174" s="222"/>
      <c r="J1174" s="217"/>
      <c r="K1174" s="217"/>
      <c r="L1174" s="223"/>
      <c r="M1174" s="224"/>
      <c r="N1174" s="225"/>
      <c r="O1174" s="225"/>
      <c r="P1174" s="225"/>
      <c r="Q1174" s="225"/>
      <c r="R1174" s="225"/>
      <c r="S1174" s="225"/>
      <c r="T1174" s="226"/>
      <c r="AT1174" s="227" t="s">
        <v>205</v>
      </c>
      <c r="AU1174" s="227" t="s">
        <v>83</v>
      </c>
      <c r="AV1174" s="12" t="s">
        <v>83</v>
      </c>
      <c r="AW1174" s="12" t="s">
        <v>37</v>
      </c>
      <c r="AX1174" s="12" t="s">
        <v>74</v>
      </c>
      <c r="AY1174" s="227" t="s">
        <v>196</v>
      </c>
    </row>
    <row r="1175" spans="2:65" s="13" customFormat="1">
      <c r="B1175" s="228"/>
      <c r="C1175" s="229"/>
      <c r="D1175" s="218" t="s">
        <v>205</v>
      </c>
      <c r="E1175" s="230" t="s">
        <v>24</v>
      </c>
      <c r="F1175" s="231" t="s">
        <v>1820</v>
      </c>
      <c r="G1175" s="229"/>
      <c r="H1175" s="232">
        <v>-59.988</v>
      </c>
      <c r="I1175" s="233"/>
      <c r="J1175" s="229"/>
      <c r="K1175" s="229"/>
      <c r="L1175" s="234"/>
      <c r="M1175" s="235"/>
      <c r="N1175" s="236"/>
      <c r="O1175" s="236"/>
      <c r="P1175" s="236"/>
      <c r="Q1175" s="236"/>
      <c r="R1175" s="236"/>
      <c r="S1175" s="236"/>
      <c r="T1175" s="237"/>
      <c r="AT1175" s="238" t="s">
        <v>205</v>
      </c>
      <c r="AU1175" s="238" t="s">
        <v>83</v>
      </c>
      <c r="AV1175" s="13" t="s">
        <v>211</v>
      </c>
      <c r="AW1175" s="13" t="s">
        <v>37</v>
      </c>
      <c r="AX1175" s="13" t="s">
        <v>74</v>
      </c>
      <c r="AY1175" s="238" t="s">
        <v>196</v>
      </c>
    </row>
    <row r="1176" spans="2:65" s="14" customFormat="1">
      <c r="B1176" s="239"/>
      <c r="C1176" s="240"/>
      <c r="D1176" s="218" t="s">
        <v>205</v>
      </c>
      <c r="E1176" s="241" t="s">
        <v>24</v>
      </c>
      <c r="F1176" s="242" t="s">
        <v>238</v>
      </c>
      <c r="G1176" s="240"/>
      <c r="H1176" s="243">
        <v>564.81600000000003</v>
      </c>
      <c r="I1176" s="244"/>
      <c r="J1176" s="240"/>
      <c r="K1176" s="240"/>
      <c r="L1176" s="245"/>
      <c r="M1176" s="246"/>
      <c r="N1176" s="247"/>
      <c r="O1176" s="247"/>
      <c r="P1176" s="247"/>
      <c r="Q1176" s="247"/>
      <c r="R1176" s="247"/>
      <c r="S1176" s="247"/>
      <c r="T1176" s="248"/>
      <c r="AT1176" s="249" t="s">
        <v>205</v>
      </c>
      <c r="AU1176" s="249" t="s">
        <v>83</v>
      </c>
      <c r="AV1176" s="14" t="s">
        <v>203</v>
      </c>
      <c r="AW1176" s="14" t="s">
        <v>37</v>
      </c>
      <c r="AX1176" s="14" t="s">
        <v>81</v>
      </c>
      <c r="AY1176" s="249" t="s">
        <v>196</v>
      </c>
    </row>
    <row r="1177" spans="2:65" s="1" customFormat="1" ht="23" customHeight="1">
      <c r="B1177" s="42"/>
      <c r="C1177" s="204" t="s">
        <v>1821</v>
      </c>
      <c r="D1177" s="204" t="s">
        <v>198</v>
      </c>
      <c r="E1177" s="205" t="s">
        <v>1822</v>
      </c>
      <c r="F1177" s="206" t="s">
        <v>1823</v>
      </c>
      <c r="G1177" s="207" t="s">
        <v>267</v>
      </c>
      <c r="H1177" s="208">
        <v>8.14</v>
      </c>
      <c r="I1177" s="209"/>
      <c r="J1177" s="210">
        <f>ROUND(I1177*H1177,2)</f>
        <v>0</v>
      </c>
      <c r="K1177" s="206" t="s">
        <v>202</v>
      </c>
      <c r="L1177" s="62"/>
      <c r="M1177" s="211" t="s">
        <v>24</v>
      </c>
      <c r="N1177" s="212" t="s">
        <v>45</v>
      </c>
      <c r="O1177" s="43"/>
      <c r="P1177" s="213">
        <f>O1177*H1177</f>
        <v>0</v>
      </c>
      <c r="Q1177" s="213">
        <v>2.0000000000000001E-4</v>
      </c>
      <c r="R1177" s="213">
        <f>Q1177*H1177</f>
        <v>1.6280000000000001E-3</v>
      </c>
      <c r="S1177" s="213">
        <v>0</v>
      </c>
      <c r="T1177" s="214">
        <f>S1177*H1177</f>
        <v>0</v>
      </c>
      <c r="AR1177" s="25" t="s">
        <v>290</v>
      </c>
      <c r="AT1177" s="25" t="s">
        <v>198</v>
      </c>
      <c r="AU1177" s="25" t="s">
        <v>83</v>
      </c>
      <c r="AY1177" s="25" t="s">
        <v>196</v>
      </c>
      <c r="BE1177" s="215">
        <f>IF(N1177="základní",J1177,0)</f>
        <v>0</v>
      </c>
      <c r="BF1177" s="215">
        <f>IF(N1177="snížená",J1177,0)</f>
        <v>0</v>
      </c>
      <c r="BG1177" s="215">
        <f>IF(N1177="zákl. přenesená",J1177,0)</f>
        <v>0</v>
      </c>
      <c r="BH1177" s="215">
        <f>IF(N1177="sníž. přenesená",J1177,0)</f>
        <v>0</v>
      </c>
      <c r="BI1177" s="215">
        <f>IF(N1177="nulová",J1177,0)</f>
        <v>0</v>
      </c>
      <c r="BJ1177" s="25" t="s">
        <v>81</v>
      </c>
      <c r="BK1177" s="215">
        <f>ROUND(I1177*H1177,2)</f>
        <v>0</v>
      </c>
      <c r="BL1177" s="25" t="s">
        <v>290</v>
      </c>
      <c r="BM1177" s="25" t="s">
        <v>1824</v>
      </c>
    </row>
    <row r="1178" spans="2:65" s="12" customFormat="1">
      <c r="B1178" s="216"/>
      <c r="C1178" s="217"/>
      <c r="D1178" s="218" t="s">
        <v>205</v>
      </c>
      <c r="E1178" s="219" t="s">
        <v>24</v>
      </c>
      <c r="F1178" s="220" t="s">
        <v>680</v>
      </c>
      <c r="G1178" s="217"/>
      <c r="H1178" s="221">
        <v>1.21</v>
      </c>
      <c r="I1178" s="222"/>
      <c r="J1178" s="217"/>
      <c r="K1178" s="217"/>
      <c r="L1178" s="223"/>
      <c r="M1178" s="224"/>
      <c r="N1178" s="225"/>
      <c r="O1178" s="225"/>
      <c r="P1178" s="225"/>
      <c r="Q1178" s="225"/>
      <c r="R1178" s="225"/>
      <c r="S1178" s="225"/>
      <c r="T1178" s="226"/>
      <c r="AT1178" s="227" t="s">
        <v>205</v>
      </c>
      <c r="AU1178" s="227" t="s">
        <v>83</v>
      </c>
      <c r="AV1178" s="12" t="s">
        <v>83</v>
      </c>
      <c r="AW1178" s="12" t="s">
        <v>37</v>
      </c>
      <c r="AX1178" s="12" t="s">
        <v>74</v>
      </c>
      <c r="AY1178" s="227" t="s">
        <v>196</v>
      </c>
    </row>
    <row r="1179" spans="2:65" s="12" customFormat="1">
      <c r="B1179" s="216"/>
      <c r="C1179" s="217"/>
      <c r="D1179" s="218" t="s">
        <v>205</v>
      </c>
      <c r="E1179" s="219" t="s">
        <v>24</v>
      </c>
      <c r="F1179" s="220" t="s">
        <v>681</v>
      </c>
      <c r="G1179" s="217"/>
      <c r="H1179" s="221">
        <v>5.83</v>
      </c>
      <c r="I1179" s="222"/>
      <c r="J1179" s="217"/>
      <c r="K1179" s="217"/>
      <c r="L1179" s="223"/>
      <c r="M1179" s="224"/>
      <c r="N1179" s="225"/>
      <c r="O1179" s="225"/>
      <c r="P1179" s="225"/>
      <c r="Q1179" s="225"/>
      <c r="R1179" s="225"/>
      <c r="S1179" s="225"/>
      <c r="T1179" s="226"/>
      <c r="AT1179" s="227" t="s">
        <v>205</v>
      </c>
      <c r="AU1179" s="227" t="s">
        <v>83</v>
      </c>
      <c r="AV1179" s="12" t="s">
        <v>83</v>
      </c>
      <c r="AW1179" s="12" t="s">
        <v>37</v>
      </c>
      <c r="AX1179" s="12" t="s">
        <v>74</v>
      </c>
      <c r="AY1179" s="227" t="s">
        <v>196</v>
      </c>
    </row>
    <row r="1180" spans="2:65" s="12" customFormat="1">
      <c r="B1180" s="216"/>
      <c r="C1180" s="217"/>
      <c r="D1180" s="218" t="s">
        <v>205</v>
      </c>
      <c r="E1180" s="219" t="s">
        <v>24</v>
      </c>
      <c r="F1180" s="220" t="s">
        <v>682</v>
      </c>
      <c r="G1180" s="217"/>
      <c r="H1180" s="221">
        <v>1.1000000000000001</v>
      </c>
      <c r="I1180" s="222"/>
      <c r="J1180" s="217"/>
      <c r="K1180" s="217"/>
      <c r="L1180" s="223"/>
      <c r="M1180" s="224"/>
      <c r="N1180" s="225"/>
      <c r="O1180" s="225"/>
      <c r="P1180" s="225"/>
      <c r="Q1180" s="225"/>
      <c r="R1180" s="225"/>
      <c r="S1180" s="225"/>
      <c r="T1180" s="226"/>
      <c r="AT1180" s="227" t="s">
        <v>205</v>
      </c>
      <c r="AU1180" s="227" t="s">
        <v>83</v>
      </c>
      <c r="AV1180" s="12" t="s">
        <v>83</v>
      </c>
      <c r="AW1180" s="12" t="s">
        <v>37</v>
      </c>
      <c r="AX1180" s="12" t="s">
        <v>74</v>
      </c>
      <c r="AY1180" s="227" t="s">
        <v>196</v>
      </c>
    </row>
    <row r="1181" spans="2:65" s="14" customFormat="1">
      <c r="B1181" s="239"/>
      <c r="C1181" s="240"/>
      <c r="D1181" s="218" t="s">
        <v>205</v>
      </c>
      <c r="E1181" s="241" t="s">
        <v>24</v>
      </c>
      <c r="F1181" s="242" t="s">
        <v>683</v>
      </c>
      <c r="G1181" s="240"/>
      <c r="H1181" s="243">
        <v>8.14</v>
      </c>
      <c r="I1181" s="244"/>
      <c r="J1181" s="240"/>
      <c r="K1181" s="240"/>
      <c r="L1181" s="245"/>
      <c r="M1181" s="246"/>
      <c r="N1181" s="247"/>
      <c r="O1181" s="247"/>
      <c r="P1181" s="247"/>
      <c r="Q1181" s="247"/>
      <c r="R1181" s="247"/>
      <c r="S1181" s="247"/>
      <c r="T1181" s="248"/>
      <c r="AT1181" s="249" t="s">
        <v>205</v>
      </c>
      <c r="AU1181" s="249" t="s">
        <v>83</v>
      </c>
      <c r="AV1181" s="14" t="s">
        <v>203</v>
      </c>
      <c r="AW1181" s="14" t="s">
        <v>37</v>
      </c>
      <c r="AX1181" s="14" t="s">
        <v>81</v>
      </c>
      <c r="AY1181" s="249" t="s">
        <v>196</v>
      </c>
    </row>
    <row r="1182" spans="2:65" s="1" customFormat="1" ht="34.5" customHeight="1">
      <c r="B1182" s="42"/>
      <c r="C1182" s="204" t="s">
        <v>1825</v>
      </c>
      <c r="D1182" s="204" t="s">
        <v>198</v>
      </c>
      <c r="E1182" s="205" t="s">
        <v>1826</v>
      </c>
      <c r="F1182" s="206" t="s">
        <v>1827</v>
      </c>
      <c r="G1182" s="207" t="s">
        <v>267</v>
      </c>
      <c r="H1182" s="208">
        <v>182.4</v>
      </c>
      <c r="I1182" s="209"/>
      <c r="J1182" s="210">
        <f>ROUND(I1182*H1182,2)</f>
        <v>0</v>
      </c>
      <c r="K1182" s="206" t="s">
        <v>202</v>
      </c>
      <c r="L1182" s="62"/>
      <c r="M1182" s="211" t="s">
        <v>24</v>
      </c>
      <c r="N1182" s="212" t="s">
        <v>45</v>
      </c>
      <c r="O1182" s="43"/>
      <c r="P1182" s="213">
        <f>O1182*H1182</f>
        <v>0</v>
      </c>
      <c r="Q1182" s="213">
        <v>3.2200000000000002E-4</v>
      </c>
      <c r="R1182" s="213">
        <f>Q1182*H1182</f>
        <v>5.8732800000000009E-2</v>
      </c>
      <c r="S1182" s="213">
        <v>0</v>
      </c>
      <c r="T1182" s="214">
        <f>S1182*H1182</f>
        <v>0</v>
      </c>
      <c r="AR1182" s="25" t="s">
        <v>290</v>
      </c>
      <c r="AT1182" s="25" t="s">
        <v>198</v>
      </c>
      <c r="AU1182" s="25" t="s">
        <v>83</v>
      </c>
      <c r="AY1182" s="25" t="s">
        <v>196</v>
      </c>
      <c r="BE1182" s="215">
        <f>IF(N1182="základní",J1182,0)</f>
        <v>0</v>
      </c>
      <c r="BF1182" s="215">
        <f>IF(N1182="snížená",J1182,0)</f>
        <v>0</v>
      </c>
      <c r="BG1182" s="215">
        <f>IF(N1182="zákl. přenesená",J1182,0)</f>
        <v>0</v>
      </c>
      <c r="BH1182" s="215">
        <f>IF(N1182="sníž. přenesená",J1182,0)</f>
        <v>0</v>
      </c>
      <c r="BI1182" s="215">
        <f>IF(N1182="nulová",J1182,0)</f>
        <v>0</v>
      </c>
      <c r="BJ1182" s="25" t="s">
        <v>81</v>
      </c>
      <c r="BK1182" s="215">
        <f>ROUND(I1182*H1182,2)</f>
        <v>0</v>
      </c>
      <c r="BL1182" s="25" t="s">
        <v>290</v>
      </c>
      <c r="BM1182" s="25" t="s">
        <v>1828</v>
      </c>
    </row>
    <row r="1183" spans="2:65" s="12" customFormat="1">
      <c r="B1183" s="216"/>
      <c r="C1183" s="217"/>
      <c r="D1183" s="218" t="s">
        <v>205</v>
      </c>
      <c r="E1183" s="219" t="s">
        <v>24</v>
      </c>
      <c r="F1183" s="220" t="s">
        <v>1829</v>
      </c>
      <c r="G1183" s="217"/>
      <c r="H1183" s="221">
        <v>43.3</v>
      </c>
      <c r="I1183" s="222"/>
      <c r="J1183" s="217"/>
      <c r="K1183" s="217"/>
      <c r="L1183" s="223"/>
      <c r="M1183" s="224"/>
      <c r="N1183" s="225"/>
      <c r="O1183" s="225"/>
      <c r="P1183" s="225"/>
      <c r="Q1183" s="225"/>
      <c r="R1183" s="225"/>
      <c r="S1183" s="225"/>
      <c r="T1183" s="226"/>
      <c r="AT1183" s="227" t="s">
        <v>205</v>
      </c>
      <c r="AU1183" s="227" t="s">
        <v>83</v>
      </c>
      <c r="AV1183" s="12" t="s">
        <v>83</v>
      </c>
      <c r="AW1183" s="12" t="s">
        <v>37</v>
      </c>
      <c r="AX1183" s="12" t="s">
        <v>74</v>
      </c>
      <c r="AY1183" s="227" t="s">
        <v>196</v>
      </c>
    </row>
    <row r="1184" spans="2:65" s="13" customFormat="1">
      <c r="B1184" s="228"/>
      <c r="C1184" s="229"/>
      <c r="D1184" s="218" t="s">
        <v>205</v>
      </c>
      <c r="E1184" s="230" t="s">
        <v>24</v>
      </c>
      <c r="F1184" s="231" t="s">
        <v>1830</v>
      </c>
      <c r="G1184" s="229"/>
      <c r="H1184" s="232">
        <v>43.3</v>
      </c>
      <c r="I1184" s="233"/>
      <c r="J1184" s="229"/>
      <c r="K1184" s="229"/>
      <c r="L1184" s="234"/>
      <c r="M1184" s="235"/>
      <c r="N1184" s="236"/>
      <c r="O1184" s="236"/>
      <c r="P1184" s="236"/>
      <c r="Q1184" s="236"/>
      <c r="R1184" s="236"/>
      <c r="S1184" s="236"/>
      <c r="T1184" s="237"/>
      <c r="AT1184" s="238" t="s">
        <v>205</v>
      </c>
      <c r="AU1184" s="238" t="s">
        <v>83</v>
      </c>
      <c r="AV1184" s="13" t="s">
        <v>211</v>
      </c>
      <c r="AW1184" s="13" t="s">
        <v>37</v>
      </c>
      <c r="AX1184" s="13" t="s">
        <v>74</v>
      </c>
      <c r="AY1184" s="238" t="s">
        <v>196</v>
      </c>
    </row>
    <row r="1185" spans="2:65" s="12" customFormat="1">
      <c r="B1185" s="216"/>
      <c r="C1185" s="217"/>
      <c r="D1185" s="218" t="s">
        <v>205</v>
      </c>
      <c r="E1185" s="219" t="s">
        <v>24</v>
      </c>
      <c r="F1185" s="220" t="s">
        <v>672</v>
      </c>
      <c r="G1185" s="217"/>
      <c r="H1185" s="221">
        <v>111.5</v>
      </c>
      <c r="I1185" s="222"/>
      <c r="J1185" s="217"/>
      <c r="K1185" s="217"/>
      <c r="L1185" s="223"/>
      <c r="M1185" s="224"/>
      <c r="N1185" s="225"/>
      <c r="O1185" s="225"/>
      <c r="P1185" s="225"/>
      <c r="Q1185" s="225"/>
      <c r="R1185" s="225"/>
      <c r="S1185" s="225"/>
      <c r="T1185" s="226"/>
      <c r="AT1185" s="227" t="s">
        <v>205</v>
      </c>
      <c r="AU1185" s="227" t="s">
        <v>83</v>
      </c>
      <c r="AV1185" s="12" t="s">
        <v>83</v>
      </c>
      <c r="AW1185" s="12" t="s">
        <v>37</v>
      </c>
      <c r="AX1185" s="12" t="s">
        <v>74</v>
      </c>
      <c r="AY1185" s="227" t="s">
        <v>196</v>
      </c>
    </row>
    <row r="1186" spans="2:65" s="12" customFormat="1">
      <c r="B1186" s="216"/>
      <c r="C1186" s="217"/>
      <c r="D1186" s="218" t="s">
        <v>205</v>
      </c>
      <c r="E1186" s="219" t="s">
        <v>24</v>
      </c>
      <c r="F1186" s="220" t="s">
        <v>1350</v>
      </c>
      <c r="G1186" s="217"/>
      <c r="H1186" s="221">
        <v>27.6</v>
      </c>
      <c r="I1186" s="222"/>
      <c r="J1186" s="217"/>
      <c r="K1186" s="217"/>
      <c r="L1186" s="223"/>
      <c r="M1186" s="224"/>
      <c r="N1186" s="225"/>
      <c r="O1186" s="225"/>
      <c r="P1186" s="225"/>
      <c r="Q1186" s="225"/>
      <c r="R1186" s="225"/>
      <c r="S1186" s="225"/>
      <c r="T1186" s="226"/>
      <c r="AT1186" s="227" t="s">
        <v>205</v>
      </c>
      <c r="AU1186" s="227" t="s">
        <v>83</v>
      </c>
      <c r="AV1186" s="12" t="s">
        <v>83</v>
      </c>
      <c r="AW1186" s="12" t="s">
        <v>37</v>
      </c>
      <c r="AX1186" s="12" t="s">
        <v>74</v>
      </c>
      <c r="AY1186" s="227" t="s">
        <v>196</v>
      </c>
    </row>
    <row r="1187" spans="2:65" s="13" customFormat="1">
      <c r="B1187" s="228"/>
      <c r="C1187" s="229"/>
      <c r="D1187" s="218" t="s">
        <v>205</v>
      </c>
      <c r="E1187" s="230" t="s">
        <v>24</v>
      </c>
      <c r="F1187" s="231" t="s">
        <v>271</v>
      </c>
      <c r="G1187" s="229"/>
      <c r="H1187" s="232">
        <v>139.1</v>
      </c>
      <c r="I1187" s="233"/>
      <c r="J1187" s="229"/>
      <c r="K1187" s="229"/>
      <c r="L1187" s="234"/>
      <c r="M1187" s="235"/>
      <c r="N1187" s="236"/>
      <c r="O1187" s="236"/>
      <c r="P1187" s="236"/>
      <c r="Q1187" s="236"/>
      <c r="R1187" s="236"/>
      <c r="S1187" s="236"/>
      <c r="T1187" s="237"/>
      <c r="AT1187" s="238" t="s">
        <v>205</v>
      </c>
      <c r="AU1187" s="238" t="s">
        <v>83</v>
      </c>
      <c r="AV1187" s="13" t="s">
        <v>211</v>
      </c>
      <c r="AW1187" s="13" t="s">
        <v>37</v>
      </c>
      <c r="AX1187" s="13" t="s">
        <v>74</v>
      </c>
      <c r="AY1187" s="238" t="s">
        <v>196</v>
      </c>
    </row>
    <row r="1188" spans="2:65" s="14" customFormat="1">
      <c r="B1188" s="239"/>
      <c r="C1188" s="240"/>
      <c r="D1188" s="218" t="s">
        <v>205</v>
      </c>
      <c r="E1188" s="241" t="s">
        <v>24</v>
      </c>
      <c r="F1188" s="242" t="s">
        <v>1831</v>
      </c>
      <c r="G1188" s="240"/>
      <c r="H1188" s="243">
        <v>182.4</v>
      </c>
      <c r="I1188" s="244"/>
      <c r="J1188" s="240"/>
      <c r="K1188" s="240"/>
      <c r="L1188" s="245"/>
      <c r="M1188" s="246"/>
      <c r="N1188" s="247"/>
      <c r="O1188" s="247"/>
      <c r="P1188" s="247"/>
      <c r="Q1188" s="247"/>
      <c r="R1188" s="247"/>
      <c r="S1188" s="247"/>
      <c r="T1188" s="248"/>
      <c r="AT1188" s="249" t="s">
        <v>205</v>
      </c>
      <c r="AU1188" s="249" t="s">
        <v>83</v>
      </c>
      <c r="AV1188" s="14" t="s">
        <v>203</v>
      </c>
      <c r="AW1188" s="14" t="s">
        <v>37</v>
      </c>
      <c r="AX1188" s="14" t="s">
        <v>81</v>
      </c>
      <c r="AY1188" s="249" t="s">
        <v>196</v>
      </c>
    </row>
    <row r="1189" spans="2:65" s="1" customFormat="1" ht="34.5" customHeight="1">
      <c r="B1189" s="42"/>
      <c r="C1189" s="204" t="s">
        <v>1832</v>
      </c>
      <c r="D1189" s="204" t="s">
        <v>198</v>
      </c>
      <c r="E1189" s="205" t="s">
        <v>1833</v>
      </c>
      <c r="F1189" s="206" t="s">
        <v>1834</v>
      </c>
      <c r="G1189" s="207" t="s">
        <v>267</v>
      </c>
      <c r="H1189" s="208">
        <v>8.14</v>
      </c>
      <c r="I1189" s="209"/>
      <c r="J1189" s="210">
        <f>ROUND(I1189*H1189,2)</f>
        <v>0</v>
      </c>
      <c r="K1189" s="206" t="s">
        <v>202</v>
      </c>
      <c r="L1189" s="62"/>
      <c r="M1189" s="211" t="s">
        <v>24</v>
      </c>
      <c r="N1189" s="212" t="s">
        <v>45</v>
      </c>
      <c r="O1189" s="43"/>
      <c r="P1189" s="213">
        <f>O1189*H1189</f>
        <v>0</v>
      </c>
      <c r="Q1189" s="213">
        <v>3.2000000000000003E-4</v>
      </c>
      <c r="R1189" s="213">
        <f>Q1189*H1189</f>
        <v>2.6048000000000004E-3</v>
      </c>
      <c r="S1189" s="213">
        <v>0</v>
      </c>
      <c r="T1189" s="214">
        <f>S1189*H1189</f>
        <v>0</v>
      </c>
      <c r="AR1189" s="25" t="s">
        <v>290</v>
      </c>
      <c r="AT1189" s="25" t="s">
        <v>198</v>
      </c>
      <c r="AU1189" s="25" t="s">
        <v>83</v>
      </c>
      <c r="AY1189" s="25" t="s">
        <v>196</v>
      </c>
      <c r="BE1189" s="215">
        <f>IF(N1189="základní",J1189,0)</f>
        <v>0</v>
      </c>
      <c r="BF1189" s="215">
        <f>IF(N1189="snížená",J1189,0)</f>
        <v>0</v>
      </c>
      <c r="BG1189" s="215">
        <f>IF(N1189="zákl. přenesená",J1189,0)</f>
        <v>0</v>
      </c>
      <c r="BH1189" s="215">
        <f>IF(N1189="sníž. přenesená",J1189,0)</f>
        <v>0</v>
      </c>
      <c r="BI1189" s="215">
        <f>IF(N1189="nulová",J1189,0)</f>
        <v>0</v>
      </c>
      <c r="BJ1189" s="25" t="s">
        <v>81</v>
      </c>
      <c r="BK1189" s="215">
        <f>ROUND(I1189*H1189,2)</f>
        <v>0</v>
      </c>
      <c r="BL1189" s="25" t="s">
        <v>290</v>
      </c>
      <c r="BM1189" s="25" t="s">
        <v>1835</v>
      </c>
    </row>
    <row r="1190" spans="2:65" s="12" customFormat="1">
      <c r="B1190" s="216"/>
      <c r="C1190" s="217"/>
      <c r="D1190" s="218" t="s">
        <v>205</v>
      </c>
      <c r="E1190" s="219" t="s">
        <v>24</v>
      </c>
      <c r="F1190" s="220" t="s">
        <v>680</v>
      </c>
      <c r="G1190" s="217"/>
      <c r="H1190" s="221">
        <v>1.21</v>
      </c>
      <c r="I1190" s="222"/>
      <c r="J1190" s="217"/>
      <c r="K1190" s="217"/>
      <c r="L1190" s="223"/>
      <c r="M1190" s="224"/>
      <c r="N1190" s="225"/>
      <c r="O1190" s="225"/>
      <c r="P1190" s="225"/>
      <c r="Q1190" s="225"/>
      <c r="R1190" s="225"/>
      <c r="S1190" s="225"/>
      <c r="T1190" s="226"/>
      <c r="AT1190" s="227" t="s">
        <v>205</v>
      </c>
      <c r="AU1190" s="227" t="s">
        <v>83</v>
      </c>
      <c r="AV1190" s="12" t="s">
        <v>83</v>
      </c>
      <c r="AW1190" s="12" t="s">
        <v>37</v>
      </c>
      <c r="AX1190" s="12" t="s">
        <v>74</v>
      </c>
      <c r="AY1190" s="227" t="s">
        <v>196</v>
      </c>
    </row>
    <row r="1191" spans="2:65" s="12" customFormat="1">
      <c r="B1191" s="216"/>
      <c r="C1191" s="217"/>
      <c r="D1191" s="218" t="s">
        <v>205</v>
      </c>
      <c r="E1191" s="219" t="s">
        <v>24</v>
      </c>
      <c r="F1191" s="220" t="s">
        <v>681</v>
      </c>
      <c r="G1191" s="217"/>
      <c r="H1191" s="221">
        <v>5.83</v>
      </c>
      <c r="I1191" s="222"/>
      <c r="J1191" s="217"/>
      <c r="K1191" s="217"/>
      <c r="L1191" s="223"/>
      <c r="M1191" s="224"/>
      <c r="N1191" s="225"/>
      <c r="O1191" s="225"/>
      <c r="P1191" s="225"/>
      <c r="Q1191" s="225"/>
      <c r="R1191" s="225"/>
      <c r="S1191" s="225"/>
      <c r="T1191" s="226"/>
      <c r="AT1191" s="227" t="s">
        <v>205</v>
      </c>
      <c r="AU1191" s="227" t="s">
        <v>83</v>
      </c>
      <c r="AV1191" s="12" t="s">
        <v>83</v>
      </c>
      <c r="AW1191" s="12" t="s">
        <v>37</v>
      </c>
      <c r="AX1191" s="12" t="s">
        <v>74</v>
      </c>
      <c r="AY1191" s="227" t="s">
        <v>196</v>
      </c>
    </row>
    <row r="1192" spans="2:65" s="12" customFormat="1">
      <c r="B1192" s="216"/>
      <c r="C1192" s="217"/>
      <c r="D1192" s="218" t="s">
        <v>205</v>
      </c>
      <c r="E1192" s="219" t="s">
        <v>24</v>
      </c>
      <c r="F1192" s="220" t="s">
        <v>682</v>
      </c>
      <c r="G1192" s="217"/>
      <c r="H1192" s="221">
        <v>1.1000000000000001</v>
      </c>
      <c r="I1192" s="222"/>
      <c r="J1192" s="217"/>
      <c r="K1192" s="217"/>
      <c r="L1192" s="223"/>
      <c r="M1192" s="224"/>
      <c r="N1192" s="225"/>
      <c r="O1192" s="225"/>
      <c r="P1192" s="225"/>
      <c r="Q1192" s="225"/>
      <c r="R1192" s="225"/>
      <c r="S1192" s="225"/>
      <c r="T1192" s="226"/>
      <c r="AT1192" s="227" t="s">
        <v>205</v>
      </c>
      <c r="AU1192" s="227" t="s">
        <v>83</v>
      </c>
      <c r="AV1192" s="12" t="s">
        <v>83</v>
      </c>
      <c r="AW1192" s="12" t="s">
        <v>37</v>
      </c>
      <c r="AX1192" s="12" t="s">
        <v>74</v>
      </c>
      <c r="AY1192" s="227" t="s">
        <v>196</v>
      </c>
    </row>
    <row r="1193" spans="2:65" s="14" customFormat="1">
      <c r="B1193" s="239"/>
      <c r="C1193" s="240"/>
      <c r="D1193" s="218" t="s">
        <v>205</v>
      </c>
      <c r="E1193" s="241" t="s">
        <v>24</v>
      </c>
      <c r="F1193" s="242" t="s">
        <v>683</v>
      </c>
      <c r="G1193" s="240"/>
      <c r="H1193" s="243">
        <v>8.14</v>
      </c>
      <c r="I1193" s="244"/>
      <c r="J1193" s="240"/>
      <c r="K1193" s="240"/>
      <c r="L1193" s="245"/>
      <c r="M1193" s="246"/>
      <c r="N1193" s="247"/>
      <c r="O1193" s="247"/>
      <c r="P1193" s="247"/>
      <c r="Q1193" s="247"/>
      <c r="R1193" s="247"/>
      <c r="S1193" s="247"/>
      <c r="T1193" s="248"/>
      <c r="AT1193" s="249" t="s">
        <v>205</v>
      </c>
      <c r="AU1193" s="249" t="s">
        <v>83</v>
      </c>
      <c r="AV1193" s="14" t="s">
        <v>203</v>
      </c>
      <c r="AW1193" s="14" t="s">
        <v>37</v>
      </c>
      <c r="AX1193" s="14" t="s">
        <v>81</v>
      </c>
      <c r="AY1193" s="249" t="s">
        <v>196</v>
      </c>
    </row>
    <row r="1194" spans="2:65" s="1" customFormat="1" ht="46" customHeight="1">
      <c r="B1194" s="42"/>
      <c r="C1194" s="204" t="s">
        <v>1836</v>
      </c>
      <c r="D1194" s="204" t="s">
        <v>198</v>
      </c>
      <c r="E1194" s="205" t="s">
        <v>1837</v>
      </c>
      <c r="F1194" s="206" t="s">
        <v>1838</v>
      </c>
      <c r="G1194" s="207" t="s">
        <v>267</v>
      </c>
      <c r="H1194" s="208">
        <v>7.5</v>
      </c>
      <c r="I1194" s="209"/>
      <c r="J1194" s="210">
        <f>ROUND(I1194*H1194,2)</f>
        <v>0</v>
      </c>
      <c r="K1194" s="206" t="s">
        <v>202</v>
      </c>
      <c r="L1194" s="62"/>
      <c r="M1194" s="211" t="s">
        <v>24</v>
      </c>
      <c r="N1194" s="212" t="s">
        <v>45</v>
      </c>
      <c r="O1194" s="43"/>
      <c r="P1194" s="213">
        <f>O1194*H1194</f>
        <v>0</v>
      </c>
      <c r="Q1194" s="213">
        <v>0</v>
      </c>
      <c r="R1194" s="213">
        <f>Q1194*H1194</f>
        <v>0</v>
      </c>
      <c r="S1194" s="213">
        <v>0</v>
      </c>
      <c r="T1194" s="214">
        <f>S1194*H1194</f>
        <v>0</v>
      </c>
      <c r="AR1194" s="25" t="s">
        <v>290</v>
      </c>
      <c r="AT1194" s="25" t="s">
        <v>198</v>
      </c>
      <c r="AU1194" s="25" t="s">
        <v>83</v>
      </c>
      <c r="AY1194" s="25" t="s">
        <v>196</v>
      </c>
      <c r="BE1194" s="215">
        <f>IF(N1194="základní",J1194,0)</f>
        <v>0</v>
      </c>
      <c r="BF1194" s="215">
        <f>IF(N1194="snížená",J1194,0)</f>
        <v>0</v>
      </c>
      <c r="BG1194" s="215">
        <f>IF(N1194="zákl. přenesená",J1194,0)</f>
        <v>0</v>
      </c>
      <c r="BH1194" s="215">
        <f>IF(N1194="sníž. přenesená",J1194,0)</f>
        <v>0</v>
      </c>
      <c r="BI1194" s="215">
        <f>IF(N1194="nulová",J1194,0)</f>
        <v>0</v>
      </c>
      <c r="BJ1194" s="25" t="s">
        <v>81</v>
      </c>
      <c r="BK1194" s="215">
        <f>ROUND(I1194*H1194,2)</f>
        <v>0</v>
      </c>
      <c r="BL1194" s="25" t="s">
        <v>290</v>
      </c>
      <c r="BM1194" s="25" t="s">
        <v>1839</v>
      </c>
    </row>
    <row r="1195" spans="2:65" s="12" customFormat="1">
      <c r="B1195" s="216"/>
      <c r="C1195" s="217"/>
      <c r="D1195" s="218" t="s">
        <v>205</v>
      </c>
      <c r="E1195" s="219" t="s">
        <v>24</v>
      </c>
      <c r="F1195" s="220" t="s">
        <v>1840</v>
      </c>
      <c r="G1195" s="217"/>
      <c r="H1195" s="221">
        <v>3.6</v>
      </c>
      <c r="I1195" s="222"/>
      <c r="J1195" s="217"/>
      <c r="K1195" s="217"/>
      <c r="L1195" s="223"/>
      <c r="M1195" s="224"/>
      <c r="N1195" s="225"/>
      <c r="O1195" s="225"/>
      <c r="P1195" s="225"/>
      <c r="Q1195" s="225"/>
      <c r="R1195" s="225"/>
      <c r="S1195" s="225"/>
      <c r="T1195" s="226"/>
      <c r="AT1195" s="227" t="s">
        <v>205</v>
      </c>
      <c r="AU1195" s="227" t="s">
        <v>83</v>
      </c>
      <c r="AV1195" s="12" t="s">
        <v>83</v>
      </c>
      <c r="AW1195" s="12" t="s">
        <v>37</v>
      </c>
      <c r="AX1195" s="12" t="s">
        <v>74</v>
      </c>
      <c r="AY1195" s="227" t="s">
        <v>196</v>
      </c>
    </row>
    <row r="1196" spans="2:65" s="13" customFormat="1">
      <c r="B1196" s="228"/>
      <c r="C1196" s="229"/>
      <c r="D1196" s="218" t="s">
        <v>205</v>
      </c>
      <c r="E1196" s="230" t="s">
        <v>24</v>
      </c>
      <c r="F1196" s="231" t="s">
        <v>1841</v>
      </c>
      <c r="G1196" s="229"/>
      <c r="H1196" s="232">
        <v>3.6</v>
      </c>
      <c r="I1196" s="233"/>
      <c r="J1196" s="229"/>
      <c r="K1196" s="229"/>
      <c r="L1196" s="234"/>
      <c r="M1196" s="235"/>
      <c r="N1196" s="236"/>
      <c r="O1196" s="236"/>
      <c r="P1196" s="236"/>
      <c r="Q1196" s="236"/>
      <c r="R1196" s="236"/>
      <c r="S1196" s="236"/>
      <c r="T1196" s="237"/>
      <c r="AT1196" s="238" t="s">
        <v>205</v>
      </c>
      <c r="AU1196" s="238" t="s">
        <v>83</v>
      </c>
      <c r="AV1196" s="13" t="s">
        <v>211</v>
      </c>
      <c r="AW1196" s="13" t="s">
        <v>37</v>
      </c>
      <c r="AX1196" s="13" t="s">
        <v>74</v>
      </c>
      <c r="AY1196" s="238" t="s">
        <v>196</v>
      </c>
    </row>
    <row r="1197" spans="2:65" s="12" customFormat="1">
      <c r="B1197" s="216"/>
      <c r="C1197" s="217"/>
      <c r="D1197" s="218" t="s">
        <v>205</v>
      </c>
      <c r="E1197" s="219" t="s">
        <v>24</v>
      </c>
      <c r="F1197" s="220" t="s">
        <v>1842</v>
      </c>
      <c r="G1197" s="217"/>
      <c r="H1197" s="221">
        <v>3.9</v>
      </c>
      <c r="I1197" s="222"/>
      <c r="J1197" s="217"/>
      <c r="K1197" s="217"/>
      <c r="L1197" s="223"/>
      <c r="M1197" s="224"/>
      <c r="N1197" s="225"/>
      <c r="O1197" s="225"/>
      <c r="P1197" s="225"/>
      <c r="Q1197" s="225"/>
      <c r="R1197" s="225"/>
      <c r="S1197" s="225"/>
      <c r="T1197" s="226"/>
      <c r="AT1197" s="227" t="s">
        <v>205</v>
      </c>
      <c r="AU1197" s="227" t="s">
        <v>83</v>
      </c>
      <c r="AV1197" s="12" t="s">
        <v>83</v>
      </c>
      <c r="AW1197" s="12" t="s">
        <v>37</v>
      </c>
      <c r="AX1197" s="12" t="s">
        <v>74</v>
      </c>
      <c r="AY1197" s="227" t="s">
        <v>196</v>
      </c>
    </row>
    <row r="1198" spans="2:65" s="13" customFormat="1">
      <c r="B1198" s="228"/>
      <c r="C1198" s="229"/>
      <c r="D1198" s="218" t="s">
        <v>205</v>
      </c>
      <c r="E1198" s="230" t="s">
        <v>24</v>
      </c>
      <c r="F1198" s="231" t="s">
        <v>271</v>
      </c>
      <c r="G1198" s="229"/>
      <c r="H1198" s="232">
        <v>3.9</v>
      </c>
      <c r="I1198" s="233"/>
      <c r="J1198" s="229"/>
      <c r="K1198" s="229"/>
      <c r="L1198" s="234"/>
      <c r="M1198" s="235"/>
      <c r="N1198" s="236"/>
      <c r="O1198" s="236"/>
      <c r="P1198" s="236"/>
      <c r="Q1198" s="236"/>
      <c r="R1198" s="236"/>
      <c r="S1198" s="236"/>
      <c r="T1198" s="237"/>
      <c r="AT1198" s="238" t="s">
        <v>205</v>
      </c>
      <c r="AU1198" s="238" t="s">
        <v>83</v>
      </c>
      <c r="AV1198" s="13" t="s">
        <v>211</v>
      </c>
      <c r="AW1198" s="13" t="s">
        <v>37</v>
      </c>
      <c r="AX1198" s="13" t="s">
        <v>74</v>
      </c>
      <c r="AY1198" s="238" t="s">
        <v>196</v>
      </c>
    </row>
    <row r="1199" spans="2:65" s="14" customFormat="1">
      <c r="B1199" s="239"/>
      <c r="C1199" s="240"/>
      <c r="D1199" s="218" t="s">
        <v>205</v>
      </c>
      <c r="E1199" s="241" t="s">
        <v>24</v>
      </c>
      <c r="F1199" s="242" t="s">
        <v>1831</v>
      </c>
      <c r="G1199" s="240"/>
      <c r="H1199" s="243">
        <v>7.5</v>
      </c>
      <c r="I1199" s="244"/>
      <c r="J1199" s="240"/>
      <c r="K1199" s="240"/>
      <c r="L1199" s="245"/>
      <c r="M1199" s="246"/>
      <c r="N1199" s="247"/>
      <c r="O1199" s="247"/>
      <c r="P1199" s="247"/>
      <c r="Q1199" s="247"/>
      <c r="R1199" s="247"/>
      <c r="S1199" s="247"/>
      <c r="T1199" s="248"/>
      <c r="AT1199" s="249" t="s">
        <v>205</v>
      </c>
      <c r="AU1199" s="249" t="s">
        <v>83</v>
      </c>
      <c r="AV1199" s="14" t="s">
        <v>203</v>
      </c>
      <c r="AW1199" s="14" t="s">
        <v>37</v>
      </c>
      <c r="AX1199" s="14" t="s">
        <v>81</v>
      </c>
      <c r="AY1199" s="249" t="s">
        <v>196</v>
      </c>
    </row>
    <row r="1200" spans="2:65" s="1" customFormat="1" ht="34.5" customHeight="1">
      <c r="B1200" s="42"/>
      <c r="C1200" s="204" t="s">
        <v>1843</v>
      </c>
      <c r="D1200" s="204" t="s">
        <v>198</v>
      </c>
      <c r="E1200" s="205" t="s">
        <v>1844</v>
      </c>
      <c r="F1200" s="206" t="s">
        <v>1845</v>
      </c>
      <c r="G1200" s="207" t="s">
        <v>267</v>
      </c>
      <c r="H1200" s="208">
        <v>564.81600000000003</v>
      </c>
      <c r="I1200" s="209"/>
      <c r="J1200" s="210">
        <f>ROUND(I1200*H1200,2)</f>
        <v>0</v>
      </c>
      <c r="K1200" s="206" t="s">
        <v>202</v>
      </c>
      <c r="L1200" s="62"/>
      <c r="M1200" s="211" t="s">
        <v>24</v>
      </c>
      <c r="N1200" s="212" t="s">
        <v>45</v>
      </c>
      <c r="O1200" s="43"/>
      <c r="P1200" s="213">
        <f>O1200*H1200</f>
        <v>0</v>
      </c>
      <c r="Q1200" s="213">
        <v>3.213E-4</v>
      </c>
      <c r="R1200" s="213">
        <f>Q1200*H1200</f>
        <v>0.1814753808</v>
      </c>
      <c r="S1200" s="213">
        <v>0</v>
      </c>
      <c r="T1200" s="214">
        <f>S1200*H1200</f>
        <v>0</v>
      </c>
      <c r="AR1200" s="25" t="s">
        <v>290</v>
      </c>
      <c r="AT1200" s="25" t="s">
        <v>198</v>
      </c>
      <c r="AU1200" s="25" t="s">
        <v>83</v>
      </c>
      <c r="AY1200" s="25" t="s">
        <v>196</v>
      </c>
      <c r="BE1200" s="215">
        <f>IF(N1200="základní",J1200,0)</f>
        <v>0</v>
      </c>
      <c r="BF1200" s="215">
        <f>IF(N1200="snížená",J1200,0)</f>
        <v>0</v>
      </c>
      <c r="BG1200" s="215">
        <f>IF(N1200="zákl. přenesená",J1200,0)</f>
        <v>0</v>
      </c>
      <c r="BH1200" s="215">
        <f>IF(N1200="sníž. přenesená",J1200,0)</f>
        <v>0</v>
      </c>
      <c r="BI1200" s="215">
        <f>IF(N1200="nulová",J1200,0)</f>
        <v>0</v>
      </c>
      <c r="BJ1200" s="25" t="s">
        <v>81</v>
      </c>
      <c r="BK1200" s="215">
        <f>ROUND(I1200*H1200,2)</f>
        <v>0</v>
      </c>
      <c r="BL1200" s="25" t="s">
        <v>290</v>
      </c>
      <c r="BM1200" s="25" t="s">
        <v>1846</v>
      </c>
    </row>
    <row r="1201" spans="2:65" s="12" customFormat="1">
      <c r="B1201" s="216"/>
      <c r="C1201" s="217"/>
      <c r="D1201" s="218" t="s">
        <v>205</v>
      </c>
      <c r="E1201" s="219" t="s">
        <v>24</v>
      </c>
      <c r="F1201" s="220" t="s">
        <v>1812</v>
      </c>
      <c r="G1201" s="217"/>
      <c r="H1201" s="221">
        <v>79.394000000000005</v>
      </c>
      <c r="I1201" s="222"/>
      <c r="J1201" s="217"/>
      <c r="K1201" s="217"/>
      <c r="L1201" s="223"/>
      <c r="M1201" s="224"/>
      <c r="N1201" s="225"/>
      <c r="O1201" s="225"/>
      <c r="P1201" s="225"/>
      <c r="Q1201" s="225"/>
      <c r="R1201" s="225"/>
      <c r="S1201" s="225"/>
      <c r="T1201" s="226"/>
      <c r="AT1201" s="227" t="s">
        <v>205</v>
      </c>
      <c r="AU1201" s="227" t="s">
        <v>83</v>
      </c>
      <c r="AV1201" s="12" t="s">
        <v>83</v>
      </c>
      <c r="AW1201" s="12" t="s">
        <v>37</v>
      </c>
      <c r="AX1201" s="12" t="s">
        <v>74</v>
      </c>
      <c r="AY1201" s="227" t="s">
        <v>196</v>
      </c>
    </row>
    <row r="1202" spans="2:65" s="12" customFormat="1">
      <c r="B1202" s="216"/>
      <c r="C1202" s="217"/>
      <c r="D1202" s="218" t="s">
        <v>205</v>
      </c>
      <c r="E1202" s="219" t="s">
        <v>24</v>
      </c>
      <c r="F1202" s="220" t="s">
        <v>1813</v>
      </c>
      <c r="G1202" s="217"/>
      <c r="H1202" s="221">
        <v>90.206000000000003</v>
      </c>
      <c r="I1202" s="222"/>
      <c r="J1202" s="217"/>
      <c r="K1202" s="217"/>
      <c r="L1202" s="223"/>
      <c r="M1202" s="224"/>
      <c r="N1202" s="225"/>
      <c r="O1202" s="225"/>
      <c r="P1202" s="225"/>
      <c r="Q1202" s="225"/>
      <c r="R1202" s="225"/>
      <c r="S1202" s="225"/>
      <c r="T1202" s="226"/>
      <c r="AT1202" s="227" t="s">
        <v>205</v>
      </c>
      <c r="AU1202" s="227" t="s">
        <v>83</v>
      </c>
      <c r="AV1202" s="12" t="s">
        <v>83</v>
      </c>
      <c r="AW1202" s="12" t="s">
        <v>37</v>
      </c>
      <c r="AX1202" s="12" t="s">
        <v>74</v>
      </c>
      <c r="AY1202" s="227" t="s">
        <v>196</v>
      </c>
    </row>
    <row r="1203" spans="2:65" s="13" customFormat="1">
      <c r="B1203" s="228"/>
      <c r="C1203" s="229"/>
      <c r="D1203" s="218" t="s">
        <v>205</v>
      </c>
      <c r="E1203" s="230" t="s">
        <v>24</v>
      </c>
      <c r="F1203" s="231" t="s">
        <v>1814</v>
      </c>
      <c r="G1203" s="229"/>
      <c r="H1203" s="232">
        <v>169.6</v>
      </c>
      <c r="I1203" s="233"/>
      <c r="J1203" s="229"/>
      <c r="K1203" s="229"/>
      <c r="L1203" s="234"/>
      <c r="M1203" s="235"/>
      <c r="N1203" s="236"/>
      <c r="O1203" s="236"/>
      <c r="P1203" s="236"/>
      <c r="Q1203" s="236"/>
      <c r="R1203" s="236"/>
      <c r="S1203" s="236"/>
      <c r="T1203" s="237"/>
      <c r="AT1203" s="238" t="s">
        <v>205</v>
      </c>
      <c r="AU1203" s="238" t="s">
        <v>83</v>
      </c>
      <c r="AV1203" s="13" t="s">
        <v>211</v>
      </c>
      <c r="AW1203" s="13" t="s">
        <v>37</v>
      </c>
      <c r="AX1203" s="13" t="s">
        <v>74</v>
      </c>
      <c r="AY1203" s="238" t="s">
        <v>196</v>
      </c>
    </row>
    <row r="1204" spans="2:65" s="12" customFormat="1">
      <c r="B1204" s="216"/>
      <c r="C1204" s="217"/>
      <c r="D1204" s="218" t="s">
        <v>205</v>
      </c>
      <c r="E1204" s="219" t="s">
        <v>24</v>
      </c>
      <c r="F1204" s="220" t="s">
        <v>1815</v>
      </c>
      <c r="G1204" s="217"/>
      <c r="H1204" s="221">
        <v>178.35599999999999</v>
      </c>
      <c r="I1204" s="222"/>
      <c r="J1204" s="217"/>
      <c r="K1204" s="217"/>
      <c r="L1204" s="223"/>
      <c r="M1204" s="224"/>
      <c r="N1204" s="225"/>
      <c r="O1204" s="225"/>
      <c r="P1204" s="225"/>
      <c r="Q1204" s="225"/>
      <c r="R1204" s="225"/>
      <c r="S1204" s="225"/>
      <c r="T1204" s="226"/>
      <c r="AT1204" s="227" t="s">
        <v>205</v>
      </c>
      <c r="AU1204" s="227" t="s">
        <v>83</v>
      </c>
      <c r="AV1204" s="12" t="s">
        <v>83</v>
      </c>
      <c r="AW1204" s="12" t="s">
        <v>37</v>
      </c>
      <c r="AX1204" s="12" t="s">
        <v>74</v>
      </c>
      <c r="AY1204" s="227" t="s">
        <v>196</v>
      </c>
    </row>
    <row r="1205" spans="2:65" s="12" customFormat="1">
      <c r="B1205" s="216"/>
      <c r="C1205" s="217"/>
      <c r="D1205" s="218" t="s">
        <v>205</v>
      </c>
      <c r="E1205" s="219" t="s">
        <v>24</v>
      </c>
      <c r="F1205" s="220" t="s">
        <v>1816</v>
      </c>
      <c r="G1205" s="217"/>
      <c r="H1205" s="221">
        <v>191.1</v>
      </c>
      <c r="I1205" s="222"/>
      <c r="J1205" s="217"/>
      <c r="K1205" s="217"/>
      <c r="L1205" s="223"/>
      <c r="M1205" s="224"/>
      <c r="N1205" s="225"/>
      <c r="O1205" s="225"/>
      <c r="P1205" s="225"/>
      <c r="Q1205" s="225"/>
      <c r="R1205" s="225"/>
      <c r="S1205" s="225"/>
      <c r="T1205" s="226"/>
      <c r="AT1205" s="227" t="s">
        <v>205</v>
      </c>
      <c r="AU1205" s="227" t="s">
        <v>83</v>
      </c>
      <c r="AV1205" s="12" t="s">
        <v>83</v>
      </c>
      <c r="AW1205" s="12" t="s">
        <v>37</v>
      </c>
      <c r="AX1205" s="12" t="s">
        <v>74</v>
      </c>
      <c r="AY1205" s="227" t="s">
        <v>196</v>
      </c>
    </row>
    <row r="1206" spans="2:65" s="12" customFormat="1">
      <c r="B1206" s="216"/>
      <c r="C1206" s="217"/>
      <c r="D1206" s="218" t="s">
        <v>205</v>
      </c>
      <c r="E1206" s="219" t="s">
        <v>24</v>
      </c>
      <c r="F1206" s="220" t="s">
        <v>1817</v>
      </c>
      <c r="G1206" s="217"/>
      <c r="H1206" s="221">
        <v>85.748000000000005</v>
      </c>
      <c r="I1206" s="222"/>
      <c r="J1206" s="217"/>
      <c r="K1206" s="217"/>
      <c r="L1206" s="223"/>
      <c r="M1206" s="224"/>
      <c r="N1206" s="225"/>
      <c r="O1206" s="225"/>
      <c r="P1206" s="225"/>
      <c r="Q1206" s="225"/>
      <c r="R1206" s="225"/>
      <c r="S1206" s="225"/>
      <c r="T1206" s="226"/>
      <c r="AT1206" s="227" t="s">
        <v>205</v>
      </c>
      <c r="AU1206" s="227" t="s">
        <v>83</v>
      </c>
      <c r="AV1206" s="12" t="s">
        <v>83</v>
      </c>
      <c r="AW1206" s="12" t="s">
        <v>37</v>
      </c>
      <c r="AX1206" s="12" t="s">
        <v>74</v>
      </c>
      <c r="AY1206" s="227" t="s">
        <v>196</v>
      </c>
    </row>
    <row r="1207" spans="2:65" s="13" customFormat="1">
      <c r="B1207" s="228"/>
      <c r="C1207" s="229"/>
      <c r="D1207" s="218" t="s">
        <v>205</v>
      </c>
      <c r="E1207" s="230" t="s">
        <v>24</v>
      </c>
      <c r="F1207" s="231" t="s">
        <v>1818</v>
      </c>
      <c r="G1207" s="229"/>
      <c r="H1207" s="232">
        <v>455.20400000000001</v>
      </c>
      <c r="I1207" s="233"/>
      <c r="J1207" s="229"/>
      <c r="K1207" s="229"/>
      <c r="L1207" s="234"/>
      <c r="M1207" s="235"/>
      <c r="N1207" s="236"/>
      <c r="O1207" s="236"/>
      <c r="P1207" s="236"/>
      <c r="Q1207" s="236"/>
      <c r="R1207" s="236"/>
      <c r="S1207" s="236"/>
      <c r="T1207" s="237"/>
      <c r="AT1207" s="238" t="s">
        <v>205</v>
      </c>
      <c r="AU1207" s="238" t="s">
        <v>83</v>
      </c>
      <c r="AV1207" s="13" t="s">
        <v>211</v>
      </c>
      <c r="AW1207" s="13" t="s">
        <v>37</v>
      </c>
      <c r="AX1207" s="13" t="s">
        <v>74</v>
      </c>
      <c r="AY1207" s="238" t="s">
        <v>196</v>
      </c>
    </row>
    <row r="1208" spans="2:65" s="12" customFormat="1">
      <c r="B1208" s="216"/>
      <c r="C1208" s="217"/>
      <c r="D1208" s="218" t="s">
        <v>205</v>
      </c>
      <c r="E1208" s="219" t="s">
        <v>24</v>
      </c>
      <c r="F1208" s="220" t="s">
        <v>1819</v>
      </c>
      <c r="G1208" s="217"/>
      <c r="H1208" s="221">
        <v>-59.988</v>
      </c>
      <c r="I1208" s="222"/>
      <c r="J1208" s="217"/>
      <c r="K1208" s="217"/>
      <c r="L1208" s="223"/>
      <c r="M1208" s="224"/>
      <c r="N1208" s="225"/>
      <c r="O1208" s="225"/>
      <c r="P1208" s="225"/>
      <c r="Q1208" s="225"/>
      <c r="R1208" s="225"/>
      <c r="S1208" s="225"/>
      <c r="T1208" s="226"/>
      <c r="AT1208" s="227" t="s">
        <v>205</v>
      </c>
      <c r="AU1208" s="227" t="s">
        <v>83</v>
      </c>
      <c r="AV1208" s="12" t="s">
        <v>83</v>
      </c>
      <c r="AW1208" s="12" t="s">
        <v>37</v>
      </c>
      <c r="AX1208" s="12" t="s">
        <v>74</v>
      </c>
      <c r="AY1208" s="227" t="s">
        <v>196</v>
      </c>
    </row>
    <row r="1209" spans="2:65" s="13" customFormat="1">
      <c r="B1209" s="228"/>
      <c r="C1209" s="229"/>
      <c r="D1209" s="218" t="s">
        <v>205</v>
      </c>
      <c r="E1209" s="230" t="s">
        <v>24</v>
      </c>
      <c r="F1209" s="231" t="s">
        <v>1820</v>
      </c>
      <c r="G1209" s="229"/>
      <c r="H1209" s="232">
        <v>-59.988</v>
      </c>
      <c r="I1209" s="233"/>
      <c r="J1209" s="229"/>
      <c r="K1209" s="229"/>
      <c r="L1209" s="234"/>
      <c r="M1209" s="235"/>
      <c r="N1209" s="236"/>
      <c r="O1209" s="236"/>
      <c r="P1209" s="236"/>
      <c r="Q1209" s="236"/>
      <c r="R1209" s="236"/>
      <c r="S1209" s="236"/>
      <c r="T1209" s="237"/>
      <c r="AT1209" s="238" t="s">
        <v>205</v>
      </c>
      <c r="AU1209" s="238" t="s">
        <v>83</v>
      </c>
      <c r="AV1209" s="13" t="s">
        <v>211</v>
      </c>
      <c r="AW1209" s="13" t="s">
        <v>37</v>
      </c>
      <c r="AX1209" s="13" t="s">
        <v>74</v>
      </c>
      <c r="AY1209" s="238" t="s">
        <v>196</v>
      </c>
    </row>
    <row r="1210" spans="2:65" s="14" customFormat="1">
      <c r="B1210" s="239"/>
      <c r="C1210" s="240"/>
      <c r="D1210" s="218" t="s">
        <v>205</v>
      </c>
      <c r="E1210" s="241" t="s">
        <v>24</v>
      </c>
      <c r="F1210" s="242" t="s">
        <v>238</v>
      </c>
      <c r="G1210" s="240"/>
      <c r="H1210" s="243">
        <v>564.81600000000003</v>
      </c>
      <c r="I1210" s="244"/>
      <c r="J1210" s="240"/>
      <c r="K1210" s="240"/>
      <c r="L1210" s="245"/>
      <c r="M1210" s="246"/>
      <c r="N1210" s="247"/>
      <c r="O1210" s="247"/>
      <c r="P1210" s="247"/>
      <c r="Q1210" s="247"/>
      <c r="R1210" s="247"/>
      <c r="S1210" s="247"/>
      <c r="T1210" s="248"/>
      <c r="AT1210" s="249" t="s">
        <v>205</v>
      </c>
      <c r="AU1210" s="249" t="s">
        <v>83</v>
      </c>
      <c r="AV1210" s="14" t="s">
        <v>203</v>
      </c>
      <c r="AW1210" s="14" t="s">
        <v>37</v>
      </c>
      <c r="AX1210" s="14" t="s">
        <v>81</v>
      </c>
      <c r="AY1210" s="249" t="s">
        <v>196</v>
      </c>
    </row>
    <row r="1211" spans="2:65" s="1" customFormat="1" ht="46" customHeight="1">
      <c r="B1211" s="42"/>
      <c r="C1211" s="204" t="s">
        <v>1847</v>
      </c>
      <c r="D1211" s="204" t="s">
        <v>198</v>
      </c>
      <c r="E1211" s="205" t="s">
        <v>1848</v>
      </c>
      <c r="F1211" s="206" t="s">
        <v>1849</v>
      </c>
      <c r="G1211" s="207" t="s">
        <v>267</v>
      </c>
      <c r="H1211" s="208">
        <v>564.81600000000003</v>
      </c>
      <c r="I1211" s="209"/>
      <c r="J1211" s="210">
        <f>ROUND(I1211*H1211,2)</f>
        <v>0</v>
      </c>
      <c r="K1211" s="206" t="s">
        <v>202</v>
      </c>
      <c r="L1211" s="62"/>
      <c r="M1211" s="211" t="s">
        <v>24</v>
      </c>
      <c r="N1211" s="212" t="s">
        <v>45</v>
      </c>
      <c r="O1211" s="43"/>
      <c r="P1211" s="213">
        <f>O1211*H1211</f>
        <v>0</v>
      </c>
      <c r="Q1211" s="213">
        <v>2.34E-5</v>
      </c>
      <c r="R1211" s="213">
        <f>Q1211*H1211</f>
        <v>1.3216694400000001E-2</v>
      </c>
      <c r="S1211" s="213">
        <v>0</v>
      </c>
      <c r="T1211" s="214">
        <f>S1211*H1211</f>
        <v>0</v>
      </c>
      <c r="AR1211" s="25" t="s">
        <v>290</v>
      </c>
      <c r="AT1211" s="25" t="s">
        <v>198</v>
      </c>
      <c r="AU1211" s="25" t="s">
        <v>83</v>
      </c>
      <c r="AY1211" s="25" t="s">
        <v>196</v>
      </c>
      <c r="BE1211" s="215">
        <f>IF(N1211="základní",J1211,0)</f>
        <v>0</v>
      </c>
      <c r="BF1211" s="215">
        <f>IF(N1211="snížená",J1211,0)</f>
        <v>0</v>
      </c>
      <c r="BG1211" s="215">
        <f>IF(N1211="zákl. přenesená",J1211,0)</f>
        <v>0</v>
      </c>
      <c r="BH1211" s="215">
        <f>IF(N1211="sníž. přenesená",J1211,0)</f>
        <v>0</v>
      </c>
      <c r="BI1211" s="215">
        <f>IF(N1211="nulová",J1211,0)</f>
        <v>0</v>
      </c>
      <c r="BJ1211" s="25" t="s">
        <v>81</v>
      </c>
      <c r="BK1211" s="215">
        <f>ROUND(I1211*H1211,2)</f>
        <v>0</v>
      </c>
      <c r="BL1211" s="25" t="s">
        <v>290</v>
      </c>
      <c r="BM1211" s="25" t="s">
        <v>1850</v>
      </c>
    </row>
    <row r="1212" spans="2:65" s="12" customFormat="1">
      <c r="B1212" s="216"/>
      <c r="C1212" s="217"/>
      <c r="D1212" s="218" t="s">
        <v>205</v>
      </c>
      <c r="E1212" s="219" t="s">
        <v>24</v>
      </c>
      <c r="F1212" s="220" t="s">
        <v>1812</v>
      </c>
      <c r="G1212" s="217"/>
      <c r="H1212" s="221">
        <v>79.394000000000005</v>
      </c>
      <c r="I1212" s="222"/>
      <c r="J1212" s="217"/>
      <c r="K1212" s="217"/>
      <c r="L1212" s="223"/>
      <c r="M1212" s="224"/>
      <c r="N1212" s="225"/>
      <c r="O1212" s="225"/>
      <c r="P1212" s="225"/>
      <c r="Q1212" s="225"/>
      <c r="R1212" s="225"/>
      <c r="S1212" s="225"/>
      <c r="T1212" s="226"/>
      <c r="AT1212" s="227" t="s">
        <v>205</v>
      </c>
      <c r="AU1212" s="227" t="s">
        <v>83</v>
      </c>
      <c r="AV1212" s="12" t="s">
        <v>83</v>
      </c>
      <c r="AW1212" s="12" t="s">
        <v>37</v>
      </c>
      <c r="AX1212" s="12" t="s">
        <v>74</v>
      </c>
      <c r="AY1212" s="227" t="s">
        <v>196</v>
      </c>
    </row>
    <row r="1213" spans="2:65" s="12" customFormat="1">
      <c r="B1213" s="216"/>
      <c r="C1213" s="217"/>
      <c r="D1213" s="218" t="s">
        <v>205</v>
      </c>
      <c r="E1213" s="219" t="s">
        <v>24</v>
      </c>
      <c r="F1213" s="220" t="s">
        <v>1813</v>
      </c>
      <c r="G1213" s="217"/>
      <c r="H1213" s="221">
        <v>90.206000000000003</v>
      </c>
      <c r="I1213" s="222"/>
      <c r="J1213" s="217"/>
      <c r="K1213" s="217"/>
      <c r="L1213" s="223"/>
      <c r="M1213" s="224"/>
      <c r="N1213" s="225"/>
      <c r="O1213" s="225"/>
      <c r="P1213" s="225"/>
      <c r="Q1213" s="225"/>
      <c r="R1213" s="225"/>
      <c r="S1213" s="225"/>
      <c r="T1213" s="226"/>
      <c r="AT1213" s="227" t="s">
        <v>205</v>
      </c>
      <c r="AU1213" s="227" t="s">
        <v>83</v>
      </c>
      <c r="AV1213" s="12" t="s">
        <v>83</v>
      </c>
      <c r="AW1213" s="12" t="s">
        <v>37</v>
      </c>
      <c r="AX1213" s="12" t="s">
        <v>74</v>
      </c>
      <c r="AY1213" s="227" t="s">
        <v>196</v>
      </c>
    </row>
    <row r="1214" spans="2:65" s="13" customFormat="1">
      <c r="B1214" s="228"/>
      <c r="C1214" s="229"/>
      <c r="D1214" s="218" t="s">
        <v>205</v>
      </c>
      <c r="E1214" s="230" t="s">
        <v>24</v>
      </c>
      <c r="F1214" s="231" t="s">
        <v>1814</v>
      </c>
      <c r="G1214" s="229"/>
      <c r="H1214" s="232">
        <v>169.6</v>
      </c>
      <c r="I1214" s="233"/>
      <c r="J1214" s="229"/>
      <c r="K1214" s="229"/>
      <c r="L1214" s="234"/>
      <c r="M1214" s="235"/>
      <c r="N1214" s="236"/>
      <c r="O1214" s="236"/>
      <c r="P1214" s="236"/>
      <c r="Q1214" s="236"/>
      <c r="R1214" s="236"/>
      <c r="S1214" s="236"/>
      <c r="T1214" s="237"/>
      <c r="AT1214" s="238" t="s">
        <v>205</v>
      </c>
      <c r="AU1214" s="238" t="s">
        <v>83</v>
      </c>
      <c r="AV1214" s="13" t="s">
        <v>211</v>
      </c>
      <c r="AW1214" s="13" t="s">
        <v>37</v>
      </c>
      <c r="AX1214" s="13" t="s">
        <v>74</v>
      </c>
      <c r="AY1214" s="238" t="s">
        <v>196</v>
      </c>
    </row>
    <row r="1215" spans="2:65" s="12" customFormat="1">
      <c r="B1215" s="216"/>
      <c r="C1215" s="217"/>
      <c r="D1215" s="218" t="s">
        <v>205</v>
      </c>
      <c r="E1215" s="219" t="s">
        <v>24</v>
      </c>
      <c r="F1215" s="220" t="s">
        <v>1815</v>
      </c>
      <c r="G1215" s="217"/>
      <c r="H1215" s="221">
        <v>178.35599999999999</v>
      </c>
      <c r="I1215" s="222"/>
      <c r="J1215" s="217"/>
      <c r="K1215" s="217"/>
      <c r="L1215" s="223"/>
      <c r="M1215" s="224"/>
      <c r="N1215" s="225"/>
      <c r="O1215" s="225"/>
      <c r="P1215" s="225"/>
      <c r="Q1215" s="225"/>
      <c r="R1215" s="225"/>
      <c r="S1215" s="225"/>
      <c r="T1215" s="226"/>
      <c r="AT1215" s="227" t="s">
        <v>205</v>
      </c>
      <c r="AU1215" s="227" t="s">
        <v>83</v>
      </c>
      <c r="AV1215" s="12" t="s">
        <v>83</v>
      </c>
      <c r="AW1215" s="12" t="s">
        <v>37</v>
      </c>
      <c r="AX1215" s="12" t="s">
        <v>74</v>
      </c>
      <c r="AY1215" s="227" t="s">
        <v>196</v>
      </c>
    </row>
    <row r="1216" spans="2:65" s="12" customFormat="1">
      <c r="B1216" s="216"/>
      <c r="C1216" s="217"/>
      <c r="D1216" s="218" t="s">
        <v>205</v>
      </c>
      <c r="E1216" s="219" t="s">
        <v>24</v>
      </c>
      <c r="F1216" s="220" t="s">
        <v>1816</v>
      </c>
      <c r="G1216" s="217"/>
      <c r="H1216" s="221">
        <v>191.1</v>
      </c>
      <c r="I1216" s="222"/>
      <c r="J1216" s="217"/>
      <c r="K1216" s="217"/>
      <c r="L1216" s="223"/>
      <c r="M1216" s="224"/>
      <c r="N1216" s="225"/>
      <c r="O1216" s="225"/>
      <c r="P1216" s="225"/>
      <c r="Q1216" s="225"/>
      <c r="R1216" s="225"/>
      <c r="S1216" s="225"/>
      <c r="T1216" s="226"/>
      <c r="AT1216" s="227" t="s">
        <v>205</v>
      </c>
      <c r="AU1216" s="227" t="s">
        <v>83</v>
      </c>
      <c r="AV1216" s="12" t="s">
        <v>83</v>
      </c>
      <c r="AW1216" s="12" t="s">
        <v>37</v>
      </c>
      <c r="AX1216" s="12" t="s">
        <v>74</v>
      </c>
      <c r="AY1216" s="227" t="s">
        <v>196</v>
      </c>
    </row>
    <row r="1217" spans="2:65" s="12" customFormat="1">
      <c r="B1217" s="216"/>
      <c r="C1217" s="217"/>
      <c r="D1217" s="218" t="s">
        <v>205</v>
      </c>
      <c r="E1217" s="219" t="s">
        <v>24</v>
      </c>
      <c r="F1217" s="220" t="s">
        <v>1817</v>
      </c>
      <c r="G1217" s="217"/>
      <c r="H1217" s="221">
        <v>85.748000000000005</v>
      </c>
      <c r="I1217" s="222"/>
      <c r="J1217" s="217"/>
      <c r="K1217" s="217"/>
      <c r="L1217" s="223"/>
      <c r="M1217" s="224"/>
      <c r="N1217" s="225"/>
      <c r="O1217" s="225"/>
      <c r="P1217" s="225"/>
      <c r="Q1217" s="225"/>
      <c r="R1217" s="225"/>
      <c r="S1217" s="225"/>
      <c r="T1217" s="226"/>
      <c r="AT1217" s="227" t="s">
        <v>205</v>
      </c>
      <c r="AU1217" s="227" t="s">
        <v>83</v>
      </c>
      <c r="AV1217" s="12" t="s">
        <v>83</v>
      </c>
      <c r="AW1217" s="12" t="s">
        <v>37</v>
      </c>
      <c r="AX1217" s="12" t="s">
        <v>74</v>
      </c>
      <c r="AY1217" s="227" t="s">
        <v>196</v>
      </c>
    </row>
    <row r="1218" spans="2:65" s="13" customFormat="1">
      <c r="B1218" s="228"/>
      <c r="C1218" s="229"/>
      <c r="D1218" s="218" t="s">
        <v>205</v>
      </c>
      <c r="E1218" s="230" t="s">
        <v>24</v>
      </c>
      <c r="F1218" s="231" t="s">
        <v>1818</v>
      </c>
      <c r="G1218" s="229"/>
      <c r="H1218" s="232">
        <v>455.20400000000001</v>
      </c>
      <c r="I1218" s="233"/>
      <c r="J1218" s="229"/>
      <c r="K1218" s="229"/>
      <c r="L1218" s="234"/>
      <c r="M1218" s="235"/>
      <c r="N1218" s="236"/>
      <c r="O1218" s="236"/>
      <c r="P1218" s="236"/>
      <c r="Q1218" s="236"/>
      <c r="R1218" s="236"/>
      <c r="S1218" s="236"/>
      <c r="T1218" s="237"/>
      <c r="AT1218" s="238" t="s">
        <v>205</v>
      </c>
      <c r="AU1218" s="238" t="s">
        <v>83</v>
      </c>
      <c r="AV1218" s="13" t="s">
        <v>211</v>
      </c>
      <c r="AW1218" s="13" t="s">
        <v>37</v>
      </c>
      <c r="AX1218" s="13" t="s">
        <v>74</v>
      </c>
      <c r="AY1218" s="238" t="s">
        <v>196</v>
      </c>
    </row>
    <row r="1219" spans="2:65" s="12" customFormat="1">
      <c r="B1219" s="216"/>
      <c r="C1219" s="217"/>
      <c r="D1219" s="218" t="s">
        <v>205</v>
      </c>
      <c r="E1219" s="219" t="s">
        <v>24</v>
      </c>
      <c r="F1219" s="220" t="s">
        <v>1819</v>
      </c>
      <c r="G1219" s="217"/>
      <c r="H1219" s="221">
        <v>-59.988</v>
      </c>
      <c r="I1219" s="222"/>
      <c r="J1219" s="217"/>
      <c r="K1219" s="217"/>
      <c r="L1219" s="223"/>
      <c r="M1219" s="224"/>
      <c r="N1219" s="225"/>
      <c r="O1219" s="225"/>
      <c r="P1219" s="225"/>
      <c r="Q1219" s="225"/>
      <c r="R1219" s="225"/>
      <c r="S1219" s="225"/>
      <c r="T1219" s="226"/>
      <c r="AT1219" s="227" t="s">
        <v>205</v>
      </c>
      <c r="AU1219" s="227" t="s">
        <v>83</v>
      </c>
      <c r="AV1219" s="12" t="s">
        <v>83</v>
      </c>
      <c r="AW1219" s="12" t="s">
        <v>37</v>
      </c>
      <c r="AX1219" s="12" t="s">
        <v>74</v>
      </c>
      <c r="AY1219" s="227" t="s">
        <v>196</v>
      </c>
    </row>
    <row r="1220" spans="2:65" s="13" customFormat="1">
      <c r="B1220" s="228"/>
      <c r="C1220" s="229"/>
      <c r="D1220" s="218" t="s">
        <v>205</v>
      </c>
      <c r="E1220" s="230" t="s">
        <v>24</v>
      </c>
      <c r="F1220" s="231" t="s">
        <v>1820</v>
      </c>
      <c r="G1220" s="229"/>
      <c r="H1220" s="232">
        <v>-59.988</v>
      </c>
      <c r="I1220" s="233"/>
      <c r="J1220" s="229"/>
      <c r="K1220" s="229"/>
      <c r="L1220" s="234"/>
      <c r="M1220" s="235"/>
      <c r="N1220" s="236"/>
      <c r="O1220" s="236"/>
      <c r="P1220" s="236"/>
      <c r="Q1220" s="236"/>
      <c r="R1220" s="236"/>
      <c r="S1220" s="236"/>
      <c r="T1220" s="237"/>
      <c r="AT1220" s="238" t="s">
        <v>205</v>
      </c>
      <c r="AU1220" s="238" t="s">
        <v>83</v>
      </c>
      <c r="AV1220" s="13" t="s">
        <v>211</v>
      </c>
      <c r="AW1220" s="13" t="s">
        <v>37</v>
      </c>
      <c r="AX1220" s="13" t="s">
        <v>74</v>
      </c>
      <c r="AY1220" s="238" t="s">
        <v>196</v>
      </c>
    </row>
    <row r="1221" spans="2:65" s="14" customFormat="1">
      <c r="B1221" s="239"/>
      <c r="C1221" s="240"/>
      <c r="D1221" s="218" t="s">
        <v>205</v>
      </c>
      <c r="E1221" s="241" t="s">
        <v>24</v>
      </c>
      <c r="F1221" s="242" t="s">
        <v>238</v>
      </c>
      <c r="G1221" s="240"/>
      <c r="H1221" s="243">
        <v>564.81600000000003</v>
      </c>
      <c r="I1221" s="244"/>
      <c r="J1221" s="240"/>
      <c r="K1221" s="240"/>
      <c r="L1221" s="245"/>
      <c r="M1221" s="246"/>
      <c r="N1221" s="247"/>
      <c r="O1221" s="247"/>
      <c r="P1221" s="247"/>
      <c r="Q1221" s="247"/>
      <c r="R1221" s="247"/>
      <c r="S1221" s="247"/>
      <c r="T1221" s="248"/>
      <c r="AT1221" s="249" t="s">
        <v>205</v>
      </c>
      <c r="AU1221" s="249" t="s">
        <v>83</v>
      </c>
      <c r="AV1221" s="14" t="s">
        <v>203</v>
      </c>
      <c r="AW1221" s="14" t="s">
        <v>37</v>
      </c>
      <c r="AX1221" s="14" t="s">
        <v>81</v>
      </c>
      <c r="AY1221" s="249" t="s">
        <v>196</v>
      </c>
    </row>
    <row r="1222" spans="2:65" s="1" customFormat="1" ht="23" customHeight="1">
      <c r="B1222" s="42"/>
      <c r="C1222" s="204" t="s">
        <v>1851</v>
      </c>
      <c r="D1222" s="204" t="s">
        <v>198</v>
      </c>
      <c r="E1222" s="205" t="s">
        <v>1852</v>
      </c>
      <c r="F1222" s="206" t="s">
        <v>1853</v>
      </c>
      <c r="G1222" s="207" t="s">
        <v>267</v>
      </c>
      <c r="H1222" s="208">
        <v>88.3</v>
      </c>
      <c r="I1222" s="209"/>
      <c r="J1222" s="210">
        <f>ROUND(I1222*H1222,2)</f>
        <v>0</v>
      </c>
      <c r="K1222" s="206" t="s">
        <v>202</v>
      </c>
      <c r="L1222" s="62"/>
      <c r="M1222" s="211" t="s">
        <v>24</v>
      </c>
      <c r="N1222" s="212" t="s">
        <v>45</v>
      </c>
      <c r="O1222" s="43"/>
      <c r="P1222" s="213">
        <f>O1222*H1222</f>
        <v>0</v>
      </c>
      <c r="Q1222" s="213">
        <v>4.0000000000000002E-4</v>
      </c>
      <c r="R1222" s="213">
        <f>Q1222*H1222</f>
        <v>3.5319999999999997E-2</v>
      </c>
      <c r="S1222" s="213">
        <v>0</v>
      </c>
      <c r="T1222" s="214">
        <f>S1222*H1222</f>
        <v>0</v>
      </c>
      <c r="AR1222" s="25" t="s">
        <v>290</v>
      </c>
      <c r="AT1222" s="25" t="s">
        <v>198</v>
      </c>
      <c r="AU1222" s="25" t="s">
        <v>83</v>
      </c>
      <c r="AY1222" s="25" t="s">
        <v>196</v>
      </c>
      <c r="BE1222" s="215">
        <f>IF(N1222="základní",J1222,0)</f>
        <v>0</v>
      </c>
      <c r="BF1222" s="215">
        <f>IF(N1222="snížená",J1222,0)</f>
        <v>0</v>
      </c>
      <c r="BG1222" s="215">
        <f>IF(N1222="zákl. přenesená",J1222,0)</f>
        <v>0</v>
      </c>
      <c r="BH1222" s="215">
        <f>IF(N1222="sníž. přenesená",J1222,0)</f>
        <v>0</v>
      </c>
      <c r="BI1222" s="215">
        <f>IF(N1222="nulová",J1222,0)</f>
        <v>0</v>
      </c>
      <c r="BJ1222" s="25" t="s">
        <v>81</v>
      </c>
      <c r="BK1222" s="215">
        <f>ROUND(I1222*H1222,2)</f>
        <v>0</v>
      </c>
      <c r="BL1222" s="25" t="s">
        <v>290</v>
      </c>
      <c r="BM1222" s="25" t="s">
        <v>1854</v>
      </c>
    </row>
    <row r="1223" spans="2:65" s="15" customFormat="1">
      <c r="B1223" s="260"/>
      <c r="C1223" s="261"/>
      <c r="D1223" s="218" t="s">
        <v>205</v>
      </c>
      <c r="E1223" s="262" t="s">
        <v>24</v>
      </c>
      <c r="F1223" s="263" t="s">
        <v>608</v>
      </c>
      <c r="G1223" s="261"/>
      <c r="H1223" s="262" t="s">
        <v>24</v>
      </c>
      <c r="I1223" s="264"/>
      <c r="J1223" s="261"/>
      <c r="K1223" s="261"/>
      <c r="L1223" s="265"/>
      <c r="M1223" s="266"/>
      <c r="N1223" s="267"/>
      <c r="O1223" s="267"/>
      <c r="P1223" s="267"/>
      <c r="Q1223" s="267"/>
      <c r="R1223" s="267"/>
      <c r="S1223" s="267"/>
      <c r="T1223" s="268"/>
      <c r="AT1223" s="269" t="s">
        <v>205</v>
      </c>
      <c r="AU1223" s="269" t="s">
        <v>83</v>
      </c>
      <c r="AV1223" s="15" t="s">
        <v>81</v>
      </c>
      <c r="AW1223" s="15" t="s">
        <v>37</v>
      </c>
      <c r="AX1223" s="15" t="s">
        <v>74</v>
      </c>
      <c r="AY1223" s="269" t="s">
        <v>196</v>
      </c>
    </row>
    <row r="1224" spans="2:65" s="15" customFormat="1">
      <c r="B1224" s="260"/>
      <c r="C1224" s="261"/>
      <c r="D1224" s="218" t="s">
        <v>205</v>
      </c>
      <c r="E1224" s="262" t="s">
        <v>24</v>
      </c>
      <c r="F1224" s="263" t="s">
        <v>609</v>
      </c>
      <c r="G1224" s="261"/>
      <c r="H1224" s="262" t="s">
        <v>24</v>
      </c>
      <c r="I1224" s="264"/>
      <c r="J1224" s="261"/>
      <c r="K1224" s="261"/>
      <c r="L1224" s="265"/>
      <c r="M1224" s="266"/>
      <c r="N1224" s="267"/>
      <c r="O1224" s="267"/>
      <c r="P1224" s="267"/>
      <c r="Q1224" s="267"/>
      <c r="R1224" s="267"/>
      <c r="S1224" s="267"/>
      <c r="T1224" s="268"/>
      <c r="AT1224" s="269" t="s">
        <v>205</v>
      </c>
      <c r="AU1224" s="269" t="s">
        <v>83</v>
      </c>
      <c r="AV1224" s="15" t="s">
        <v>81</v>
      </c>
      <c r="AW1224" s="15" t="s">
        <v>37</v>
      </c>
      <c r="AX1224" s="15" t="s">
        <v>74</v>
      </c>
      <c r="AY1224" s="269" t="s">
        <v>196</v>
      </c>
    </row>
    <row r="1225" spans="2:65" s="12" customFormat="1">
      <c r="B1225" s="216"/>
      <c r="C1225" s="217"/>
      <c r="D1225" s="218" t="s">
        <v>205</v>
      </c>
      <c r="E1225" s="219" t="s">
        <v>24</v>
      </c>
      <c r="F1225" s="220" t="s">
        <v>24</v>
      </c>
      <c r="G1225" s="217"/>
      <c r="H1225" s="221">
        <v>0</v>
      </c>
      <c r="I1225" s="222"/>
      <c r="J1225" s="217"/>
      <c r="K1225" s="217"/>
      <c r="L1225" s="223"/>
      <c r="M1225" s="224"/>
      <c r="N1225" s="225"/>
      <c r="O1225" s="225"/>
      <c r="P1225" s="225"/>
      <c r="Q1225" s="225"/>
      <c r="R1225" s="225"/>
      <c r="S1225" s="225"/>
      <c r="T1225" s="226"/>
      <c r="AT1225" s="227" t="s">
        <v>205</v>
      </c>
      <c r="AU1225" s="227" t="s">
        <v>83</v>
      </c>
      <c r="AV1225" s="12" t="s">
        <v>83</v>
      </c>
      <c r="AW1225" s="12" t="s">
        <v>37</v>
      </c>
      <c r="AX1225" s="12" t="s">
        <v>74</v>
      </c>
      <c r="AY1225" s="227" t="s">
        <v>196</v>
      </c>
    </row>
    <row r="1226" spans="2:65" s="12" customFormat="1">
      <c r="B1226" s="216"/>
      <c r="C1226" s="217"/>
      <c r="D1226" s="218" t="s">
        <v>205</v>
      </c>
      <c r="E1226" s="219" t="s">
        <v>24</v>
      </c>
      <c r="F1226" s="220" t="s">
        <v>620</v>
      </c>
      <c r="G1226" s="217"/>
      <c r="H1226" s="221">
        <v>42.08</v>
      </c>
      <c r="I1226" s="222"/>
      <c r="J1226" s="217"/>
      <c r="K1226" s="217"/>
      <c r="L1226" s="223"/>
      <c r="M1226" s="224"/>
      <c r="N1226" s="225"/>
      <c r="O1226" s="225"/>
      <c r="P1226" s="225"/>
      <c r="Q1226" s="225"/>
      <c r="R1226" s="225"/>
      <c r="S1226" s="225"/>
      <c r="T1226" s="226"/>
      <c r="AT1226" s="227" t="s">
        <v>205</v>
      </c>
      <c r="AU1226" s="227" t="s">
        <v>83</v>
      </c>
      <c r="AV1226" s="12" t="s">
        <v>83</v>
      </c>
      <c r="AW1226" s="12" t="s">
        <v>37</v>
      </c>
      <c r="AX1226" s="12" t="s">
        <v>74</v>
      </c>
      <c r="AY1226" s="227" t="s">
        <v>196</v>
      </c>
    </row>
    <row r="1227" spans="2:65" s="13" customFormat="1">
      <c r="B1227" s="228"/>
      <c r="C1227" s="229"/>
      <c r="D1227" s="218" t="s">
        <v>205</v>
      </c>
      <c r="E1227" s="230" t="s">
        <v>24</v>
      </c>
      <c r="F1227" s="231" t="s">
        <v>621</v>
      </c>
      <c r="G1227" s="229"/>
      <c r="H1227" s="232">
        <v>42.08</v>
      </c>
      <c r="I1227" s="233"/>
      <c r="J1227" s="229"/>
      <c r="K1227" s="229"/>
      <c r="L1227" s="234"/>
      <c r="M1227" s="235"/>
      <c r="N1227" s="236"/>
      <c r="O1227" s="236"/>
      <c r="P1227" s="236"/>
      <c r="Q1227" s="236"/>
      <c r="R1227" s="236"/>
      <c r="S1227" s="236"/>
      <c r="T1227" s="237"/>
      <c r="AT1227" s="238" t="s">
        <v>205</v>
      </c>
      <c r="AU1227" s="238" t="s">
        <v>83</v>
      </c>
      <c r="AV1227" s="13" t="s">
        <v>211</v>
      </c>
      <c r="AW1227" s="13" t="s">
        <v>37</v>
      </c>
      <c r="AX1227" s="13" t="s">
        <v>74</v>
      </c>
      <c r="AY1227" s="238" t="s">
        <v>196</v>
      </c>
    </row>
    <row r="1228" spans="2:65" s="12" customFormat="1">
      <c r="B1228" s="216"/>
      <c r="C1228" s="217"/>
      <c r="D1228" s="218" t="s">
        <v>205</v>
      </c>
      <c r="E1228" s="219" t="s">
        <v>24</v>
      </c>
      <c r="F1228" s="220" t="s">
        <v>610</v>
      </c>
      <c r="G1228" s="217"/>
      <c r="H1228" s="221">
        <v>36.020000000000003</v>
      </c>
      <c r="I1228" s="222"/>
      <c r="J1228" s="217"/>
      <c r="K1228" s="217"/>
      <c r="L1228" s="223"/>
      <c r="M1228" s="224"/>
      <c r="N1228" s="225"/>
      <c r="O1228" s="225"/>
      <c r="P1228" s="225"/>
      <c r="Q1228" s="225"/>
      <c r="R1228" s="225"/>
      <c r="S1228" s="225"/>
      <c r="T1228" s="226"/>
      <c r="AT1228" s="227" t="s">
        <v>205</v>
      </c>
      <c r="AU1228" s="227" t="s">
        <v>83</v>
      </c>
      <c r="AV1228" s="12" t="s">
        <v>83</v>
      </c>
      <c r="AW1228" s="12" t="s">
        <v>37</v>
      </c>
      <c r="AX1228" s="12" t="s">
        <v>74</v>
      </c>
      <c r="AY1228" s="227" t="s">
        <v>196</v>
      </c>
    </row>
    <row r="1229" spans="2:65" s="12" customFormat="1">
      <c r="B1229" s="216"/>
      <c r="C1229" s="217"/>
      <c r="D1229" s="218" t="s">
        <v>205</v>
      </c>
      <c r="E1229" s="219" t="s">
        <v>24</v>
      </c>
      <c r="F1229" s="220" t="s">
        <v>611</v>
      </c>
      <c r="G1229" s="217"/>
      <c r="H1229" s="221">
        <v>10.199999999999999</v>
      </c>
      <c r="I1229" s="222"/>
      <c r="J1229" s="217"/>
      <c r="K1229" s="217"/>
      <c r="L1229" s="223"/>
      <c r="M1229" s="224"/>
      <c r="N1229" s="225"/>
      <c r="O1229" s="225"/>
      <c r="P1229" s="225"/>
      <c r="Q1229" s="225"/>
      <c r="R1229" s="225"/>
      <c r="S1229" s="225"/>
      <c r="T1229" s="226"/>
      <c r="AT1229" s="227" t="s">
        <v>205</v>
      </c>
      <c r="AU1229" s="227" t="s">
        <v>83</v>
      </c>
      <c r="AV1229" s="12" t="s">
        <v>83</v>
      </c>
      <c r="AW1229" s="12" t="s">
        <v>37</v>
      </c>
      <c r="AX1229" s="12" t="s">
        <v>74</v>
      </c>
      <c r="AY1229" s="227" t="s">
        <v>196</v>
      </c>
    </row>
    <row r="1230" spans="2:65" s="13" customFormat="1">
      <c r="B1230" s="228"/>
      <c r="C1230" s="229"/>
      <c r="D1230" s="218" t="s">
        <v>205</v>
      </c>
      <c r="E1230" s="230" t="s">
        <v>24</v>
      </c>
      <c r="F1230" s="231" t="s">
        <v>1855</v>
      </c>
      <c r="G1230" s="229"/>
      <c r="H1230" s="232">
        <v>46.22</v>
      </c>
      <c r="I1230" s="233"/>
      <c r="J1230" s="229"/>
      <c r="K1230" s="229"/>
      <c r="L1230" s="234"/>
      <c r="M1230" s="235"/>
      <c r="N1230" s="236"/>
      <c r="O1230" s="236"/>
      <c r="P1230" s="236"/>
      <c r="Q1230" s="236"/>
      <c r="R1230" s="236"/>
      <c r="S1230" s="236"/>
      <c r="T1230" s="237"/>
      <c r="AT1230" s="238" t="s">
        <v>205</v>
      </c>
      <c r="AU1230" s="238" t="s">
        <v>83</v>
      </c>
      <c r="AV1230" s="13" t="s">
        <v>211</v>
      </c>
      <c r="AW1230" s="13" t="s">
        <v>37</v>
      </c>
      <c r="AX1230" s="13" t="s">
        <v>74</v>
      </c>
      <c r="AY1230" s="238" t="s">
        <v>196</v>
      </c>
    </row>
    <row r="1231" spans="2:65" s="14" customFormat="1">
      <c r="B1231" s="239"/>
      <c r="C1231" s="240"/>
      <c r="D1231" s="218" t="s">
        <v>205</v>
      </c>
      <c r="E1231" s="241" t="s">
        <v>24</v>
      </c>
      <c r="F1231" s="242" t="s">
        <v>238</v>
      </c>
      <c r="G1231" s="240"/>
      <c r="H1231" s="243">
        <v>88.3</v>
      </c>
      <c r="I1231" s="244"/>
      <c r="J1231" s="240"/>
      <c r="K1231" s="240"/>
      <c r="L1231" s="245"/>
      <c r="M1231" s="246"/>
      <c r="N1231" s="247"/>
      <c r="O1231" s="247"/>
      <c r="P1231" s="247"/>
      <c r="Q1231" s="247"/>
      <c r="R1231" s="247"/>
      <c r="S1231" s="247"/>
      <c r="T1231" s="248"/>
      <c r="AT1231" s="249" t="s">
        <v>205</v>
      </c>
      <c r="AU1231" s="249" t="s">
        <v>83</v>
      </c>
      <c r="AV1231" s="14" t="s">
        <v>203</v>
      </c>
      <c r="AW1231" s="14" t="s">
        <v>37</v>
      </c>
      <c r="AX1231" s="14" t="s">
        <v>81</v>
      </c>
      <c r="AY1231" s="249" t="s">
        <v>196</v>
      </c>
    </row>
    <row r="1232" spans="2:65" s="1" customFormat="1" ht="23" customHeight="1">
      <c r="B1232" s="42"/>
      <c r="C1232" s="204" t="s">
        <v>1856</v>
      </c>
      <c r="D1232" s="204" t="s">
        <v>198</v>
      </c>
      <c r="E1232" s="205" t="s">
        <v>1857</v>
      </c>
      <c r="F1232" s="206" t="s">
        <v>1858</v>
      </c>
      <c r="G1232" s="207" t="s">
        <v>267</v>
      </c>
      <c r="H1232" s="208">
        <v>225.36</v>
      </c>
      <c r="I1232" s="209"/>
      <c r="J1232" s="210">
        <f>ROUND(I1232*H1232,2)</f>
        <v>0</v>
      </c>
      <c r="K1232" s="206" t="s">
        <v>202</v>
      </c>
      <c r="L1232" s="62"/>
      <c r="M1232" s="211" t="s">
        <v>24</v>
      </c>
      <c r="N1232" s="212" t="s">
        <v>45</v>
      </c>
      <c r="O1232" s="43"/>
      <c r="P1232" s="213">
        <f>O1232*H1232</f>
        <v>0</v>
      </c>
      <c r="Q1232" s="213">
        <v>0</v>
      </c>
      <c r="R1232" s="213">
        <f>Q1232*H1232</f>
        <v>0</v>
      </c>
      <c r="S1232" s="213">
        <v>0</v>
      </c>
      <c r="T1232" s="214">
        <f>S1232*H1232</f>
        <v>0</v>
      </c>
      <c r="AR1232" s="25" t="s">
        <v>290</v>
      </c>
      <c r="AT1232" s="25" t="s">
        <v>198</v>
      </c>
      <c r="AU1232" s="25" t="s">
        <v>83</v>
      </c>
      <c r="AY1232" s="25" t="s">
        <v>196</v>
      </c>
      <c r="BE1232" s="215">
        <f>IF(N1232="základní",J1232,0)</f>
        <v>0</v>
      </c>
      <c r="BF1232" s="215">
        <f>IF(N1232="snížená",J1232,0)</f>
        <v>0</v>
      </c>
      <c r="BG1232" s="215">
        <f>IF(N1232="zákl. přenesená",J1232,0)</f>
        <v>0</v>
      </c>
      <c r="BH1232" s="215">
        <f>IF(N1232="sníž. přenesená",J1232,0)</f>
        <v>0</v>
      </c>
      <c r="BI1232" s="215">
        <f>IF(N1232="nulová",J1232,0)</f>
        <v>0</v>
      </c>
      <c r="BJ1232" s="25" t="s">
        <v>81</v>
      </c>
      <c r="BK1232" s="215">
        <f>ROUND(I1232*H1232,2)</f>
        <v>0</v>
      </c>
      <c r="BL1232" s="25" t="s">
        <v>290</v>
      </c>
      <c r="BM1232" s="25" t="s">
        <v>1859</v>
      </c>
    </row>
    <row r="1233" spans="2:65" s="12" customFormat="1">
      <c r="B1233" s="216"/>
      <c r="C1233" s="217"/>
      <c r="D1233" s="218" t="s">
        <v>205</v>
      </c>
      <c r="E1233" s="219" t="s">
        <v>24</v>
      </c>
      <c r="F1233" s="220" t="s">
        <v>820</v>
      </c>
      <c r="G1233" s="217"/>
      <c r="H1233" s="221">
        <v>46.7</v>
      </c>
      <c r="I1233" s="222"/>
      <c r="J1233" s="217"/>
      <c r="K1233" s="217"/>
      <c r="L1233" s="223"/>
      <c r="M1233" s="224"/>
      <c r="N1233" s="225"/>
      <c r="O1233" s="225"/>
      <c r="P1233" s="225"/>
      <c r="Q1233" s="225"/>
      <c r="R1233" s="225"/>
      <c r="S1233" s="225"/>
      <c r="T1233" s="226"/>
      <c r="AT1233" s="227" t="s">
        <v>205</v>
      </c>
      <c r="AU1233" s="227" t="s">
        <v>83</v>
      </c>
      <c r="AV1233" s="12" t="s">
        <v>83</v>
      </c>
      <c r="AW1233" s="12" t="s">
        <v>37</v>
      </c>
      <c r="AX1233" s="12" t="s">
        <v>74</v>
      </c>
      <c r="AY1233" s="227" t="s">
        <v>196</v>
      </c>
    </row>
    <row r="1234" spans="2:65" s="13" customFormat="1">
      <c r="B1234" s="228"/>
      <c r="C1234" s="229"/>
      <c r="D1234" s="218" t="s">
        <v>205</v>
      </c>
      <c r="E1234" s="230" t="s">
        <v>24</v>
      </c>
      <c r="F1234" s="231" t="s">
        <v>263</v>
      </c>
      <c r="G1234" s="229"/>
      <c r="H1234" s="232">
        <v>46.7</v>
      </c>
      <c r="I1234" s="233"/>
      <c r="J1234" s="229"/>
      <c r="K1234" s="229"/>
      <c r="L1234" s="234"/>
      <c r="M1234" s="235"/>
      <c r="N1234" s="236"/>
      <c r="O1234" s="236"/>
      <c r="P1234" s="236"/>
      <c r="Q1234" s="236"/>
      <c r="R1234" s="236"/>
      <c r="S1234" s="236"/>
      <c r="T1234" s="237"/>
      <c r="AT1234" s="238" t="s">
        <v>205</v>
      </c>
      <c r="AU1234" s="238" t="s">
        <v>83</v>
      </c>
      <c r="AV1234" s="13" t="s">
        <v>211</v>
      </c>
      <c r="AW1234" s="13" t="s">
        <v>37</v>
      </c>
      <c r="AX1234" s="13" t="s">
        <v>74</v>
      </c>
      <c r="AY1234" s="238" t="s">
        <v>196</v>
      </c>
    </row>
    <row r="1235" spans="2:65" s="12" customFormat="1">
      <c r="B1235" s="216"/>
      <c r="C1235" s="217"/>
      <c r="D1235" s="218" t="s">
        <v>205</v>
      </c>
      <c r="E1235" s="219" t="s">
        <v>24</v>
      </c>
      <c r="F1235" s="220" t="s">
        <v>821</v>
      </c>
      <c r="G1235" s="217"/>
      <c r="H1235" s="221">
        <v>122.6</v>
      </c>
      <c r="I1235" s="222"/>
      <c r="J1235" s="217"/>
      <c r="K1235" s="217"/>
      <c r="L1235" s="223"/>
      <c r="M1235" s="224"/>
      <c r="N1235" s="225"/>
      <c r="O1235" s="225"/>
      <c r="P1235" s="225"/>
      <c r="Q1235" s="225"/>
      <c r="R1235" s="225"/>
      <c r="S1235" s="225"/>
      <c r="T1235" s="226"/>
      <c r="AT1235" s="227" t="s">
        <v>205</v>
      </c>
      <c r="AU1235" s="227" t="s">
        <v>83</v>
      </c>
      <c r="AV1235" s="12" t="s">
        <v>83</v>
      </c>
      <c r="AW1235" s="12" t="s">
        <v>37</v>
      </c>
      <c r="AX1235" s="12" t="s">
        <v>74</v>
      </c>
      <c r="AY1235" s="227" t="s">
        <v>196</v>
      </c>
    </row>
    <row r="1236" spans="2:65" s="12" customFormat="1">
      <c r="B1236" s="216"/>
      <c r="C1236" s="217"/>
      <c r="D1236" s="218" t="s">
        <v>205</v>
      </c>
      <c r="E1236" s="219" t="s">
        <v>24</v>
      </c>
      <c r="F1236" s="220" t="s">
        <v>822</v>
      </c>
      <c r="G1236" s="217"/>
      <c r="H1236" s="221">
        <v>19.7</v>
      </c>
      <c r="I1236" s="222"/>
      <c r="J1236" s="217"/>
      <c r="K1236" s="217"/>
      <c r="L1236" s="223"/>
      <c r="M1236" s="224"/>
      <c r="N1236" s="225"/>
      <c r="O1236" s="225"/>
      <c r="P1236" s="225"/>
      <c r="Q1236" s="225"/>
      <c r="R1236" s="225"/>
      <c r="S1236" s="225"/>
      <c r="T1236" s="226"/>
      <c r="AT1236" s="227" t="s">
        <v>205</v>
      </c>
      <c r="AU1236" s="227" t="s">
        <v>83</v>
      </c>
      <c r="AV1236" s="12" t="s">
        <v>83</v>
      </c>
      <c r="AW1236" s="12" t="s">
        <v>37</v>
      </c>
      <c r="AX1236" s="12" t="s">
        <v>74</v>
      </c>
      <c r="AY1236" s="227" t="s">
        <v>196</v>
      </c>
    </row>
    <row r="1237" spans="2:65" s="13" customFormat="1">
      <c r="B1237" s="228"/>
      <c r="C1237" s="229"/>
      <c r="D1237" s="218" t="s">
        <v>205</v>
      </c>
      <c r="E1237" s="230" t="s">
        <v>24</v>
      </c>
      <c r="F1237" s="231" t="s">
        <v>271</v>
      </c>
      <c r="G1237" s="229"/>
      <c r="H1237" s="232">
        <v>142.30000000000001</v>
      </c>
      <c r="I1237" s="233"/>
      <c r="J1237" s="229"/>
      <c r="K1237" s="229"/>
      <c r="L1237" s="234"/>
      <c r="M1237" s="235"/>
      <c r="N1237" s="236"/>
      <c r="O1237" s="236"/>
      <c r="P1237" s="236"/>
      <c r="Q1237" s="236"/>
      <c r="R1237" s="236"/>
      <c r="S1237" s="236"/>
      <c r="T1237" s="237"/>
      <c r="AT1237" s="238" t="s">
        <v>205</v>
      </c>
      <c r="AU1237" s="238" t="s">
        <v>83</v>
      </c>
      <c r="AV1237" s="13" t="s">
        <v>211</v>
      </c>
      <c r="AW1237" s="13" t="s">
        <v>37</v>
      </c>
      <c r="AX1237" s="13" t="s">
        <v>74</v>
      </c>
      <c r="AY1237" s="238" t="s">
        <v>196</v>
      </c>
    </row>
    <row r="1238" spans="2:65" s="12" customFormat="1">
      <c r="B1238" s="216"/>
      <c r="C1238" s="217"/>
      <c r="D1238" s="218" t="s">
        <v>205</v>
      </c>
      <c r="E1238" s="219" t="s">
        <v>24</v>
      </c>
      <c r="F1238" s="220" t="s">
        <v>823</v>
      </c>
      <c r="G1238" s="217"/>
      <c r="H1238" s="221">
        <v>36.36</v>
      </c>
      <c r="I1238" s="222"/>
      <c r="J1238" s="217"/>
      <c r="K1238" s="217"/>
      <c r="L1238" s="223"/>
      <c r="M1238" s="224"/>
      <c r="N1238" s="225"/>
      <c r="O1238" s="225"/>
      <c r="P1238" s="225"/>
      <c r="Q1238" s="225"/>
      <c r="R1238" s="225"/>
      <c r="S1238" s="225"/>
      <c r="T1238" s="226"/>
      <c r="AT1238" s="227" t="s">
        <v>205</v>
      </c>
      <c r="AU1238" s="227" t="s">
        <v>83</v>
      </c>
      <c r="AV1238" s="12" t="s">
        <v>83</v>
      </c>
      <c r="AW1238" s="12" t="s">
        <v>37</v>
      </c>
      <c r="AX1238" s="12" t="s">
        <v>74</v>
      </c>
      <c r="AY1238" s="227" t="s">
        <v>196</v>
      </c>
    </row>
    <row r="1239" spans="2:65" s="13" customFormat="1">
      <c r="B1239" s="228"/>
      <c r="C1239" s="229"/>
      <c r="D1239" s="218" t="s">
        <v>205</v>
      </c>
      <c r="E1239" s="230" t="s">
        <v>24</v>
      </c>
      <c r="F1239" s="231" t="s">
        <v>824</v>
      </c>
      <c r="G1239" s="229"/>
      <c r="H1239" s="232">
        <v>36.36</v>
      </c>
      <c r="I1239" s="233"/>
      <c r="J1239" s="229"/>
      <c r="K1239" s="229"/>
      <c r="L1239" s="234"/>
      <c r="M1239" s="235"/>
      <c r="N1239" s="236"/>
      <c r="O1239" s="236"/>
      <c r="P1239" s="236"/>
      <c r="Q1239" s="236"/>
      <c r="R1239" s="236"/>
      <c r="S1239" s="236"/>
      <c r="T1239" s="237"/>
      <c r="AT1239" s="238" t="s">
        <v>205</v>
      </c>
      <c r="AU1239" s="238" t="s">
        <v>83</v>
      </c>
      <c r="AV1239" s="13" t="s">
        <v>211</v>
      </c>
      <c r="AW1239" s="13" t="s">
        <v>37</v>
      </c>
      <c r="AX1239" s="13" t="s">
        <v>74</v>
      </c>
      <c r="AY1239" s="238" t="s">
        <v>196</v>
      </c>
    </row>
    <row r="1240" spans="2:65" s="14" customFormat="1">
      <c r="B1240" s="239"/>
      <c r="C1240" s="240"/>
      <c r="D1240" s="218" t="s">
        <v>205</v>
      </c>
      <c r="E1240" s="241" t="s">
        <v>24</v>
      </c>
      <c r="F1240" s="242" t="s">
        <v>238</v>
      </c>
      <c r="G1240" s="240"/>
      <c r="H1240" s="243">
        <v>225.36</v>
      </c>
      <c r="I1240" s="244"/>
      <c r="J1240" s="240"/>
      <c r="K1240" s="240"/>
      <c r="L1240" s="245"/>
      <c r="M1240" s="246"/>
      <c r="N1240" s="247"/>
      <c r="O1240" s="247"/>
      <c r="P1240" s="247"/>
      <c r="Q1240" s="247"/>
      <c r="R1240" s="247"/>
      <c r="S1240" s="247"/>
      <c r="T1240" s="248"/>
      <c r="AT1240" s="249" t="s">
        <v>205</v>
      </c>
      <c r="AU1240" s="249" t="s">
        <v>83</v>
      </c>
      <c r="AV1240" s="14" t="s">
        <v>203</v>
      </c>
      <c r="AW1240" s="14" t="s">
        <v>37</v>
      </c>
      <c r="AX1240" s="14" t="s">
        <v>81</v>
      </c>
      <c r="AY1240" s="249" t="s">
        <v>196</v>
      </c>
    </row>
    <row r="1241" spans="2:65" s="1" customFormat="1" ht="23" customHeight="1">
      <c r="B1241" s="42"/>
      <c r="C1241" s="250" t="s">
        <v>1860</v>
      </c>
      <c r="D1241" s="250" t="s">
        <v>252</v>
      </c>
      <c r="E1241" s="251" t="s">
        <v>1861</v>
      </c>
      <c r="F1241" s="252" t="s">
        <v>1862</v>
      </c>
      <c r="G1241" s="253" t="s">
        <v>267</v>
      </c>
      <c r="H1241" s="254">
        <v>236.62799999999999</v>
      </c>
      <c r="I1241" s="255"/>
      <c r="J1241" s="256">
        <f>ROUND(I1241*H1241,2)</f>
        <v>0</v>
      </c>
      <c r="K1241" s="252" t="s">
        <v>202</v>
      </c>
      <c r="L1241" s="257"/>
      <c r="M1241" s="258" t="s">
        <v>24</v>
      </c>
      <c r="N1241" s="259" t="s">
        <v>45</v>
      </c>
      <c r="O1241" s="43"/>
      <c r="P1241" s="213">
        <f>O1241*H1241</f>
        <v>0</v>
      </c>
      <c r="Q1241" s="213">
        <v>0</v>
      </c>
      <c r="R1241" s="213">
        <f>Q1241*H1241</f>
        <v>0</v>
      </c>
      <c r="S1241" s="213">
        <v>0</v>
      </c>
      <c r="T1241" s="214">
        <f>S1241*H1241</f>
        <v>0</v>
      </c>
      <c r="AR1241" s="25" t="s">
        <v>376</v>
      </c>
      <c r="AT1241" s="25" t="s">
        <v>252</v>
      </c>
      <c r="AU1241" s="25" t="s">
        <v>83</v>
      </c>
      <c r="AY1241" s="25" t="s">
        <v>196</v>
      </c>
      <c r="BE1241" s="215">
        <f>IF(N1241="základní",J1241,0)</f>
        <v>0</v>
      </c>
      <c r="BF1241" s="215">
        <f>IF(N1241="snížená",J1241,0)</f>
        <v>0</v>
      </c>
      <c r="BG1241" s="215">
        <f>IF(N1241="zákl. přenesená",J1241,0)</f>
        <v>0</v>
      </c>
      <c r="BH1241" s="215">
        <f>IF(N1241="sníž. přenesená",J1241,0)</f>
        <v>0</v>
      </c>
      <c r="BI1241" s="215">
        <f>IF(N1241="nulová",J1241,0)</f>
        <v>0</v>
      </c>
      <c r="BJ1241" s="25" t="s">
        <v>81</v>
      </c>
      <c r="BK1241" s="215">
        <f>ROUND(I1241*H1241,2)</f>
        <v>0</v>
      </c>
      <c r="BL1241" s="25" t="s">
        <v>290</v>
      </c>
      <c r="BM1241" s="25" t="s">
        <v>1863</v>
      </c>
    </row>
    <row r="1242" spans="2:65" s="12" customFormat="1">
      <c r="B1242" s="216"/>
      <c r="C1242" s="217"/>
      <c r="D1242" s="218" t="s">
        <v>205</v>
      </c>
      <c r="E1242" s="219" t="s">
        <v>24</v>
      </c>
      <c r="F1242" s="220" t="s">
        <v>1864</v>
      </c>
      <c r="G1242" s="217"/>
      <c r="H1242" s="221">
        <v>236.62799999999999</v>
      </c>
      <c r="I1242" s="222"/>
      <c r="J1242" s="217"/>
      <c r="K1242" s="217"/>
      <c r="L1242" s="223"/>
      <c r="M1242" s="224"/>
      <c r="N1242" s="225"/>
      <c r="O1242" s="225"/>
      <c r="P1242" s="225"/>
      <c r="Q1242" s="225"/>
      <c r="R1242" s="225"/>
      <c r="S1242" s="225"/>
      <c r="T1242" s="226"/>
      <c r="AT1242" s="227" t="s">
        <v>205</v>
      </c>
      <c r="AU1242" s="227" t="s">
        <v>83</v>
      </c>
      <c r="AV1242" s="12" t="s">
        <v>83</v>
      </c>
      <c r="AW1242" s="12" t="s">
        <v>37</v>
      </c>
      <c r="AX1242" s="12" t="s">
        <v>81</v>
      </c>
      <c r="AY1242" s="227" t="s">
        <v>196</v>
      </c>
    </row>
    <row r="1243" spans="2:65" s="1" customFormat="1" ht="34.5" customHeight="1">
      <c r="B1243" s="42"/>
      <c r="C1243" s="204" t="s">
        <v>1865</v>
      </c>
      <c r="D1243" s="204" t="s">
        <v>198</v>
      </c>
      <c r="E1243" s="205" t="s">
        <v>1866</v>
      </c>
      <c r="F1243" s="206" t="s">
        <v>1867</v>
      </c>
      <c r="G1243" s="207" t="s">
        <v>267</v>
      </c>
      <c r="H1243" s="208">
        <v>91.915000000000006</v>
      </c>
      <c r="I1243" s="209"/>
      <c r="J1243" s="210">
        <f>ROUND(I1243*H1243,2)</f>
        <v>0</v>
      </c>
      <c r="K1243" s="206" t="s">
        <v>202</v>
      </c>
      <c r="L1243" s="62"/>
      <c r="M1243" s="211" t="s">
        <v>24</v>
      </c>
      <c r="N1243" s="212" t="s">
        <v>45</v>
      </c>
      <c r="O1243" s="43"/>
      <c r="P1243" s="213">
        <f>O1243*H1243</f>
        <v>0</v>
      </c>
      <c r="Q1243" s="213">
        <v>0</v>
      </c>
      <c r="R1243" s="213">
        <f>Q1243*H1243</f>
        <v>0</v>
      </c>
      <c r="S1243" s="213">
        <v>0</v>
      </c>
      <c r="T1243" s="214">
        <f>S1243*H1243</f>
        <v>0</v>
      </c>
      <c r="AR1243" s="25" t="s">
        <v>290</v>
      </c>
      <c r="AT1243" s="25" t="s">
        <v>198</v>
      </c>
      <c r="AU1243" s="25" t="s">
        <v>83</v>
      </c>
      <c r="AY1243" s="25" t="s">
        <v>196</v>
      </c>
      <c r="BE1243" s="215">
        <f>IF(N1243="základní",J1243,0)</f>
        <v>0</v>
      </c>
      <c r="BF1243" s="215">
        <f>IF(N1243="snížená",J1243,0)</f>
        <v>0</v>
      </c>
      <c r="BG1243" s="215">
        <f>IF(N1243="zákl. přenesená",J1243,0)</f>
        <v>0</v>
      </c>
      <c r="BH1243" s="215">
        <f>IF(N1243="sníž. přenesená",J1243,0)</f>
        <v>0</v>
      </c>
      <c r="BI1243" s="215">
        <f>IF(N1243="nulová",J1243,0)</f>
        <v>0</v>
      </c>
      <c r="BJ1243" s="25" t="s">
        <v>81</v>
      </c>
      <c r="BK1243" s="215">
        <f>ROUND(I1243*H1243,2)</f>
        <v>0</v>
      </c>
      <c r="BL1243" s="25" t="s">
        <v>290</v>
      </c>
      <c r="BM1243" s="25" t="s">
        <v>1868</v>
      </c>
    </row>
    <row r="1244" spans="2:65" s="12" customFormat="1">
      <c r="B1244" s="216"/>
      <c r="C1244" s="217"/>
      <c r="D1244" s="218" t="s">
        <v>205</v>
      </c>
      <c r="E1244" s="219" t="s">
        <v>24</v>
      </c>
      <c r="F1244" s="220" t="s">
        <v>780</v>
      </c>
      <c r="G1244" s="217"/>
      <c r="H1244" s="221">
        <v>9.3949999999999996</v>
      </c>
      <c r="I1244" s="222"/>
      <c r="J1244" s="217"/>
      <c r="K1244" s="217"/>
      <c r="L1244" s="223"/>
      <c r="M1244" s="224"/>
      <c r="N1244" s="225"/>
      <c r="O1244" s="225"/>
      <c r="P1244" s="225"/>
      <c r="Q1244" s="225"/>
      <c r="R1244" s="225"/>
      <c r="S1244" s="225"/>
      <c r="T1244" s="226"/>
      <c r="AT1244" s="227" t="s">
        <v>205</v>
      </c>
      <c r="AU1244" s="227" t="s">
        <v>83</v>
      </c>
      <c r="AV1244" s="12" t="s">
        <v>83</v>
      </c>
      <c r="AW1244" s="12" t="s">
        <v>37</v>
      </c>
      <c r="AX1244" s="12" t="s">
        <v>74</v>
      </c>
      <c r="AY1244" s="227" t="s">
        <v>196</v>
      </c>
    </row>
    <row r="1245" spans="2:65" s="12" customFormat="1">
      <c r="B1245" s="216"/>
      <c r="C1245" s="217"/>
      <c r="D1245" s="218" t="s">
        <v>205</v>
      </c>
      <c r="E1245" s="219" t="s">
        <v>24</v>
      </c>
      <c r="F1245" s="220" t="s">
        <v>781</v>
      </c>
      <c r="G1245" s="217"/>
      <c r="H1245" s="221">
        <v>10.4</v>
      </c>
      <c r="I1245" s="222"/>
      <c r="J1245" s="217"/>
      <c r="K1245" s="217"/>
      <c r="L1245" s="223"/>
      <c r="M1245" s="224"/>
      <c r="N1245" s="225"/>
      <c r="O1245" s="225"/>
      <c r="P1245" s="225"/>
      <c r="Q1245" s="225"/>
      <c r="R1245" s="225"/>
      <c r="S1245" s="225"/>
      <c r="T1245" s="226"/>
      <c r="AT1245" s="227" t="s">
        <v>205</v>
      </c>
      <c r="AU1245" s="227" t="s">
        <v>83</v>
      </c>
      <c r="AV1245" s="12" t="s">
        <v>83</v>
      </c>
      <c r="AW1245" s="12" t="s">
        <v>37</v>
      </c>
      <c r="AX1245" s="12" t="s">
        <v>74</v>
      </c>
      <c r="AY1245" s="227" t="s">
        <v>196</v>
      </c>
    </row>
    <row r="1246" spans="2:65" s="12" customFormat="1">
      <c r="B1246" s="216"/>
      <c r="C1246" s="217"/>
      <c r="D1246" s="218" t="s">
        <v>205</v>
      </c>
      <c r="E1246" s="219" t="s">
        <v>24</v>
      </c>
      <c r="F1246" s="220" t="s">
        <v>1869</v>
      </c>
      <c r="G1246" s="217"/>
      <c r="H1246" s="221">
        <v>12</v>
      </c>
      <c r="I1246" s="222"/>
      <c r="J1246" s="217"/>
      <c r="K1246" s="217"/>
      <c r="L1246" s="223"/>
      <c r="M1246" s="224"/>
      <c r="N1246" s="225"/>
      <c r="O1246" s="225"/>
      <c r="P1246" s="225"/>
      <c r="Q1246" s="225"/>
      <c r="R1246" s="225"/>
      <c r="S1246" s="225"/>
      <c r="T1246" s="226"/>
      <c r="AT1246" s="227" t="s">
        <v>205</v>
      </c>
      <c r="AU1246" s="227" t="s">
        <v>83</v>
      </c>
      <c r="AV1246" s="12" t="s">
        <v>83</v>
      </c>
      <c r="AW1246" s="12" t="s">
        <v>37</v>
      </c>
      <c r="AX1246" s="12" t="s">
        <v>74</v>
      </c>
      <c r="AY1246" s="227" t="s">
        <v>196</v>
      </c>
    </row>
    <row r="1247" spans="2:65" s="13" customFormat="1">
      <c r="B1247" s="228"/>
      <c r="C1247" s="229"/>
      <c r="D1247" s="218" t="s">
        <v>205</v>
      </c>
      <c r="E1247" s="230" t="s">
        <v>24</v>
      </c>
      <c r="F1247" s="231" t="s">
        <v>263</v>
      </c>
      <c r="G1247" s="229"/>
      <c r="H1247" s="232">
        <v>31.795000000000002</v>
      </c>
      <c r="I1247" s="233"/>
      <c r="J1247" s="229"/>
      <c r="K1247" s="229"/>
      <c r="L1247" s="234"/>
      <c r="M1247" s="235"/>
      <c r="N1247" s="236"/>
      <c r="O1247" s="236"/>
      <c r="P1247" s="236"/>
      <c r="Q1247" s="236"/>
      <c r="R1247" s="236"/>
      <c r="S1247" s="236"/>
      <c r="T1247" s="237"/>
      <c r="AT1247" s="238" t="s">
        <v>205</v>
      </c>
      <c r="AU1247" s="238" t="s">
        <v>83</v>
      </c>
      <c r="AV1247" s="13" t="s">
        <v>211</v>
      </c>
      <c r="AW1247" s="13" t="s">
        <v>37</v>
      </c>
      <c r="AX1247" s="13" t="s">
        <v>74</v>
      </c>
      <c r="AY1247" s="238" t="s">
        <v>196</v>
      </c>
    </row>
    <row r="1248" spans="2:65" s="12" customFormat="1">
      <c r="B1248" s="216"/>
      <c r="C1248" s="217"/>
      <c r="D1248" s="218" t="s">
        <v>205</v>
      </c>
      <c r="E1248" s="219" t="s">
        <v>24</v>
      </c>
      <c r="F1248" s="220" t="s">
        <v>1870</v>
      </c>
      <c r="G1248" s="217"/>
      <c r="H1248" s="221">
        <v>19</v>
      </c>
      <c r="I1248" s="222"/>
      <c r="J1248" s="217"/>
      <c r="K1248" s="217"/>
      <c r="L1248" s="223"/>
      <c r="M1248" s="224"/>
      <c r="N1248" s="225"/>
      <c r="O1248" s="225"/>
      <c r="P1248" s="225"/>
      <c r="Q1248" s="225"/>
      <c r="R1248" s="225"/>
      <c r="S1248" s="225"/>
      <c r="T1248" s="226"/>
      <c r="AT1248" s="227" t="s">
        <v>205</v>
      </c>
      <c r="AU1248" s="227" t="s">
        <v>83</v>
      </c>
      <c r="AV1248" s="12" t="s">
        <v>83</v>
      </c>
      <c r="AW1248" s="12" t="s">
        <v>37</v>
      </c>
      <c r="AX1248" s="12" t="s">
        <v>74</v>
      </c>
      <c r="AY1248" s="227" t="s">
        <v>196</v>
      </c>
    </row>
    <row r="1249" spans="2:65" s="12" customFormat="1">
      <c r="B1249" s="216"/>
      <c r="C1249" s="217"/>
      <c r="D1249" s="218" t="s">
        <v>205</v>
      </c>
      <c r="E1249" s="219" t="s">
        <v>24</v>
      </c>
      <c r="F1249" s="220" t="s">
        <v>1871</v>
      </c>
      <c r="G1249" s="217"/>
      <c r="H1249" s="221">
        <v>41.12</v>
      </c>
      <c r="I1249" s="222"/>
      <c r="J1249" s="217"/>
      <c r="K1249" s="217"/>
      <c r="L1249" s="223"/>
      <c r="M1249" s="224"/>
      <c r="N1249" s="225"/>
      <c r="O1249" s="225"/>
      <c r="P1249" s="225"/>
      <c r="Q1249" s="225"/>
      <c r="R1249" s="225"/>
      <c r="S1249" s="225"/>
      <c r="T1249" s="226"/>
      <c r="AT1249" s="227" t="s">
        <v>205</v>
      </c>
      <c r="AU1249" s="227" t="s">
        <v>83</v>
      </c>
      <c r="AV1249" s="12" t="s">
        <v>83</v>
      </c>
      <c r="AW1249" s="12" t="s">
        <v>37</v>
      </c>
      <c r="AX1249" s="12" t="s">
        <v>74</v>
      </c>
      <c r="AY1249" s="227" t="s">
        <v>196</v>
      </c>
    </row>
    <row r="1250" spans="2:65" s="13" customFormat="1">
      <c r="B1250" s="228"/>
      <c r="C1250" s="229"/>
      <c r="D1250" s="218" t="s">
        <v>205</v>
      </c>
      <c r="E1250" s="230" t="s">
        <v>24</v>
      </c>
      <c r="F1250" s="231" t="s">
        <v>271</v>
      </c>
      <c r="G1250" s="229"/>
      <c r="H1250" s="232">
        <v>60.12</v>
      </c>
      <c r="I1250" s="233"/>
      <c r="J1250" s="229"/>
      <c r="K1250" s="229"/>
      <c r="L1250" s="234"/>
      <c r="M1250" s="235"/>
      <c r="N1250" s="236"/>
      <c r="O1250" s="236"/>
      <c r="P1250" s="236"/>
      <c r="Q1250" s="236"/>
      <c r="R1250" s="236"/>
      <c r="S1250" s="236"/>
      <c r="T1250" s="237"/>
      <c r="AT1250" s="238" t="s">
        <v>205</v>
      </c>
      <c r="AU1250" s="238" t="s">
        <v>83</v>
      </c>
      <c r="AV1250" s="13" t="s">
        <v>211</v>
      </c>
      <c r="AW1250" s="13" t="s">
        <v>37</v>
      </c>
      <c r="AX1250" s="13" t="s">
        <v>74</v>
      </c>
      <c r="AY1250" s="238" t="s">
        <v>196</v>
      </c>
    </row>
    <row r="1251" spans="2:65" s="14" customFormat="1">
      <c r="B1251" s="239"/>
      <c r="C1251" s="240"/>
      <c r="D1251" s="218" t="s">
        <v>205</v>
      </c>
      <c r="E1251" s="241" t="s">
        <v>24</v>
      </c>
      <c r="F1251" s="242" t="s">
        <v>238</v>
      </c>
      <c r="G1251" s="240"/>
      <c r="H1251" s="243">
        <v>91.915000000000006</v>
      </c>
      <c r="I1251" s="244"/>
      <c r="J1251" s="240"/>
      <c r="K1251" s="240"/>
      <c r="L1251" s="245"/>
      <c r="M1251" s="246"/>
      <c r="N1251" s="247"/>
      <c r="O1251" s="247"/>
      <c r="P1251" s="247"/>
      <c r="Q1251" s="247"/>
      <c r="R1251" s="247"/>
      <c r="S1251" s="247"/>
      <c r="T1251" s="248"/>
      <c r="AT1251" s="249" t="s">
        <v>205</v>
      </c>
      <c r="AU1251" s="249" t="s">
        <v>83</v>
      </c>
      <c r="AV1251" s="14" t="s">
        <v>203</v>
      </c>
      <c r="AW1251" s="14" t="s">
        <v>37</v>
      </c>
      <c r="AX1251" s="14" t="s">
        <v>81</v>
      </c>
      <c r="AY1251" s="249" t="s">
        <v>196</v>
      </c>
    </row>
    <row r="1252" spans="2:65" s="1" customFormat="1" ht="23" customHeight="1">
      <c r="B1252" s="42"/>
      <c r="C1252" s="250" t="s">
        <v>1872</v>
      </c>
      <c r="D1252" s="250" t="s">
        <v>252</v>
      </c>
      <c r="E1252" s="251" t="s">
        <v>1861</v>
      </c>
      <c r="F1252" s="252" t="s">
        <v>1862</v>
      </c>
      <c r="G1252" s="253" t="s">
        <v>267</v>
      </c>
      <c r="H1252" s="254">
        <v>96.510999999999996</v>
      </c>
      <c r="I1252" s="255"/>
      <c r="J1252" s="256">
        <f>ROUND(I1252*H1252,2)</f>
        <v>0</v>
      </c>
      <c r="K1252" s="252" t="s">
        <v>202</v>
      </c>
      <c r="L1252" s="257"/>
      <c r="M1252" s="258" t="s">
        <v>24</v>
      </c>
      <c r="N1252" s="259" t="s">
        <v>45</v>
      </c>
      <c r="O1252" s="43"/>
      <c r="P1252" s="213">
        <f>O1252*H1252</f>
        <v>0</v>
      </c>
      <c r="Q1252" s="213">
        <v>0</v>
      </c>
      <c r="R1252" s="213">
        <f>Q1252*H1252</f>
        <v>0</v>
      </c>
      <c r="S1252" s="213">
        <v>0</v>
      </c>
      <c r="T1252" s="214">
        <f>S1252*H1252</f>
        <v>0</v>
      </c>
      <c r="AR1252" s="25" t="s">
        <v>376</v>
      </c>
      <c r="AT1252" s="25" t="s">
        <v>252</v>
      </c>
      <c r="AU1252" s="25" t="s">
        <v>83</v>
      </c>
      <c r="AY1252" s="25" t="s">
        <v>196</v>
      </c>
      <c r="BE1252" s="215">
        <f>IF(N1252="základní",J1252,0)</f>
        <v>0</v>
      </c>
      <c r="BF1252" s="215">
        <f>IF(N1252="snížená",J1252,0)</f>
        <v>0</v>
      </c>
      <c r="BG1252" s="215">
        <f>IF(N1252="zákl. přenesená",J1252,0)</f>
        <v>0</v>
      </c>
      <c r="BH1252" s="215">
        <f>IF(N1252="sníž. přenesená",J1252,0)</f>
        <v>0</v>
      </c>
      <c r="BI1252" s="215">
        <f>IF(N1252="nulová",J1252,0)</f>
        <v>0</v>
      </c>
      <c r="BJ1252" s="25" t="s">
        <v>81</v>
      </c>
      <c r="BK1252" s="215">
        <f>ROUND(I1252*H1252,2)</f>
        <v>0</v>
      </c>
      <c r="BL1252" s="25" t="s">
        <v>290</v>
      </c>
      <c r="BM1252" s="25" t="s">
        <v>1873</v>
      </c>
    </row>
    <row r="1253" spans="2:65" s="12" customFormat="1">
      <c r="B1253" s="216"/>
      <c r="C1253" s="217"/>
      <c r="D1253" s="218" t="s">
        <v>205</v>
      </c>
      <c r="E1253" s="219" t="s">
        <v>24</v>
      </c>
      <c r="F1253" s="220" t="s">
        <v>1874</v>
      </c>
      <c r="G1253" s="217"/>
      <c r="H1253" s="221">
        <v>96.510999999999996</v>
      </c>
      <c r="I1253" s="222"/>
      <c r="J1253" s="217"/>
      <c r="K1253" s="217"/>
      <c r="L1253" s="223"/>
      <c r="M1253" s="271"/>
      <c r="N1253" s="272"/>
      <c r="O1253" s="272"/>
      <c r="P1253" s="272"/>
      <c r="Q1253" s="272"/>
      <c r="R1253" s="272"/>
      <c r="S1253" s="272"/>
      <c r="T1253" s="273"/>
      <c r="AT1253" s="227" t="s">
        <v>205</v>
      </c>
      <c r="AU1253" s="227" t="s">
        <v>83</v>
      </c>
      <c r="AV1253" s="12" t="s">
        <v>83</v>
      </c>
      <c r="AW1253" s="12" t="s">
        <v>37</v>
      </c>
      <c r="AX1253" s="12" t="s">
        <v>81</v>
      </c>
      <c r="AY1253" s="227" t="s">
        <v>196</v>
      </c>
    </row>
    <row r="1254" spans="2:65" s="1" customFormat="1" ht="7" customHeight="1">
      <c r="B1254" s="57"/>
      <c r="C1254" s="58"/>
      <c r="D1254" s="58"/>
      <c r="E1254" s="58"/>
      <c r="F1254" s="58"/>
      <c r="G1254" s="58"/>
      <c r="H1254" s="58"/>
      <c r="I1254" s="149"/>
      <c r="J1254" s="58"/>
      <c r="K1254" s="58"/>
      <c r="L1254" s="62"/>
    </row>
  </sheetData>
  <sheetProtection algorithmName="SHA-512" hashValue="kUTREsThIQnGFfLLp5d6Nc50/1acoymEruGVqbCZM3HZS0f6ZnYp5aPHA06yK5CA8NFj4XmyDWxY0apivjMvzg==" saltValue="ShuTKV7fd3VCmjREqxX5yKwsYsPc7Fmz2xckMA/1fWASHXEgO1h6OMhDs6SgsB0amsOTJeo1hbQ+CPlJb1WtFA==" spinCount="100000" sheet="1" objects="1" scenarios="1" formatColumns="0" formatRows="0" autoFilter="0"/>
  <autoFilter ref="C117:K1253"/>
  <mergeCells count="13">
    <mergeCell ref="E110:H110"/>
    <mergeCell ref="G1:H1"/>
    <mergeCell ref="L2:V2"/>
    <mergeCell ref="E49:H49"/>
    <mergeCell ref="E51:H51"/>
    <mergeCell ref="J55:J56"/>
    <mergeCell ref="E106:H106"/>
    <mergeCell ref="E108:H108"/>
    <mergeCell ref="E7:H7"/>
    <mergeCell ref="E9:H9"/>
    <mergeCell ref="E11:H11"/>
    <mergeCell ref="E26:H26"/>
    <mergeCell ref="E47:H47"/>
  </mergeCells>
  <hyperlinks>
    <hyperlink ref="F1:G1" location="C2" display="1) Krycí list soupisu"/>
    <hyperlink ref="G1:H1" location="C58" display="2) Rekapitulace"/>
    <hyperlink ref="J1" location="C117" display="3) Soupis prací"/>
    <hyperlink ref="L1:V1" location="'Rekapitulace stavby'!C2" display="Rekapitulace stavby"/>
  </hyperlinks>
  <pageMargins left="0.59055118110236227" right="0.59055118110236227" top="0.59055118110236227" bottom="0.59055118110236227" header="0" footer="0"/>
  <pageSetup paperSize="9" scale="95" fitToHeight="100" orientation="landscape"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16"/>
  <sheetViews>
    <sheetView showGridLines="0" workbookViewId="0">
      <pane ySplit="1" topLeftCell="A118" activePane="bottomLeft" state="frozen"/>
      <selection pane="bottomLeft" activeCell="E26" sqref="E26:H26"/>
    </sheetView>
  </sheetViews>
  <sheetFormatPr defaultRowHeight="12"/>
  <cols>
    <col min="1" max="1" width="6.25" customWidth="1"/>
    <col min="2" max="2" width="1.25" customWidth="1"/>
    <col min="3" max="3" width="3.125" customWidth="1"/>
    <col min="4" max="4" width="3.25" customWidth="1"/>
    <col min="5" max="5" width="12.875" customWidth="1"/>
    <col min="6" max="6" width="90.75" customWidth="1"/>
    <col min="7" max="7" width="6.5" customWidth="1"/>
    <col min="8" max="8" width="14.875" customWidth="1"/>
    <col min="9" max="9" width="16.75" style="121" customWidth="1"/>
    <col min="10" max="10" width="28.5" customWidth="1"/>
    <col min="11" max="11" width="16.7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91</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135</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1875</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120" customHeight="1">
      <c r="B26" s="131"/>
      <c r="C26" s="132"/>
      <c r="D26" s="132"/>
      <c r="E26" s="395" t="s">
        <v>138</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ROUNDUP(J107,2)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ROUNDUP(SUM(BE107:BE615), 2)</f>
        <v>0</v>
      </c>
      <c r="G32" s="43"/>
      <c r="H32" s="43"/>
      <c r="I32" s="141">
        <v>0.21</v>
      </c>
      <c r="J32" s="140">
        <f>ROUNDUP(ROUNDUP((SUM(BE107:BE615)), 2)*I32, 1)</f>
        <v>0</v>
      </c>
      <c r="K32" s="46"/>
    </row>
    <row r="33" spans="2:11" s="1" customFormat="1" ht="14.4" customHeight="1">
      <c r="B33" s="42"/>
      <c r="C33" s="43"/>
      <c r="D33" s="43"/>
      <c r="E33" s="50" t="s">
        <v>46</v>
      </c>
      <c r="F33" s="140">
        <f>ROUNDUP(SUM(BF107:BF615), 2)</f>
        <v>0</v>
      </c>
      <c r="G33" s="43"/>
      <c r="H33" s="43"/>
      <c r="I33" s="141">
        <v>0.15</v>
      </c>
      <c r="J33" s="140">
        <f>ROUNDUP(ROUNDUP((SUM(BF107:BF615)), 2)*I33, 1)</f>
        <v>0</v>
      </c>
      <c r="K33" s="46"/>
    </row>
    <row r="34" spans="2:11" s="1" customFormat="1" ht="14.4" hidden="1" customHeight="1">
      <c r="B34" s="42"/>
      <c r="C34" s="43"/>
      <c r="D34" s="43"/>
      <c r="E34" s="50" t="s">
        <v>47</v>
      </c>
      <c r="F34" s="140">
        <f>ROUNDUP(SUM(BG107:BG615), 2)</f>
        <v>0</v>
      </c>
      <c r="G34" s="43"/>
      <c r="H34" s="43"/>
      <c r="I34" s="141">
        <v>0.21</v>
      </c>
      <c r="J34" s="140">
        <v>0</v>
      </c>
      <c r="K34" s="46"/>
    </row>
    <row r="35" spans="2:11" s="1" customFormat="1" ht="14.4" hidden="1" customHeight="1">
      <c r="B35" s="42"/>
      <c r="C35" s="43"/>
      <c r="D35" s="43"/>
      <c r="E35" s="50" t="s">
        <v>48</v>
      </c>
      <c r="F35" s="140">
        <f>ROUNDUP(SUM(BH107:BH615), 2)</f>
        <v>0</v>
      </c>
      <c r="G35" s="43"/>
      <c r="H35" s="43"/>
      <c r="I35" s="141">
        <v>0.15</v>
      </c>
      <c r="J35" s="140">
        <v>0</v>
      </c>
      <c r="K35" s="46"/>
    </row>
    <row r="36" spans="2:11" s="1" customFormat="1" ht="14.4" hidden="1" customHeight="1">
      <c r="B36" s="42"/>
      <c r="C36" s="43"/>
      <c r="D36" s="43"/>
      <c r="E36" s="50" t="s">
        <v>49</v>
      </c>
      <c r="F36" s="140">
        <f>ROUNDUP(SUM(BI107:BI615),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135</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 xml:space="preserve">A2 - 1.np pravá strana objektu m.č. 110-115   </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J107</f>
        <v>0</v>
      </c>
      <c r="K60" s="46"/>
      <c r="AU60" s="25" t="s">
        <v>143</v>
      </c>
    </row>
    <row r="61" spans="2:47" s="8" customFormat="1" ht="25" customHeight="1">
      <c r="B61" s="159"/>
      <c r="C61" s="160"/>
      <c r="D61" s="161" t="s">
        <v>1876</v>
      </c>
      <c r="E61" s="162"/>
      <c r="F61" s="162"/>
      <c r="G61" s="162"/>
      <c r="H61" s="162"/>
      <c r="I61" s="163"/>
      <c r="J61" s="164">
        <f>J108</f>
        <v>0</v>
      </c>
      <c r="K61" s="165"/>
    </row>
    <row r="62" spans="2:47" s="9" customFormat="1" ht="19.899999999999999" customHeight="1">
      <c r="B62" s="166"/>
      <c r="C62" s="167"/>
      <c r="D62" s="168" t="s">
        <v>1877</v>
      </c>
      <c r="E62" s="169"/>
      <c r="F62" s="169"/>
      <c r="G62" s="169"/>
      <c r="H62" s="169"/>
      <c r="I62" s="170"/>
      <c r="J62" s="171">
        <f>J109</f>
        <v>0</v>
      </c>
      <c r="K62" s="172"/>
    </row>
    <row r="63" spans="2:47" s="9" customFormat="1" ht="19.899999999999999" customHeight="1">
      <c r="B63" s="166"/>
      <c r="C63" s="167"/>
      <c r="D63" s="168" t="s">
        <v>1878</v>
      </c>
      <c r="E63" s="169"/>
      <c r="F63" s="169"/>
      <c r="G63" s="169"/>
      <c r="H63" s="169"/>
      <c r="I63" s="170"/>
      <c r="J63" s="171">
        <f>J144</f>
        <v>0</v>
      </c>
      <c r="K63" s="172"/>
    </row>
    <row r="64" spans="2:47" s="9" customFormat="1" ht="19.899999999999999" customHeight="1">
      <c r="B64" s="166"/>
      <c r="C64" s="167"/>
      <c r="D64" s="168" t="s">
        <v>153</v>
      </c>
      <c r="E64" s="169"/>
      <c r="F64" s="169"/>
      <c r="G64" s="169"/>
      <c r="H64" s="169"/>
      <c r="I64" s="170"/>
      <c r="J64" s="171">
        <f>J170</f>
        <v>0</v>
      </c>
      <c r="K64" s="172"/>
    </row>
    <row r="65" spans="2:11" s="9" customFormat="1" ht="14.9" customHeight="1">
      <c r="B65" s="166"/>
      <c r="C65" s="167"/>
      <c r="D65" s="168" t="s">
        <v>155</v>
      </c>
      <c r="E65" s="169"/>
      <c r="F65" s="169"/>
      <c r="G65" s="169"/>
      <c r="H65" s="169"/>
      <c r="I65" s="170"/>
      <c r="J65" s="171">
        <f>J171</f>
        <v>0</v>
      </c>
      <c r="K65" s="172"/>
    </row>
    <row r="66" spans="2:11" s="9" customFormat="1" ht="14.9" customHeight="1">
      <c r="B66" s="166"/>
      <c r="C66" s="167"/>
      <c r="D66" s="168" t="s">
        <v>157</v>
      </c>
      <c r="E66" s="169"/>
      <c r="F66" s="169"/>
      <c r="G66" s="169"/>
      <c r="H66" s="169"/>
      <c r="I66" s="170"/>
      <c r="J66" s="171">
        <f>J225</f>
        <v>0</v>
      </c>
      <c r="K66" s="172"/>
    </row>
    <row r="67" spans="2:11" s="9" customFormat="1" ht="14.9" customHeight="1">
      <c r="B67" s="166"/>
      <c r="C67" s="167"/>
      <c r="D67" s="168" t="s">
        <v>158</v>
      </c>
      <c r="E67" s="169"/>
      <c r="F67" s="169"/>
      <c r="G67" s="169"/>
      <c r="H67" s="169"/>
      <c r="I67" s="170"/>
      <c r="J67" s="171">
        <f>J248</f>
        <v>0</v>
      </c>
      <c r="K67" s="172"/>
    </row>
    <row r="68" spans="2:11" s="9" customFormat="1" ht="14.9" customHeight="1">
      <c r="B68" s="166"/>
      <c r="C68" s="167"/>
      <c r="D68" s="168" t="s">
        <v>1879</v>
      </c>
      <c r="E68" s="169"/>
      <c r="F68" s="169"/>
      <c r="G68" s="169"/>
      <c r="H68" s="169"/>
      <c r="I68" s="170"/>
      <c r="J68" s="171">
        <f>J267</f>
        <v>0</v>
      </c>
      <c r="K68" s="172"/>
    </row>
    <row r="69" spans="2:11" s="9" customFormat="1" ht="19.899999999999999" customHeight="1">
      <c r="B69" s="166"/>
      <c r="C69" s="167"/>
      <c r="D69" s="168" t="s">
        <v>159</v>
      </c>
      <c r="E69" s="169"/>
      <c r="F69" s="169"/>
      <c r="G69" s="169"/>
      <c r="H69" s="169"/>
      <c r="I69" s="170"/>
      <c r="J69" s="171">
        <f>J270</f>
        <v>0</v>
      </c>
      <c r="K69" s="172"/>
    </row>
    <row r="70" spans="2:11" s="9" customFormat="1" ht="14.9" customHeight="1">
      <c r="B70" s="166"/>
      <c r="C70" s="167"/>
      <c r="D70" s="168" t="s">
        <v>160</v>
      </c>
      <c r="E70" s="169"/>
      <c r="F70" s="169"/>
      <c r="G70" s="169"/>
      <c r="H70" s="169"/>
      <c r="I70" s="170"/>
      <c r="J70" s="171">
        <f>J271</f>
        <v>0</v>
      </c>
      <c r="K70" s="172"/>
    </row>
    <row r="71" spans="2:11" s="9" customFormat="1" ht="14.9" customHeight="1">
      <c r="B71" s="166"/>
      <c r="C71" s="167"/>
      <c r="D71" s="168" t="s">
        <v>161</v>
      </c>
      <c r="E71" s="169"/>
      <c r="F71" s="169"/>
      <c r="G71" s="169"/>
      <c r="H71" s="169"/>
      <c r="I71" s="170"/>
      <c r="J71" s="171">
        <f>J274</f>
        <v>0</v>
      </c>
      <c r="K71" s="172"/>
    </row>
    <row r="72" spans="2:11" s="9" customFormat="1" ht="14.9" customHeight="1">
      <c r="B72" s="166"/>
      <c r="C72" s="167"/>
      <c r="D72" s="168" t="s">
        <v>162</v>
      </c>
      <c r="E72" s="169"/>
      <c r="F72" s="169"/>
      <c r="G72" s="169"/>
      <c r="H72" s="169"/>
      <c r="I72" s="170"/>
      <c r="J72" s="171">
        <f>J281</f>
        <v>0</v>
      </c>
      <c r="K72" s="172"/>
    </row>
    <row r="73" spans="2:11" s="9" customFormat="1" ht="19.899999999999999" customHeight="1">
      <c r="B73" s="166"/>
      <c r="C73" s="167"/>
      <c r="D73" s="168" t="s">
        <v>164</v>
      </c>
      <c r="E73" s="169"/>
      <c r="F73" s="169"/>
      <c r="G73" s="169"/>
      <c r="H73" s="169"/>
      <c r="I73" s="170"/>
      <c r="J73" s="171">
        <f>J394</f>
        <v>0</v>
      </c>
      <c r="K73" s="172"/>
    </row>
    <row r="74" spans="2:11" s="9" customFormat="1" ht="19.899999999999999" customHeight="1">
      <c r="B74" s="166"/>
      <c r="C74" s="167"/>
      <c r="D74" s="168" t="s">
        <v>165</v>
      </c>
      <c r="E74" s="169"/>
      <c r="F74" s="169"/>
      <c r="G74" s="169"/>
      <c r="H74" s="169"/>
      <c r="I74" s="170"/>
      <c r="J74" s="171">
        <f>J405</f>
        <v>0</v>
      </c>
      <c r="K74" s="172"/>
    </row>
    <row r="75" spans="2:11" s="8" customFormat="1" ht="25" customHeight="1">
      <c r="B75" s="159"/>
      <c r="C75" s="160"/>
      <c r="D75" s="161" t="s">
        <v>166</v>
      </c>
      <c r="E75" s="162"/>
      <c r="F75" s="162"/>
      <c r="G75" s="162"/>
      <c r="H75" s="162"/>
      <c r="I75" s="163"/>
      <c r="J75" s="164">
        <f>J407</f>
        <v>0</v>
      </c>
      <c r="K75" s="165"/>
    </row>
    <row r="76" spans="2:11" s="9" customFormat="1" ht="19.899999999999999" customHeight="1">
      <c r="B76" s="166"/>
      <c r="C76" s="167"/>
      <c r="D76" s="168" t="s">
        <v>167</v>
      </c>
      <c r="E76" s="169"/>
      <c r="F76" s="169"/>
      <c r="G76" s="169"/>
      <c r="H76" s="169"/>
      <c r="I76" s="170"/>
      <c r="J76" s="171">
        <f>J408</f>
        <v>0</v>
      </c>
      <c r="K76" s="172"/>
    </row>
    <row r="77" spans="2:11" s="9" customFormat="1" ht="19.899999999999999" customHeight="1">
      <c r="B77" s="166"/>
      <c r="C77" s="167"/>
      <c r="D77" s="168" t="s">
        <v>168</v>
      </c>
      <c r="E77" s="169"/>
      <c r="F77" s="169"/>
      <c r="G77" s="169"/>
      <c r="H77" s="169"/>
      <c r="I77" s="170"/>
      <c r="J77" s="171">
        <f>J435</f>
        <v>0</v>
      </c>
      <c r="K77" s="172"/>
    </row>
    <row r="78" spans="2:11" s="9" customFormat="1" ht="19.899999999999999" customHeight="1">
      <c r="B78" s="166"/>
      <c r="C78" s="167"/>
      <c r="D78" s="168" t="s">
        <v>170</v>
      </c>
      <c r="E78" s="169"/>
      <c r="F78" s="169"/>
      <c r="G78" s="169"/>
      <c r="H78" s="169"/>
      <c r="I78" s="170"/>
      <c r="J78" s="171">
        <f>J455</f>
        <v>0</v>
      </c>
      <c r="K78" s="172"/>
    </row>
    <row r="79" spans="2:11" s="9" customFormat="1" ht="19.899999999999999" customHeight="1">
      <c r="B79" s="166"/>
      <c r="C79" s="167"/>
      <c r="D79" s="168" t="s">
        <v>172</v>
      </c>
      <c r="E79" s="169"/>
      <c r="F79" s="169"/>
      <c r="G79" s="169"/>
      <c r="H79" s="169"/>
      <c r="I79" s="170"/>
      <c r="J79" s="171">
        <f>J470</f>
        <v>0</v>
      </c>
      <c r="K79" s="172"/>
    </row>
    <row r="80" spans="2:11" s="9" customFormat="1" ht="19.899999999999999" customHeight="1">
      <c r="B80" s="166"/>
      <c r="C80" s="167"/>
      <c r="D80" s="168" t="s">
        <v>173</v>
      </c>
      <c r="E80" s="169"/>
      <c r="F80" s="169"/>
      <c r="G80" s="169"/>
      <c r="H80" s="169"/>
      <c r="I80" s="170"/>
      <c r="J80" s="171">
        <f>J473</f>
        <v>0</v>
      </c>
      <c r="K80" s="172"/>
    </row>
    <row r="81" spans="2:12" s="9" customFormat="1" ht="19.899999999999999" customHeight="1">
      <c r="B81" s="166"/>
      <c r="C81" s="167"/>
      <c r="D81" s="168" t="s">
        <v>175</v>
      </c>
      <c r="E81" s="169"/>
      <c r="F81" s="169"/>
      <c r="G81" s="169"/>
      <c r="H81" s="169"/>
      <c r="I81" s="170"/>
      <c r="J81" s="171">
        <f>J510</f>
        <v>0</v>
      </c>
      <c r="K81" s="172"/>
    </row>
    <row r="82" spans="2:12" s="9" customFormat="1" ht="19.899999999999999" customHeight="1">
      <c r="B82" s="166"/>
      <c r="C82" s="167"/>
      <c r="D82" s="168" t="s">
        <v>176</v>
      </c>
      <c r="E82" s="169"/>
      <c r="F82" s="169"/>
      <c r="G82" s="169"/>
      <c r="H82" s="169"/>
      <c r="I82" s="170"/>
      <c r="J82" s="171">
        <f>J534</f>
        <v>0</v>
      </c>
      <c r="K82" s="172"/>
    </row>
    <row r="83" spans="2:12" s="9" customFormat="1" ht="19.899999999999999" customHeight="1">
      <c r="B83" s="166"/>
      <c r="C83" s="167"/>
      <c r="D83" s="168" t="s">
        <v>177</v>
      </c>
      <c r="E83" s="169"/>
      <c r="F83" s="169"/>
      <c r="G83" s="169"/>
      <c r="H83" s="169"/>
      <c r="I83" s="170"/>
      <c r="J83" s="171">
        <f>J550</f>
        <v>0</v>
      </c>
      <c r="K83" s="172"/>
    </row>
    <row r="84" spans="2:12" s="9" customFormat="1" ht="19.899999999999999" customHeight="1">
      <c r="B84" s="166"/>
      <c r="C84" s="167"/>
      <c r="D84" s="168" t="s">
        <v>178</v>
      </c>
      <c r="E84" s="169"/>
      <c r="F84" s="169"/>
      <c r="G84" s="169"/>
      <c r="H84" s="169"/>
      <c r="I84" s="170"/>
      <c r="J84" s="171">
        <f>J561</f>
        <v>0</v>
      </c>
      <c r="K84" s="172"/>
    </row>
    <row r="85" spans="2:12" s="9" customFormat="1" ht="19.899999999999999" customHeight="1">
      <c r="B85" s="166"/>
      <c r="C85" s="167"/>
      <c r="D85" s="168" t="s">
        <v>179</v>
      </c>
      <c r="E85" s="169"/>
      <c r="F85" s="169"/>
      <c r="G85" s="169"/>
      <c r="H85" s="169"/>
      <c r="I85" s="170"/>
      <c r="J85" s="171">
        <f>J573</f>
        <v>0</v>
      </c>
      <c r="K85" s="172"/>
    </row>
    <row r="86" spans="2:12" s="1" customFormat="1" ht="21.75" customHeight="1">
      <c r="B86" s="42"/>
      <c r="C86" s="43"/>
      <c r="D86" s="43"/>
      <c r="E86" s="43"/>
      <c r="F86" s="43"/>
      <c r="G86" s="43"/>
      <c r="H86" s="43"/>
      <c r="I86" s="128"/>
      <c r="J86" s="43"/>
      <c r="K86" s="46"/>
    </row>
    <row r="87" spans="2:12" s="1" customFormat="1" ht="7" customHeight="1">
      <c r="B87" s="57"/>
      <c r="C87" s="58"/>
      <c r="D87" s="58"/>
      <c r="E87" s="58"/>
      <c r="F87" s="58"/>
      <c r="G87" s="58"/>
      <c r="H87" s="58"/>
      <c r="I87" s="149"/>
      <c r="J87" s="58"/>
      <c r="K87" s="59"/>
    </row>
    <row r="91" spans="2:12" s="1" customFormat="1" ht="7" customHeight="1">
      <c r="B91" s="60"/>
      <c r="C91" s="61"/>
      <c r="D91" s="61"/>
      <c r="E91" s="61"/>
      <c r="F91" s="61"/>
      <c r="G91" s="61"/>
      <c r="H91" s="61"/>
      <c r="I91" s="152"/>
      <c r="J91" s="61"/>
      <c r="K91" s="61"/>
      <c r="L91" s="62"/>
    </row>
    <row r="92" spans="2:12" s="1" customFormat="1" ht="37" customHeight="1">
      <c r="B92" s="42"/>
      <c r="C92" s="63" t="s">
        <v>180</v>
      </c>
      <c r="D92" s="64"/>
      <c r="E92" s="64"/>
      <c r="F92" s="64"/>
      <c r="G92" s="64"/>
      <c r="H92" s="64"/>
      <c r="I92" s="173"/>
      <c r="J92" s="64"/>
      <c r="K92" s="64"/>
      <c r="L92" s="62"/>
    </row>
    <row r="93" spans="2:12" s="1" customFormat="1" ht="7" customHeight="1">
      <c r="B93" s="42"/>
      <c r="C93" s="64"/>
      <c r="D93" s="64"/>
      <c r="E93" s="64"/>
      <c r="F93" s="64"/>
      <c r="G93" s="64"/>
      <c r="H93" s="64"/>
      <c r="I93" s="173"/>
      <c r="J93" s="64"/>
      <c r="K93" s="64"/>
      <c r="L93" s="62"/>
    </row>
    <row r="94" spans="2:12" s="1" customFormat="1" ht="14.4" customHeight="1">
      <c r="B94" s="42"/>
      <c r="C94" s="66" t="s">
        <v>18</v>
      </c>
      <c r="D94" s="64"/>
      <c r="E94" s="64"/>
      <c r="F94" s="64"/>
      <c r="G94" s="64"/>
      <c r="H94" s="64"/>
      <c r="I94" s="173"/>
      <c r="J94" s="64"/>
      <c r="K94" s="64"/>
      <c r="L94" s="62"/>
    </row>
    <row r="95" spans="2:12" s="1" customFormat="1" ht="14.5" customHeight="1">
      <c r="B95" s="42"/>
      <c r="C95" s="64"/>
      <c r="D95" s="64"/>
      <c r="E95" s="408" t="str">
        <f>E7</f>
        <v>Malšovice 6 a 17/6 - stavební úpravy</v>
      </c>
      <c r="F95" s="409"/>
      <c r="G95" s="409"/>
      <c r="H95" s="409"/>
      <c r="I95" s="173"/>
      <c r="J95" s="64"/>
      <c r="K95" s="64"/>
      <c r="L95" s="62"/>
    </row>
    <row r="96" spans="2:12">
      <c r="B96" s="29"/>
      <c r="C96" s="66" t="s">
        <v>134</v>
      </c>
      <c r="D96" s="174"/>
      <c r="E96" s="174"/>
      <c r="F96" s="174"/>
      <c r="G96" s="174"/>
      <c r="H96" s="174"/>
      <c r="J96" s="174"/>
      <c r="K96" s="174"/>
      <c r="L96" s="175"/>
    </row>
    <row r="97" spans="2:65" s="1" customFormat="1" ht="14.5" customHeight="1">
      <c r="B97" s="42"/>
      <c r="C97" s="64"/>
      <c r="D97" s="64"/>
      <c r="E97" s="408" t="s">
        <v>135</v>
      </c>
      <c r="F97" s="402"/>
      <c r="G97" s="402"/>
      <c r="H97" s="402"/>
      <c r="I97" s="173"/>
      <c r="J97" s="64"/>
      <c r="K97" s="64"/>
      <c r="L97" s="62"/>
    </row>
    <row r="98" spans="2:65" s="1" customFormat="1" ht="14.4" customHeight="1">
      <c r="B98" s="42"/>
      <c r="C98" s="66" t="s">
        <v>136</v>
      </c>
      <c r="D98" s="64"/>
      <c r="E98" s="64"/>
      <c r="F98" s="64"/>
      <c r="G98" s="64"/>
      <c r="H98" s="64"/>
      <c r="I98" s="173"/>
      <c r="J98" s="64"/>
      <c r="K98" s="64"/>
      <c r="L98" s="62"/>
    </row>
    <row r="99" spans="2:65" s="1" customFormat="1" ht="15" customHeight="1">
      <c r="B99" s="42"/>
      <c r="C99" s="64"/>
      <c r="D99" s="64"/>
      <c r="E99" s="374" t="str">
        <f>E11</f>
        <v xml:space="preserve">A2 - 1.np pravá strana objektu m.č. 110-115   </v>
      </c>
      <c r="F99" s="402"/>
      <c r="G99" s="402"/>
      <c r="H99" s="402"/>
      <c r="I99" s="173"/>
      <c r="J99" s="64"/>
      <c r="K99" s="64"/>
      <c r="L99" s="62"/>
    </row>
    <row r="100" spans="2:65" s="1" customFormat="1" ht="7" customHeight="1">
      <c r="B100" s="42"/>
      <c r="C100" s="64"/>
      <c r="D100" s="64"/>
      <c r="E100" s="64"/>
      <c r="F100" s="64"/>
      <c r="G100" s="64"/>
      <c r="H100" s="64"/>
      <c r="I100" s="173"/>
      <c r="J100" s="64"/>
      <c r="K100" s="64"/>
      <c r="L100" s="62"/>
    </row>
    <row r="101" spans="2:65" s="1" customFormat="1" ht="18" customHeight="1">
      <c r="B101" s="42"/>
      <c r="C101" s="66" t="s">
        <v>25</v>
      </c>
      <c r="D101" s="64"/>
      <c r="E101" s="64"/>
      <c r="F101" s="176" t="str">
        <f>F14</f>
        <v xml:space="preserve">Malšovice  </v>
      </c>
      <c r="G101" s="64"/>
      <c r="H101" s="64"/>
      <c r="I101" s="177" t="s">
        <v>27</v>
      </c>
      <c r="J101" s="74" t="str">
        <f>IF(J14="","",J14)</f>
        <v>2. 3. 2018</v>
      </c>
      <c r="K101" s="64"/>
      <c r="L101" s="62"/>
    </row>
    <row r="102" spans="2:65" s="1" customFormat="1" ht="7" customHeight="1">
      <c r="B102" s="42"/>
      <c r="C102" s="64"/>
      <c r="D102" s="64"/>
      <c r="E102" s="64"/>
      <c r="F102" s="64"/>
      <c r="G102" s="64"/>
      <c r="H102" s="64"/>
      <c r="I102" s="173"/>
      <c r="J102" s="64"/>
      <c r="K102" s="64"/>
      <c r="L102" s="62"/>
    </row>
    <row r="103" spans="2:65" s="1" customFormat="1">
      <c r="B103" s="42"/>
      <c r="C103" s="66" t="s">
        <v>29</v>
      </c>
      <c r="D103" s="64"/>
      <c r="E103" s="64"/>
      <c r="F103" s="176" t="str">
        <f>E17</f>
        <v>Obec Malšovice</v>
      </c>
      <c r="G103" s="64"/>
      <c r="H103" s="64"/>
      <c r="I103" s="177" t="s">
        <v>35</v>
      </c>
      <c r="J103" s="176" t="str">
        <f>E23</f>
        <v>Ing. Demuth Jiří, Děčín</v>
      </c>
      <c r="K103" s="64"/>
      <c r="L103" s="62"/>
    </row>
    <row r="104" spans="2:65" s="1" customFormat="1" ht="14.4" customHeight="1">
      <c r="B104" s="42"/>
      <c r="C104" s="66" t="s">
        <v>33</v>
      </c>
      <c r="D104" s="64"/>
      <c r="E104" s="64"/>
      <c r="F104" s="176" t="str">
        <f>IF(E20="","",E20)</f>
        <v/>
      </c>
      <c r="G104" s="64"/>
      <c r="H104" s="64"/>
      <c r="I104" s="173"/>
      <c r="J104" s="64"/>
      <c r="K104" s="64"/>
      <c r="L104" s="62"/>
    </row>
    <row r="105" spans="2:65" s="1" customFormat="1" ht="10.25" customHeight="1">
      <c r="B105" s="42"/>
      <c r="C105" s="64"/>
      <c r="D105" s="64"/>
      <c r="E105" s="64"/>
      <c r="F105" s="64"/>
      <c r="G105" s="64"/>
      <c r="H105" s="64"/>
      <c r="I105" s="173"/>
      <c r="J105" s="64"/>
      <c r="K105" s="64"/>
      <c r="L105" s="62"/>
    </row>
    <row r="106" spans="2:65" s="10" customFormat="1" ht="29.25" customHeight="1">
      <c r="B106" s="178"/>
      <c r="C106" s="179" t="s">
        <v>181</v>
      </c>
      <c r="D106" s="180" t="s">
        <v>59</v>
      </c>
      <c r="E106" s="180" t="s">
        <v>55</v>
      </c>
      <c r="F106" s="180" t="s">
        <v>182</v>
      </c>
      <c r="G106" s="180" t="s">
        <v>183</v>
      </c>
      <c r="H106" s="180" t="s">
        <v>184</v>
      </c>
      <c r="I106" s="181" t="s">
        <v>185</v>
      </c>
      <c r="J106" s="180" t="s">
        <v>141</v>
      </c>
      <c r="K106" s="182" t="s">
        <v>186</v>
      </c>
      <c r="L106" s="183"/>
      <c r="M106" s="82" t="s">
        <v>187</v>
      </c>
      <c r="N106" s="83" t="s">
        <v>44</v>
      </c>
      <c r="O106" s="83" t="s">
        <v>188</v>
      </c>
      <c r="P106" s="83" t="s">
        <v>189</v>
      </c>
      <c r="Q106" s="83" t="s">
        <v>190</v>
      </c>
      <c r="R106" s="83" t="s">
        <v>191</v>
      </c>
      <c r="S106" s="83" t="s">
        <v>192</v>
      </c>
      <c r="T106" s="84" t="s">
        <v>193</v>
      </c>
    </row>
    <row r="107" spans="2:65" s="1" customFormat="1" ht="29.25" customHeight="1">
      <c r="B107" s="42"/>
      <c r="C107" s="88" t="s">
        <v>142</v>
      </c>
      <c r="D107" s="64"/>
      <c r="E107" s="64"/>
      <c r="F107" s="64"/>
      <c r="G107" s="64"/>
      <c r="H107" s="64"/>
      <c r="I107" s="173"/>
      <c r="J107" s="184">
        <f>BK107</f>
        <v>0</v>
      </c>
      <c r="K107" s="64"/>
      <c r="L107" s="62"/>
      <c r="M107" s="85"/>
      <c r="N107" s="86"/>
      <c r="O107" s="86"/>
      <c r="P107" s="185">
        <f>P108+P407</f>
        <v>0</v>
      </c>
      <c r="Q107" s="86"/>
      <c r="R107" s="185">
        <f>R108+R407</f>
        <v>41.493392709222292</v>
      </c>
      <c r="S107" s="86"/>
      <c r="T107" s="186">
        <f>T108+T407</f>
        <v>87.578094000000007</v>
      </c>
      <c r="AT107" s="25" t="s">
        <v>73</v>
      </c>
      <c r="AU107" s="25" t="s">
        <v>143</v>
      </c>
      <c r="BK107" s="187">
        <f>BK108+BK407</f>
        <v>0</v>
      </c>
    </row>
    <row r="108" spans="2:65" s="11" customFormat="1" ht="37.4" customHeight="1">
      <c r="B108" s="188"/>
      <c r="C108" s="189"/>
      <c r="D108" s="190" t="s">
        <v>73</v>
      </c>
      <c r="E108" s="191" t="s">
        <v>194</v>
      </c>
      <c r="F108" s="191" t="s">
        <v>1880</v>
      </c>
      <c r="G108" s="189"/>
      <c r="H108" s="189"/>
      <c r="I108" s="192"/>
      <c r="J108" s="193">
        <f>BK108</f>
        <v>0</v>
      </c>
      <c r="K108" s="189"/>
      <c r="L108" s="194"/>
      <c r="M108" s="195"/>
      <c r="N108" s="196"/>
      <c r="O108" s="196"/>
      <c r="P108" s="197">
        <f>P109+P144+P170+P270+P394+P405</f>
        <v>0</v>
      </c>
      <c r="Q108" s="196"/>
      <c r="R108" s="197">
        <f>R109+R144+R170+R270+R394+R405</f>
        <v>36.189526612276794</v>
      </c>
      <c r="S108" s="196"/>
      <c r="T108" s="198">
        <f>T109+T144+T170+T270+T394+T405</f>
        <v>87.578094000000007</v>
      </c>
      <c r="AR108" s="199" t="s">
        <v>81</v>
      </c>
      <c r="AT108" s="200" t="s">
        <v>73</v>
      </c>
      <c r="AU108" s="200" t="s">
        <v>74</v>
      </c>
      <c r="AY108" s="199" t="s">
        <v>196</v>
      </c>
      <c r="BK108" s="201">
        <f>BK109+BK144+BK170+BK270+BK394+BK405</f>
        <v>0</v>
      </c>
    </row>
    <row r="109" spans="2:65" s="11" customFormat="1" ht="19.899999999999999" customHeight="1">
      <c r="B109" s="188"/>
      <c r="C109" s="189"/>
      <c r="D109" s="190" t="s">
        <v>73</v>
      </c>
      <c r="E109" s="202" t="s">
        <v>211</v>
      </c>
      <c r="F109" s="202" t="s">
        <v>1881</v>
      </c>
      <c r="G109" s="189"/>
      <c r="H109" s="189"/>
      <c r="I109" s="192"/>
      <c r="J109" s="203">
        <f>BK109</f>
        <v>0</v>
      </c>
      <c r="K109" s="189"/>
      <c r="L109" s="194"/>
      <c r="M109" s="195"/>
      <c r="N109" s="196"/>
      <c r="O109" s="196"/>
      <c r="P109" s="197">
        <f>SUM(P110:P143)</f>
        <v>0</v>
      </c>
      <c r="Q109" s="196"/>
      <c r="R109" s="197">
        <f>SUM(R110:R143)</f>
        <v>5.8708040500000012</v>
      </c>
      <c r="S109" s="196"/>
      <c r="T109" s="198">
        <f>SUM(T110:T143)</f>
        <v>0</v>
      </c>
      <c r="AR109" s="199" t="s">
        <v>81</v>
      </c>
      <c r="AT109" s="200" t="s">
        <v>73</v>
      </c>
      <c r="AU109" s="200" t="s">
        <v>81</v>
      </c>
      <c r="AY109" s="199" t="s">
        <v>196</v>
      </c>
      <c r="BK109" s="201">
        <f>SUM(BK110:BK143)</f>
        <v>0</v>
      </c>
    </row>
    <row r="110" spans="2:65" s="1" customFormat="1" ht="23" customHeight="1">
      <c r="B110" s="42"/>
      <c r="C110" s="204" t="s">
        <v>81</v>
      </c>
      <c r="D110" s="204" t="s">
        <v>198</v>
      </c>
      <c r="E110" s="205" t="s">
        <v>231</v>
      </c>
      <c r="F110" s="206" t="s">
        <v>232</v>
      </c>
      <c r="G110" s="207" t="s">
        <v>214</v>
      </c>
      <c r="H110" s="208">
        <v>0.26900000000000002</v>
      </c>
      <c r="I110" s="209"/>
      <c r="J110" s="210">
        <f>ROUND(I110*H110,2)</f>
        <v>0</v>
      </c>
      <c r="K110" s="206" t="s">
        <v>202</v>
      </c>
      <c r="L110" s="62"/>
      <c r="M110" s="211" t="s">
        <v>24</v>
      </c>
      <c r="N110" s="212" t="s">
        <v>45</v>
      </c>
      <c r="O110" s="43"/>
      <c r="P110" s="213">
        <f>O110*H110</f>
        <v>0</v>
      </c>
      <c r="Q110" s="213">
        <v>1.0900000000000001</v>
      </c>
      <c r="R110" s="213">
        <f>Q110*H110</f>
        <v>0.29321000000000003</v>
      </c>
      <c r="S110" s="213">
        <v>0</v>
      </c>
      <c r="T110" s="214">
        <f>S110*H110</f>
        <v>0</v>
      </c>
      <c r="AR110" s="25" t="s">
        <v>203</v>
      </c>
      <c r="AT110" s="25" t="s">
        <v>198</v>
      </c>
      <c r="AU110" s="25" t="s">
        <v>83</v>
      </c>
      <c r="AY110" s="25" t="s">
        <v>196</v>
      </c>
      <c r="BE110" s="215">
        <f>IF(N110="základní",J110,0)</f>
        <v>0</v>
      </c>
      <c r="BF110" s="215">
        <f>IF(N110="snížená",J110,0)</f>
        <v>0</v>
      </c>
      <c r="BG110" s="215">
        <f>IF(N110="zákl. přenesená",J110,0)</f>
        <v>0</v>
      </c>
      <c r="BH110" s="215">
        <f>IF(N110="sníž. přenesená",J110,0)</f>
        <v>0</v>
      </c>
      <c r="BI110" s="215">
        <f>IF(N110="nulová",J110,0)</f>
        <v>0</v>
      </c>
      <c r="BJ110" s="25" t="s">
        <v>81</v>
      </c>
      <c r="BK110" s="215">
        <f>ROUND(I110*H110,2)</f>
        <v>0</v>
      </c>
      <c r="BL110" s="25" t="s">
        <v>203</v>
      </c>
      <c r="BM110" s="25" t="s">
        <v>1882</v>
      </c>
    </row>
    <row r="111" spans="2:65" s="12" customFormat="1">
      <c r="B111" s="216"/>
      <c r="C111" s="217"/>
      <c r="D111" s="218" t="s">
        <v>205</v>
      </c>
      <c r="E111" s="219" t="s">
        <v>24</v>
      </c>
      <c r="F111" s="220" t="s">
        <v>1883</v>
      </c>
      <c r="G111" s="217"/>
      <c r="H111" s="221">
        <v>1.4E-2</v>
      </c>
      <c r="I111" s="222"/>
      <c r="J111" s="217"/>
      <c r="K111" s="217"/>
      <c r="L111" s="223"/>
      <c r="M111" s="224"/>
      <c r="N111" s="225"/>
      <c r="O111" s="225"/>
      <c r="P111" s="225"/>
      <c r="Q111" s="225"/>
      <c r="R111" s="225"/>
      <c r="S111" s="225"/>
      <c r="T111" s="226"/>
      <c r="AT111" s="227" t="s">
        <v>205</v>
      </c>
      <c r="AU111" s="227" t="s">
        <v>83</v>
      </c>
      <c r="AV111" s="12" t="s">
        <v>83</v>
      </c>
      <c r="AW111" s="12" t="s">
        <v>37</v>
      </c>
      <c r="AX111" s="12" t="s">
        <v>74</v>
      </c>
      <c r="AY111" s="227" t="s">
        <v>196</v>
      </c>
    </row>
    <row r="112" spans="2:65" s="12" customFormat="1">
      <c r="B112" s="216"/>
      <c r="C112" s="217"/>
      <c r="D112" s="218" t="s">
        <v>205</v>
      </c>
      <c r="E112" s="219" t="s">
        <v>24</v>
      </c>
      <c r="F112" s="220" t="s">
        <v>1884</v>
      </c>
      <c r="G112" s="217"/>
      <c r="H112" s="221">
        <v>0.255</v>
      </c>
      <c r="I112" s="222"/>
      <c r="J112" s="217"/>
      <c r="K112" s="217"/>
      <c r="L112" s="223"/>
      <c r="M112" s="224"/>
      <c r="N112" s="225"/>
      <c r="O112" s="225"/>
      <c r="P112" s="225"/>
      <c r="Q112" s="225"/>
      <c r="R112" s="225"/>
      <c r="S112" s="225"/>
      <c r="T112" s="226"/>
      <c r="AT112" s="227" t="s">
        <v>205</v>
      </c>
      <c r="AU112" s="227" t="s">
        <v>83</v>
      </c>
      <c r="AV112" s="12" t="s">
        <v>83</v>
      </c>
      <c r="AW112" s="12" t="s">
        <v>37</v>
      </c>
      <c r="AX112" s="12" t="s">
        <v>74</v>
      </c>
      <c r="AY112" s="227" t="s">
        <v>196</v>
      </c>
    </row>
    <row r="113" spans="2:65" s="14" customFormat="1">
      <c r="B113" s="239"/>
      <c r="C113" s="240"/>
      <c r="D113" s="218" t="s">
        <v>205</v>
      </c>
      <c r="E113" s="241" t="s">
        <v>24</v>
      </c>
      <c r="F113" s="242" t="s">
        <v>743</v>
      </c>
      <c r="G113" s="240"/>
      <c r="H113" s="243">
        <v>0.26900000000000002</v>
      </c>
      <c r="I113" s="244"/>
      <c r="J113" s="240"/>
      <c r="K113" s="240"/>
      <c r="L113" s="245"/>
      <c r="M113" s="246"/>
      <c r="N113" s="247"/>
      <c r="O113" s="247"/>
      <c r="P113" s="247"/>
      <c r="Q113" s="247"/>
      <c r="R113" s="247"/>
      <c r="S113" s="247"/>
      <c r="T113" s="248"/>
      <c r="AT113" s="249" t="s">
        <v>205</v>
      </c>
      <c r="AU113" s="249" t="s">
        <v>83</v>
      </c>
      <c r="AV113" s="14" t="s">
        <v>203</v>
      </c>
      <c r="AW113" s="14" t="s">
        <v>37</v>
      </c>
      <c r="AX113" s="14" t="s">
        <v>81</v>
      </c>
      <c r="AY113" s="249" t="s">
        <v>196</v>
      </c>
    </row>
    <row r="114" spans="2:65" s="1" customFormat="1" ht="23" customHeight="1">
      <c r="B114" s="42"/>
      <c r="C114" s="204" t="s">
        <v>83</v>
      </c>
      <c r="D114" s="204" t="s">
        <v>198</v>
      </c>
      <c r="E114" s="205" t="s">
        <v>240</v>
      </c>
      <c r="F114" s="206" t="s">
        <v>241</v>
      </c>
      <c r="G114" s="207" t="s">
        <v>214</v>
      </c>
      <c r="H114" s="208">
        <v>8.5999999999999993E-2</v>
      </c>
      <c r="I114" s="209"/>
      <c r="J114" s="210">
        <f>ROUND(I114*H114,2)</f>
        <v>0</v>
      </c>
      <c r="K114" s="206" t="s">
        <v>202</v>
      </c>
      <c r="L114" s="62"/>
      <c r="M114" s="211" t="s">
        <v>24</v>
      </c>
      <c r="N114" s="212" t="s">
        <v>45</v>
      </c>
      <c r="O114" s="43"/>
      <c r="P114" s="213">
        <f>O114*H114</f>
        <v>0</v>
      </c>
      <c r="Q114" s="213">
        <v>1.0900000000000001</v>
      </c>
      <c r="R114" s="213">
        <f>Q114*H114</f>
        <v>9.3740000000000004E-2</v>
      </c>
      <c r="S114" s="213">
        <v>0</v>
      </c>
      <c r="T114" s="214">
        <f>S114*H114</f>
        <v>0</v>
      </c>
      <c r="AR114" s="25" t="s">
        <v>203</v>
      </c>
      <c r="AT114" s="25" t="s">
        <v>198</v>
      </c>
      <c r="AU114" s="25" t="s">
        <v>83</v>
      </c>
      <c r="AY114" s="25" t="s">
        <v>196</v>
      </c>
      <c r="BE114" s="215">
        <f>IF(N114="základní",J114,0)</f>
        <v>0</v>
      </c>
      <c r="BF114" s="215">
        <f>IF(N114="snížená",J114,0)</f>
        <v>0</v>
      </c>
      <c r="BG114" s="215">
        <f>IF(N114="zákl. přenesená",J114,0)</f>
        <v>0</v>
      </c>
      <c r="BH114" s="215">
        <f>IF(N114="sníž. přenesená",J114,0)</f>
        <v>0</v>
      </c>
      <c r="BI114" s="215">
        <f>IF(N114="nulová",J114,0)</f>
        <v>0</v>
      </c>
      <c r="BJ114" s="25" t="s">
        <v>81</v>
      </c>
      <c r="BK114" s="215">
        <f>ROUND(I114*H114,2)</f>
        <v>0</v>
      </c>
      <c r="BL114" s="25" t="s">
        <v>203</v>
      </c>
      <c r="BM114" s="25" t="s">
        <v>1885</v>
      </c>
    </row>
    <row r="115" spans="2:65" s="12" customFormat="1">
      <c r="B115" s="216"/>
      <c r="C115" s="217"/>
      <c r="D115" s="218" t="s">
        <v>205</v>
      </c>
      <c r="E115" s="219" t="s">
        <v>24</v>
      </c>
      <c r="F115" s="220" t="s">
        <v>1886</v>
      </c>
      <c r="G115" s="217"/>
      <c r="H115" s="221">
        <v>8.5999999999999993E-2</v>
      </c>
      <c r="I115" s="222"/>
      <c r="J115" s="217"/>
      <c r="K115" s="217"/>
      <c r="L115" s="223"/>
      <c r="M115" s="224"/>
      <c r="N115" s="225"/>
      <c r="O115" s="225"/>
      <c r="P115" s="225"/>
      <c r="Q115" s="225"/>
      <c r="R115" s="225"/>
      <c r="S115" s="225"/>
      <c r="T115" s="226"/>
      <c r="AT115" s="227" t="s">
        <v>205</v>
      </c>
      <c r="AU115" s="227" t="s">
        <v>83</v>
      </c>
      <c r="AV115" s="12" t="s">
        <v>83</v>
      </c>
      <c r="AW115" s="12" t="s">
        <v>37</v>
      </c>
      <c r="AX115" s="12" t="s">
        <v>81</v>
      </c>
      <c r="AY115" s="227" t="s">
        <v>196</v>
      </c>
    </row>
    <row r="116" spans="2:65" s="1" customFormat="1" ht="23" customHeight="1">
      <c r="B116" s="42"/>
      <c r="C116" s="204" t="s">
        <v>211</v>
      </c>
      <c r="D116" s="204" t="s">
        <v>198</v>
      </c>
      <c r="E116" s="205" t="s">
        <v>257</v>
      </c>
      <c r="F116" s="206" t="s">
        <v>258</v>
      </c>
      <c r="G116" s="207" t="s">
        <v>201</v>
      </c>
      <c r="H116" s="208">
        <v>0.70799999999999996</v>
      </c>
      <c r="I116" s="209"/>
      <c r="J116" s="210">
        <f>ROUND(I116*H116,2)</f>
        <v>0</v>
      </c>
      <c r="K116" s="206" t="s">
        <v>202</v>
      </c>
      <c r="L116" s="62"/>
      <c r="M116" s="211" t="s">
        <v>24</v>
      </c>
      <c r="N116" s="212" t="s">
        <v>45</v>
      </c>
      <c r="O116" s="43"/>
      <c r="P116" s="213">
        <f>O116*H116</f>
        <v>0</v>
      </c>
      <c r="Q116" s="213">
        <v>1.94302</v>
      </c>
      <c r="R116" s="213">
        <f>Q116*H116</f>
        <v>1.37565816</v>
      </c>
      <c r="S116" s="213">
        <v>0</v>
      </c>
      <c r="T116" s="214">
        <f>S116*H116</f>
        <v>0</v>
      </c>
      <c r="AR116" s="25" t="s">
        <v>203</v>
      </c>
      <c r="AT116" s="25" t="s">
        <v>198</v>
      </c>
      <c r="AU116" s="25" t="s">
        <v>83</v>
      </c>
      <c r="AY116" s="25" t="s">
        <v>196</v>
      </c>
      <c r="BE116" s="215">
        <f>IF(N116="základní",J116,0)</f>
        <v>0</v>
      </c>
      <c r="BF116" s="215">
        <f>IF(N116="snížená",J116,0)</f>
        <v>0</v>
      </c>
      <c r="BG116" s="215">
        <f>IF(N116="zákl. přenesená",J116,0)</f>
        <v>0</v>
      </c>
      <c r="BH116" s="215">
        <f>IF(N116="sníž. přenesená",J116,0)</f>
        <v>0</v>
      </c>
      <c r="BI116" s="215">
        <f>IF(N116="nulová",J116,0)</f>
        <v>0</v>
      </c>
      <c r="BJ116" s="25" t="s">
        <v>81</v>
      </c>
      <c r="BK116" s="215">
        <f>ROUND(I116*H116,2)</f>
        <v>0</v>
      </c>
      <c r="BL116" s="25" t="s">
        <v>203</v>
      </c>
      <c r="BM116" s="25" t="s">
        <v>1887</v>
      </c>
    </row>
    <row r="117" spans="2:65" s="12" customFormat="1">
      <c r="B117" s="216"/>
      <c r="C117" s="217"/>
      <c r="D117" s="218" t="s">
        <v>205</v>
      </c>
      <c r="E117" s="219" t="s">
        <v>24</v>
      </c>
      <c r="F117" s="220" t="s">
        <v>1888</v>
      </c>
      <c r="G117" s="217"/>
      <c r="H117" s="221">
        <v>0.154</v>
      </c>
      <c r="I117" s="222"/>
      <c r="J117" s="217"/>
      <c r="K117" s="217"/>
      <c r="L117" s="223"/>
      <c r="M117" s="224"/>
      <c r="N117" s="225"/>
      <c r="O117" s="225"/>
      <c r="P117" s="225"/>
      <c r="Q117" s="225"/>
      <c r="R117" s="225"/>
      <c r="S117" s="225"/>
      <c r="T117" s="226"/>
      <c r="AT117" s="227" t="s">
        <v>205</v>
      </c>
      <c r="AU117" s="227" t="s">
        <v>83</v>
      </c>
      <c r="AV117" s="12" t="s">
        <v>83</v>
      </c>
      <c r="AW117" s="12" t="s">
        <v>37</v>
      </c>
      <c r="AX117" s="12" t="s">
        <v>74</v>
      </c>
      <c r="AY117" s="227" t="s">
        <v>196</v>
      </c>
    </row>
    <row r="118" spans="2:65" s="12" customFormat="1">
      <c r="B118" s="216"/>
      <c r="C118" s="217"/>
      <c r="D118" s="218" t="s">
        <v>205</v>
      </c>
      <c r="E118" s="219" t="s">
        <v>24</v>
      </c>
      <c r="F118" s="220" t="s">
        <v>1889</v>
      </c>
      <c r="G118" s="217"/>
      <c r="H118" s="221">
        <v>0.113</v>
      </c>
      <c r="I118" s="222"/>
      <c r="J118" s="217"/>
      <c r="K118" s="217"/>
      <c r="L118" s="223"/>
      <c r="M118" s="224"/>
      <c r="N118" s="225"/>
      <c r="O118" s="225"/>
      <c r="P118" s="225"/>
      <c r="Q118" s="225"/>
      <c r="R118" s="225"/>
      <c r="S118" s="225"/>
      <c r="T118" s="226"/>
      <c r="AT118" s="227" t="s">
        <v>205</v>
      </c>
      <c r="AU118" s="227" t="s">
        <v>83</v>
      </c>
      <c r="AV118" s="12" t="s">
        <v>83</v>
      </c>
      <c r="AW118" s="12" t="s">
        <v>37</v>
      </c>
      <c r="AX118" s="12" t="s">
        <v>74</v>
      </c>
      <c r="AY118" s="227" t="s">
        <v>196</v>
      </c>
    </row>
    <row r="119" spans="2:65" s="12" customFormat="1">
      <c r="B119" s="216"/>
      <c r="C119" s="217"/>
      <c r="D119" s="218" t="s">
        <v>205</v>
      </c>
      <c r="E119" s="219" t="s">
        <v>24</v>
      </c>
      <c r="F119" s="220" t="s">
        <v>1890</v>
      </c>
      <c r="G119" s="217"/>
      <c r="H119" s="221">
        <v>0.126</v>
      </c>
      <c r="I119" s="222"/>
      <c r="J119" s="217"/>
      <c r="K119" s="217"/>
      <c r="L119" s="223"/>
      <c r="M119" s="224"/>
      <c r="N119" s="225"/>
      <c r="O119" s="225"/>
      <c r="P119" s="225"/>
      <c r="Q119" s="225"/>
      <c r="R119" s="225"/>
      <c r="S119" s="225"/>
      <c r="T119" s="226"/>
      <c r="AT119" s="227" t="s">
        <v>205</v>
      </c>
      <c r="AU119" s="227" t="s">
        <v>83</v>
      </c>
      <c r="AV119" s="12" t="s">
        <v>83</v>
      </c>
      <c r="AW119" s="12" t="s">
        <v>37</v>
      </c>
      <c r="AX119" s="12" t="s">
        <v>74</v>
      </c>
      <c r="AY119" s="227" t="s">
        <v>196</v>
      </c>
    </row>
    <row r="120" spans="2:65" s="12" customFormat="1">
      <c r="B120" s="216"/>
      <c r="C120" s="217"/>
      <c r="D120" s="218" t="s">
        <v>205</v>
      </c>
      <c r="E120" s="219" t="s">
        <v>24</v>
      </c>
      <c r="F120" s="220" t="s">
        <v>1891</v>
      </c>
      <c r="G120" s="217"/>
      <c r="H120" s="221">
        <v>0.126</v>
      </c>
      <c r="I120" s="222"/>
      <c r="J120" s="217"/>
      <c r="K120" s="217"/>
      <c r="L120" s="223"/>
      <c r="M120" s="224"/>
      <c r="N120" s="225"/>
      <c r="O120" s="225"/>
      <c r="P120" s="225"/>
      <c r="Q120" s="225"/>
      <c r="R120" s="225"/>
      <c r="S120" s="225"/>
      <c r="T120" s="226"/>
      <c r="AT120" s="227" t="s">
        <v>205</v>
      </c>
      <c r="AU120" s="227" t="s">
        <v>83</v>
      </c>
      <c r="AV120" s="12" t="s">
        <v>83</v>
      </c>
      <c r="AW120" s="12" t="s">
        <v>37</v>
      </c>
      <c r="AX120" s="12" t="s">
        <v>74</v>
      </c>
      <c r="AY120" s="227" t="s">
        <v>196</v>
      </c>
    </row>
    <row r="121" spans="2:65" s="12" customFormat="1">
      <c r="B121" s="216"/>
      <c r="C121" s="217"/>
      <c r="D121" s="218" t="s">
        <v>205</v>
      </c>
      <c r="E121" s="219" t="s">
        <v>24</v>
      </c>
      <c r="F121" s="220" t="s">
        <v>1892</v>
      </c>
      <c r="G121" s="217"/>
      <c r="H121" s="221">
        <v>0.189</v>
      </c>
      <c r="I121" s="222"/>
      <c r="J121" s="217"/>
      <c r="K121" s="217"/>
      <c r="L121" s="223"/>
      <c r="M121" s="224"/>
      <c r="N121" s="225"/>
      <c r="O121" s="225"/>
      <c r="P121" s="225"/>
      <c r="Q121" s="225"/>
      <c r="R121" s="225"/>
      <c r="S121" s="225"/>
      <c r="T121" s="226"/>
      <c r="AT121" s="227" t="s">
        <v>205</v>
      </c>
      <c r="AU121" s="227" t="s">
        <v>83</v>
      </c>
      <c r="AV121" s="12" t="s">
        <v>83</v>
      </c>
      <c r="AW121" s="12" t="s">
        <v>37</v>
      </c>
      <c r="AX121" s="12" t="s">
        <v>74</v>
      </c>
      <c r="AY121" s="227" t="s">
        <v>196</v>
      </c>
    </row>
    <row r="122" spans="2:65" s="14" customFormat="1">
      <c r="B122" s="239"/>
      <c r="C122" s="240"/>
      <c r="D122" s="218" t="s">
        <v>205</v>
      </c>
      <c r="E122" s="241" t="s">
        <v>24</v>
      </c>
      <c r="F122" s="242" t="s">
        <v>238</v>
      </c>
      <c r="G122" s="240"/>
      <c r="H122" s="243">
        <v>0.70799999999999996</v>
      </c>
      <c r="I122" s="244"/>
      <c r="J122" s="240"/>
      <c r="K122" s="240"/>
      <c r="L122" s="245"/>
      <c r="M122" s="246"/>
      <c r="N122" s="247"/>
      <c r="O122" s="247"/>
      <c r="P122" s="247"/>
      <c r="Q122" s="247"/>
      <c r="R122" s="247"/>
      <c r="S122" s="247"/>
      <c r="T122" s="248"/>
      <c r="AT122" s="249" t="s">
        <v>205</v>
      </c>
      <c r="AU122" s="249" t="s">
        <v>83</v>
      </c>
      <c r="AV122" s="14" t="s">
        <v>203</v>
      </c>
      <c r="AW122" s="14" t="s">
        <v>37</v>
      </c>
      <c r="AX122" s="14" t="s">
        <v>81</v>
      </c>
      <c r="AY122" s="249" t="s">
        <v>196</v>
      </c>
    </row>
    <row r="123" spans="2:65" s="1" customFormat="1" ht="23" customHeight="1">
      <c r="B123" s="42"/>
      <c r="C123" s="204" t="s">
        <v>203</v>
      </c>
      <c r="D123" s="204" t="s">
        <v>198</v>
      </c>
      <c r="E123" s="205" t="s">
        <v>265</v>
      </c>
      <c r="F123" s="206" t="s">
        <v>266</v>
      </c>
      <c r="G123" s="207" t="s">
        <v>267</v>
      </c>
      <c r="H123" s="208">
        <v>0.46</v>
      </c>
      <c r="I123" s="209"/>
      <c r="J123" s="210">
        <f>ROUND(I123*H123,2)</f>
        <v>0</v>
      </c>
      <c r="K123" s="206" t="s">
        <v>202</v>
      </c>
      <c r="L123" s="62"/>
      <c r="M123" s="211" t="s">
        <v>24</v>
      </c>
      <c r="N123" s="212" t="s">
        <v>45</v>
      </c>
      <c r="O123" s="43"/>
      <c r="P123" s="213">
        <f>O123*H123</f>
        <v>0</v>
      </c>
      <c r="Q123" s="213">
        <v>0.17818400000000001</v>
      </c>
      <c r="R123" s="213">
        <f>Q123*H123</f>
        <v>8.1964640000000005E-2</v>
      </c>
      <c r="S123" s="213">
        <v>0</v>
      </c>
      <c r="T123" s="214">
        <f>S123*H123</f>
        <v>0</v>
      </c>
      <c r="AR123" s="25" t="s">
        <v>203</v>
      </c>
      <c r="AT123" s="25" t="s">
        <v>198</v>
      </c>
      <c r="AU123" s="25" t="s">
        <v>83</v>
      </c>
      <c r="AY123" s="25" t="s">
        <v>196</v>
      </c>
      <c r="BE123" s="215">
        <f>IF(N123="základní",J123,0)</f>
        <v>0</v>
      </c>
      <c r="BF123" s="215">
        <f>IF(N123="snížená",J123,0)</f>
        <v>0</v>
      </c>
      <c r="BG123" s="215">
        <f>IF(N123="zákl. přenesená",J123,0)</f>
        <v>0</v>
      </c>
      <c r="BH123" s="215">
        <f>IF(N123="sníž. přenesená",J123,0)</f>
        <v>0</v>
      </c>
      <c r="BI123" s="215">
        <f>IF(N123="nulová",J123,0)</f>
        <v>0</v>
      </c>
      <c r="BJ123" s="25" t="s">
        <v>81</v>
      </c>
      <c r="BK123" s="215">
        <f>ROUND(I123*H123,2)</f>
        <v>0</v>
      </c>
      <c r="BL123" s="25" t="s">
        <v>203</v>
      </c>
      <c r="BM123" s="25" t="s">
        <v>1893</v>
      </c>
    </row>
    <row r="124" spans="2:65" s="12" customFormat="1">
      <c r="B124" s="216"/>
      <c r="C124" s="217"/>
      <c r="D124" s="218" t="s">
        <v>205</v>
      </c>
      <c r="E124" s="219" t="s">
        <v>24</v>
      </c>
      <c r="F124" s="220" t="s">
        <v>1894</v>
      </c>
      <c r="G124" s="217"/>
      <c r="H124" s="221">
        <v>0.46</v>
      </c>
      <c r="I124" s="222"/>
      <c r="J124" s="217"/>
      <c r="K124" s="217"/>
      <c r="L124" s="223"/>
      <c r="M124" s="224"/>
      <c r="N124" s="225"/>
      <c r="O124" s="225"/>
      <c r="P124" s="225"/>
      <c r="Q124" s="225"/>
      <c r="R124" s="225"/>
      <c r="S124" s="225"/>
      <c r="T124" s="226"/>
      <c r="AT124" s="227" t="s">
        <v>205</v>
      </c>
      <c r="AU124" s="227" t="s">
        <v>83</v>
      </c>
      <c r="AV124" s="12" t="s">
        <v>83</v>
      </c>
      <c r="AW124" s="12" t="s">
        <v>37</v>
      </c>
      <c r="AX124" s="12" t="s">
        <v>81</v>
      </c>
      <c r="AY124" s="227" t="s">
        <v>196</v>
      </c>
    </row>
    <row r="125" spans="2:65" s="1" customFormat="1" ht="34.5" customHeight="1">
      <c r="B125" s="42"/>
      <c r="C125" s="204" t="s">
        <v>223</v>
      </c>
      <c r="D125" s="204" t="s">
        <v>198</v>
      </c>
      <c r="E125" s="205" t="s">
        <v>278</v>
      </c>
      <c r="F125" s="206" t="s">
        <v>279</v>
      </c>
      <c r="G125" s="207" t="s">
        <v>248</v>
      </c>
      <c r="H125" s="208">
        <v>2</v>
      </c>
      <c r="I125" s="209"/>
      <c r="J125" s="210">
        <f>ROUND(I125*H125,2)</f>
        <v>0</v>
      </c>
      <c r="K125" s="206" t="s">
        <v>202</v>
      </c>
      <c r="L125" s="62"/>
      <c r="M125" s="211" t="s">
        <v>24</v>
      </c>
      <c r="N125" s="212" t="s">
        <v>45</v>
      </c>
      <c r="O125" s="43"/>
      <c r="P125" s="213">
        <f>O125*H125</f>
        <v>0</v>
      </c>
      <c r="Q125" s="213">
        <v>0.32623000000000002</v>
      </c>
      <c r="R125" s="213">
        <f>Q125*H125</f>
        <v>0.65246000000000004</v>
      </c>
      <c r="S125" s="213">
        <v>0</v>
      </c>
      <c r="T125" s="214">
        <f>S125*H125</f>
        <v>0</v>
      </c>
      <c r="AR125" s="25" t="s">
        <v>203</v>
      </c>
      <c r="AT125" s="25" t="s">
        <v>198</v>
      </c>
      <c r="AU125" s="25" t="s">
        <v>83</v>
      </c>
      <c r="AY125" s="25" t="s">
        <v>196</v>
      </c>
      <c r="BE125" s="215">
        <f>IF(N125="základní",J125,0)</f>
        <v>0</v>
      </c>
      <c r="BF125" s="215">
        <f>IF(N125="snížená",J125,0)</f>
        <v>0</v>
      </c>
      <c r="BG125" s="215">
        <f>IF(N125="zákl. přenesená",J125,0)</f>
        <v>0</v>
      </c>
      <c r="BH125" s="215">
        <f>IF(N125="sníž. přenesená",J125,0)</f>
        <v>0</v>
      </c>
      <c r="BI125" s="215">
        <f>IF(N125="nulová",J125,0)</f>
        <v>0</v>
      </c>
      <c r="BJ125" s="25" t="s">
        <v>81</v>
      </c>
      <c r="BK125" s="215">
        <f>ROUND(I125*H125,2)</f>
        <v>0</v>
      </c>
      <c r="BL125" s="25" t="s">
        <v>203</v>
      </c>
      <c r="BM125" s="25" t="s">
        <v>1895</v>
      </c>
    </row>
    <row r="126" spans="2:65" s="1" customFormat="1" ht="34.5" customHeight="1">
      <c r="B126" s="42"/>
      <c r="C126" s="204" t="s">
        <v>230</v>
      </c>
      <c r="D126" s="204" t="s">
        <v>198</v>
      </c>
      <c r="E126" s="205" t="s">
        <v>283</v>
      </c>
      <c r="F126" s="206" t="s">
        <v>284</v>
      </c>
      <c r="G126" s="207" t="s">
        <v>248</v>
      </c>
      <c r="H126" s="208">
        <v>2</v>
      </c>
      <c r="I126" s="209"/>
      <c r="J126" s="210">
        <f>ROUND(I126*H126,2)</f>
        <v>0</v>
      </c>
      <c r="K126" s="206" t="s">
        <v>202</v>
      </c>
      <c r="L126" s="62"/>
      <c r="M126" s="211" t="s">
        <v>24</v>
      </c>
      <c r="N126" s="212" t="s">
        <v>45</v>
      </c>
      <c r="O126" s="43"/>
      <c r="P126" s="213">
        <f>O126*H126</f>
        <v>0</v>
      </c>
      <c r="Q126" s="213">
        <v>0.24041999999999999</v>
      </c>
      <c r="R126" s="213">
        <f>Q126*H126</f>
        <v>0.48083999999999999</v>
      </c>
      <c r="S126" s="213">
        <v>0</v>
      </c>
      <c r="T126" s="214">
        <f>S126*H126</f>
        <v>0</v>
      </c>
      <c r="AR126" s="25" t="s">
        <v>203</v>
      </c>
      <c r="AT126" s="25" t="s">
        <v>198</v>
      </c>
      <c r="AU126" s="25" t="s">
        <v>83</v>
      </c>
      <c r="AY126" s="25" t="s">
        <v>196</v>
      </c>
      <c r="BE126" s="215">
        <f>IF(N126="základní",J126,0)</f>
        <v>0</v>
      </c>
      <c r="BF126" s="215">
        <f>IF(N126="snížená",J126,0)</f>
        <v>0</v>
      </c>
      <c r="BG126" s="215">
        <f>IF(N126="zákl. přenesená",J126,0)</f>
        <v>0</v>
      </c>
      <c r="BH126" s="215">
        <f>IF(N126="sníž. přenesená",J126,0)</f>
        <v>0</v>
      </c>
      <c r="BI126" s="215">
        <f>IF(N126="nulová",J126,0)</f>
        <v>0</v>
      </c>
      <c r="BJ126" s="25" t="s">
        <v>81</v>
      </c>
      <c r="BK126" s="215">
        <f>ROUND(I126*H126,2)</f>
        <v>0</v>
      </c>
      <c r="BL126" s="25" t="s">
        <v>203</v>
      </c>
      <c r="BM126" s="25" t="s">
        <v>1896</v>
      </c>
    </row>
    <row r="127" spans="2:65" s="1" customFormat="1" ht="46" customHeight="1">
      <c r="B127" s="42"/>
      <c r="C127" s="204" t="s">
        <v>239</v>
      </c>
      <c r="D127" s="204" t="s">
        <v>198</v>
      </c>
      <c r="E127" s="205" t="s">
        <v>286</v>
      </c>
      <c r="F127" s="206" t="s">
        <v>287</v>
      </c>
      <c r="G127" s="207" t="s">
        <v>267</v>
      </c>
      <c r="H127" s="208">
        <v>2</v>
      </c>
      <c r="I127" s="209"/>
      <c r="J127" s="210">
        <f>ROUND(I127*H127,2)</f>
        <v>0</v>
      </c>
      <c r="K127" s="206" t="s">
        <v>202</v>
      </c>
      <c r="L127" s="62"/>
      <c r="M127" s="211" t="s">
        <v>24</v>
      </c>
      <c r="N127" s="212" t="s">
        <v>45</v>
      </c>
      <c r="O127" s="43"/>
      <c r="P127" s="213">
        <f>O127*H127</f>
        <v>0</v>
      </c>
      <c r="Q127" s="213">
        <v>0.10891000000000001</v>
      </c>
      <c r="R127" s="213">
        <f>Q127*H127</f>
        <v>0.21782000000000001</v>
      </c>
      <c r="S127" s="213">
        <v>0</v>
      </c>
      <c r="T127" s="214">
        <f>S127*H127</f>
        <v>0</v>
      </c>
      <c r="AR127" s="25" t="s">
        <v>203</v>
      </c>
      <c r="AT127" s="25" t="s">
        <v>198</v>
      </c>
      <c r="AU127" s="25" t="s">
        <v>83</v>
      </c>
      <c r="AY127" s="25" t="s">
        <v>196</v>
      </c>
      <c r="BE127" s="215">
        <f>IF(N127="základní",J127,0)</f>
        <v>0</v>
      </c>
      <c r="BF127" s="215">
        <f>IF(N127="snížená",J127,0)</f>
        <v>0</v>
      </c>
      <c r="BG127" s="215">
        <f>IF(N127="zákl. přenesená",J127,0)</f>
        <v>0</v>
      </c>
      <c r="BH127" s="215">
        <f>IF(N127="sníž. přenesená",J127,0)</f>
        <v>0</v>
      </c>
      <c r="BI127" s="215">
        <f>IF(N127="nulová",J127,0)</f>
        <v>0</v>
      </c>
      <c r="BJ127" s="25" t="s">
        <v>81</v>
      </c>
      <c r="BK127" s="215">
        <f>ROUND(I127*H127,2)</f>
        <v>0</v>
      </c>
      <c r="BL127" s="25" t="s">
        <v>203</v>
      </c>
      <c r="BM127" s="25" t="s">
        <v>1897</v>
      </c>
    </row>
    <row r="128" spans="2:65" s="12" customFormat="1">
      <c r="B128" s="216"/>
      <c r="C128" s="217"/>
      <c r="D128" s="218" t="s">
        <v>205</v>
      </c>
      <c r="E128" s="219" t="s">
        <v>24</v>
      </c>
      <c r="F128" s="220" t="s">
        <v>289</v>
      </c>
      <c r="G128" s="217"/>
      <c r="H128" s="221">
        <v>2</v>
      </c>
      <c r="I128" s="222"/>
      <c r="J128" s="217"/>
      <c r="K128" s="217"/>
      <c r="L128" s="223"/>
      <c r="M128" s="224"/>
      <c r="N128" s="225"/>
      <c r="O128" s="225"/>
      <c r="P128" s="225"/>
      <c r="Q128" s="225"/>
      <c r="R128" s="225"/>
      <c r="S128" s="225"/>
      <c r="T128" s="226"/>
      <c r="AT128" s="227" t="s">
        <v>205</v>
      </c>
      <c r="AU128" s="227" t="s">
        <v>83</v>
      </c>
      <c r="AV128" s="12" t="s">
        <v>83</v>
      </c>
      <c r="AW128" s="12" t="s">
        <v>37</v>
      </c>
      <c r="AX128" s="12" t="s">
        <v>81</v>
      </c>
      <c r="AY128" s="227" t="s">
        <v>196</v>
      </c>
    </row>
    <row r="129" spans="2:65" s="1" customFormat="1" ht="46" customHeight="1">
      <c r="B129" s="42"/>
      <c r="C129" s="204" t="s">
        <v>245</v>
      </c>
      <c r="D129" s="204" t="s">
        <v>198</v>
      </c>
      <c r="E129" s="205" t="s">
        <v>1898</v>
      </c>
      <c r="F129" s="206" t="s">
        <v>1899</v>
      </c>
      <c r="G129" s="207" t="s">
        <v>267</v>
      </c>
      <c r="H129" s="208">
        <v>2</v>
      </c>
      <c r="I129" s="209"/>
      <c r="J129" s="210">
        <f>ROUND(I129*H129,2)</f>
        <v>0</v>
      </c>
      <c r="K129" s="206" t="s">
        <v>202</v>
      </c>
      <c r="L129" s="62"/>
      <c r="M129" s="211" t="s">
        <v>24</v>
      </c>
      <c r="N129" s="212" t="s">
        <v>45</v>
      </c>
      <c r="O129" s="43"/>
      <c r="P129" s="213">
        <f>O129*H129</f>
        <v>0</v>
      </c>
      <c r="Q129" s="213">
        <v>7.4270000000000003E-2</v>
      </c>
      <c r="R129" s="213">
        <f>Q129*H129</f>
        <v>0.14854000000000001</v>
      </c>
      <c r="S129" s="213">
        <v>0</v>
      </c>
      <c r="T129" s="214">
        <f>S129*H129</f>
        <v>0</v>
      </c>
      <c r="AR129" s="25" t="s">
        <v>203</v>
      </c>
      <c r="AT129" s="25" t="s">
        <v>198</v>
      </c>
      <c r="AU129" s="25" t="s">
        <v>83</v>
      </c>
      <c r="AY129" s="25" t="s">
        <v>196</v>
      </c>
      <c r="BE129" s="215">
        <f>IF(N129="základní",J129,0)</f>
        <v>0</v>
      </c>
      <c r="BF129" s="215">
        <f>IF(N129="snížená",J129,0)</f>
        <v>0</v>
      </c>
      <c r="BG129" s="215">
        <f>IF(N129="zákl. přenesená",J129,0)</f>
        <v>0</v>
      </c>
      <c r="BH129" s="215">
        <f>IF(N129="sníž. přenesená",J129,0)</f>
        <v>0</v>
      </c>
      <c r="BI129" s="215">
        <f>IF(N129="nulová",J129,0)</f>
        <v>0</v>
      </c>
      <c r="BJ129" s="25" t="s">
        <v>81</v>
      </c>
      <c r="BK129" s="215">
        <f>ROUND(I129*H129,2)</f>
        <v>0</v>
      </c>
      <c r="BL129" s="25" t="s">
        <v>203</v>
      </c>
      <c r="BM129" s="25" t="s">
        <v>1900</v>
      </c>
    </row>
    <row r="130" spans="2:65" s="12" customFormat="1">
      <c r="B130" s="216"/>
      <c r="C130" s="217"/>
      <c r="D130" s="218" t="s">
        <v>205</v>
      </c>
      <c r="E130" s="219" t="s">
        <v>24</v>
      </c>
      <c r="F130" s="220" t="s">
        <v>289</v>
      </c>
      <c r="G130" s="217"/>
      <c r="H130" s="221">
        <v>2</v>
      </c>
      <c r="I130" s="222"/>
      <c r="J130" s="217"/>
      <c r="K130" s="217"/>
      <c r="L130" s="223"/>
      <c r="M130" s="224"/>
      <c r="N130" s="225"/>
      <c r="O130" s="225"/>
      <c r="P130" s="225"/>
      <c r="Q130" s="225"/>
      <c r="R130" s="225"/>
      <c r="S130" s="225"/>
      <c r="T130" s="226"/>
      <c r="AT130" s="227" t="s">
        <v>205</v>
      </c>
      <c r="AU130" s="227" t="s">
        <v>83</v>
      </c>
      <c r="AV130" s="12" t="s">
        <v>83</v>
      </c>
      <c r="AW130" s="12" t="s">
        <v>37</v>
      </c>
      <c r="AX130" s="12" t="s">
        <v>81</v>
      </c>
      <c r="AY130" s="227" t="s">
        <v>196</v>
      </c>
    </row>
    <row r="131" spans="2:65" s="1" customFormat="1" ht="34.5" customHeight="1">
      <c r="B131" s="42"/>
      <c r="C131" s="204" t="s">
        <v>251</v>
      </c>
      <c r="D131" s="204" t="s">
        <v>198</v>
      </c>
      <c r="E131" s="205" t="s">
        <v>297</v>
      </c>
      <c r="F131" s="206" t="s">
        <v>298</v>
      </c>
      <c r="G131" s="207" t="s">
        <v>267</v>
      </c>
      <c r="H131" s="208">
        <v>0.95799999999999996</v>
      </c>
      <c r="I131" s="209"/>
      <c r="J131" s="210">
        <f>ROUND(I131*H131,2)</f>
        <v>0</v>
      </c>
      <c r="K131" s="206" t="s">
        <v>202</v>
      </c>
      <c r="L131" s="62"/>
      <c r="M131" s="211" t="s">
        <v>24</v>
      </c>
      <c r="N131" s="212" t="s">
        <v>45</v>
      </c>
      <c r="O131" s="43"/>
      <c r="P131" s="213">
        <f>O131*H131</f>
        <v>0</v>
      </c>
      <c r="Q131" s="213">
        <v>0.26723000000000002</v>
      </c>
      <c r="R131" s="213">
        <f>Q131*H131</f>
        <v>0.25600634</v>
      </c>
      <c r="S131" s="213">
        <v>0</v>
      </c>
      <c r="T131" s="214">
        <f>S131*H131</f>
        <v>0</v>
      </c>
      <c r="AR131" s="25" t="s">
        <v>203</v>
      </c>
      <c r="AT131" s="25" t="s">
        <v>198</v>
      </c>
      <c r="AU131" s="25" t="s">
        <v>83</v>
      </c>
      <c r="AY131" s="25" t="s">
        <v>196</v>
      </c>
      <c r="BE131" s="215">
        <f>IF(N131="základní",J131,0)</f>
        <v>0</v>
      </c>
      <c r="BF131" s="215">
        <f>IF(N131="snížená",J131,0)</f>
        <v>0</v>
      </c>
      <c r="BG131" s="215">
        <f>IF(N131="zákl. přenesená",J131,0)</f>
        <v>0</v>
      </c>
      <c r="BH131" s="215">
        <f>IF(N131="sníž. přenesená",J131,0)</f>
        <v>0</v>
      </c>
      <c r="BI131" s="215">
        <f>IF(N131="nulová",J131,0)</f>
        <v>0</v>
      </c>
      <c r="BJ131" s="25" t="s">
        <v>81</v>
      </c>
      <c r="BK131" s="215">
        <f>ROUND(I131*H131,2)</f>
        <v>0</v>
      </c>
      <c r="BL131" s="25" t="s">
        <v>203</v>
      </c>
      <c r="BM131" s="25" t="s">
        <v>1901</v>
      </c>
    </row>
    <row r="132" spans="2:65" s="12" customFormat="1">
      <c r="B132" s="216"/>
      <c r="C132" s="217"/>
      <c r="D132" s="218" t="s">
        <v>205</v>
      </c>
      <c r="E132" s="219" t="s">
        <v>24</v>
      </c>
      <c r="F132" s="220" t="s">
        <v>1902</v>
      </c>
      <c r="G132" s="217"/>
      <c r="H132" s="221">
        <v>0.47399999999999998</v>
      </c>
      <c r="I132" s="222"/>
      <c r="J132" s="217"/>
      <c r="K132" s="217"/>
      <c r="L132" s="223"/>
      <c r="M132" s="224"/>
      <c r="N132" s="225"/>
      <c r="O132" s="225"/>
      <c r="P132" s="225"/>
      <c r="Q132" s="225"/>
      <c r="R132" s="225"/>
      <c r="S132" s="225"/>
      <c r="T132" s="226"/>
      <c r="AT132" s="227" t="s">
        <v>205</v>
      </c>
      <c r="AU132" s="227" t="s">
        <v>83</v>
      </c>
      <c r="AV132" s="12" t="s">
        <v>83</v>
      </c>
      <c r="AW132" s="12" t="s">
        <v>37</v>
      </c>
      <c r="AX132" s="12" t="s">
        <v>74</v>
      </c>
      <c r="AY132" s="227" t="s">
        <v>196</v>
      </c>
    </row>
    <row r="133" spans="2:65" s="12" customFormat="1">
      <c r="B133" s="216"/>
      <c r="C133" s="217"/>
      <c r="D133" s="218" t="s">
        <v>205</v>
      </c>
      <c r="E133" s="219" t="s">
        <v>24</v>
      </c>
      <c r="F133" s="220" t="s">
        <v>1903</v>
      </c>
      <c r="G133" s="217"/>
      <c r="H133" s="221">
        <v>0.48399999999999999</v>
      </c>
      <c r="I133" s="222"/>
      <c r="J133" s="217"/>
      <c r="K133" s="217"/>
      <c r="L133" s="223"/>
      <c r="M133" s="224"/>
      <c r="N133" s="225"/>
      <c r="O133" s="225"/>
      <c r="P133" s="225"/>
      <c r="Q133" s="225"/>
      <c r="R133" s="225"/>
      <c r="S133" s="225"/>
      <c r="T133" s="226"/>
      <c r="AT133" s="227" t="s">
        <v>205</v>
      </c>
      <c r="AU133" s="227" t="s">
        <v>83</v>
      </c>
      <c r="AV133" s="12" t="s">
        <v>83</v>
      </c>
      <c r="AW133" s="12" t="s">
        <v>37</v>
      </c>
      <c r="AX133" s="12" t="s">
        <v>74</v>
      </c>
      <c r="AY133" s="227" t="s">
        <v>196</v>
      </c>
    </row>
    <row r="134" spans="2:65" s="14" customFormat="1">
      <c r="B134" s="239"/>
      <c r="C134" s="240"/>
      <c r="D134" s="218" t="s">
        <v>205</v>
      </c>
      <c r="E134" s="241" t="s">
        <v>24</v>
      </c>
      <c r="F134" s="242" t="s">
        <v>238</v>
      </c>
      <c r="G134" s="240"/>
      <c r="H134" s="243">
        <v>0.95799999999999996</v>
      </c>
      <c r="I134" s="244"/>
      <c r="J134" s="240"/>
      <c r="K134" s="240"/>
      <c r="L134" s="245"/>
      <c r="M134" s="246"/>
      <c r="N134" s="247"/>
      <c r="O134" s="247"/>
      <c r="P134" s="247"/>
      <c r="Q134" s="247"/>
      <c r="R134" s="247"/>
      <c r="S134" s="247"/>
      <c r="T134" s="248"/>
      <c r="AT134" s="249" t="s">
        <v>205</v>
      </c>
      <c r="AU134" s="249" t="s">
        <v>83</v>
      </c>
      <c r="AV134" s="14" t="s">
        <v>203</v>
      </c>
      <c r="AW134" s="14" t="s">
        <v>37</v>
      </c>
      <c r="AX134" s="14" t="s">
        <v>81</v>
      </c>
      <c r="AY134" s="249" t="s">
        <v>196</v>
      </c>
    </row>
    <row r="135" spans="2:65" s="1" customFormat="1" ht="34.5" customHeight="1">
      <c r="B135" s="42"/>
      <c r="C135" s="204" t="s">
        <v>256</v>
      </c>
      <c r="D135" s="204" t="s">
        <v>198</v>
      </c>
      <c r="E135" s="205" t="s">
        <v>1904</v>
      </c>
      <c r="F135" s="206" t="s">
        <v>1905</v>
      </c>
      <c r="G135" s="207" t="s">
        <v>267</v>
      </c>
      <c r="H135" s="208">
        <v>4.5129999999999999</v>
      </c>
      <c r="I135" s="209"/>
      <c r="J135" s="210">
        <f>ROUND(I135*H135,2)</f>
        <v>0</v>
      </c>
      <c r="K135" s="206" t="s">
        <v>202</v>
      </c>
      <c r="L135" s="62"/>
      <c r="M135" s="211" t="s">
        <v>24</v>
      </c>
      <c r="N135" s="212" t="s">
        <v>45</v>
      </c>
      <c r="O135" s="43"/>
      <c r="P135" s="213">
        <f>O135*H135</f>
        <v>0</v>
      </c>
      <c r="Q135" s="213">
        <v>0.45432</v>
      </c>
      <c r="R135" s="213">
        <f>Q135*H135</f>
        <v>2.0503461600000001</v>
      </c>
      <c r="S135" s="213">
        <v>0</v>
      </c>
      <c r="T135" s="214">
        <f>S135*H135</f>
        <v>0</v>
      </c>
      <c r="AR135" s="25" t="s">
        <v>203</v>
      </c>
      <c r="AT135" s="25" t="s">
        <v>198</v>
      </c>
      <c r="AU135" s="25" t="s">
        <v>83</v>
      </c>
      <c r="AY135" s="25" t="s">
        <v>196</v>
      </c>
      <c r="BE135" s="215">
        <f>IF(N135="základní",J135,0)</f>
        <v>0</v>
      </c>
      <c r="BF135" s="215">
        <f>IF(N135="snížená",J135,0)</f>
        <v>0</v>
      </c>
      <c r="BG135" s="215">
        <f>IF(N135="zákl. přenesená",J135,0)</f>
        <v>0</v>
      </c>
      <c r="BH135" s="215">
        <f>IF(N135="sníž. přenesená",J135,0)</f>
        <v>0</v>
      </c>
      <c r="BI135" s="215">
        <f>IF(N135="nulová",J135,0)</f>
        <v>0</v>
      </c>
      <c r="BJ135" s="25" t="s">
        <v>81</v>
      </c>
      <c r="BK135" s="215">
        <f>ROUND(I135*H135,2)</f>
        <v>0</v>
      </c>
      <c r="BL135" s="25" t="s">
        <v>203</v>
      </c>
      <c r="BM135" s="25" t="s">
        <v>1906</v>
      </c>
    </row>
    <row r="136" spans="2:65" s="12" customFormat="1">
      <c r="B136" s="216"/>
      <c r="C136" s="217"/>
      <c r="D136" s="218" t="s">
        <v>205</v>
      </c>
      <c r="E136" s="219" t="s">
        <v>24</v>
      </c>
      <c r="F136" s="220" t="s">
        <v>1907</v>
      </c>
      <c r="G136" s="217"/>
      <c r="H136" s="221">
        <v>3.375</v>
      </c>
      <c r="I136" s="222"/>
      <c r="J136" s="217"/>
      <c r="K136" s="217"/>
      <c r="L136" s="223"/>
      <c r="M136" s="224"/>
      <c r="N136" s="225"/>
      <c r="O136" s="225"/>
      <c r="P136" s="225"/>
      <c r="Q136" s="225"/>
      <c r="R136" s="225"/>
      <c r="S136" s="225"/>
      <c r="T136" s="226"/>
      <c r="AT136" s="227" t="s">
        <v>205</v>
      </c>
      <c r="AU136" s="227" t="s">
        <v>83</v>
      </c>
      <c r="AV136" s="12" t="s">
        <v>83</v>
      </c>
      <c r="AW136" s="12" t="s">
        <v>37</v>
      </c>
      <c r="AX136" s="12" t="s">
        <v>74</v>
      </c>
      <c r="AY136" s="227" t="s">
        <v>196</v>
      </c>
    </row>
    <row r="137" spans="2:65" s="12" customFormat="1">
      <c r="B137" s="216"/>
      <c r="C137" s="217"/>
      <c r="D137" s="218" t="s">
        <v>205</v>
      </c>
      <c r="E137" s="219" t="s">
        <v>24</v>
      </c>
      <c r="F137" s="220" t="s">
        <v>1908</v>
      </c>
      <c r="G137" s="217"/>
      <c r="H137" s="221">
        <v>0.93799999999999994</v>
      </c>
      <c r="I137" s="222"/>
      <c r="J137" s="217"/>
      <c r="K137" s="217"/>
      <c r="L137" s="223"/>
      <c r="M137" s="224"/>
      <c r="N137" s="225"/>
      <c r="O137" s="225"/>
      <c r="P137" s="225"/>
      <c r="Q137" s="225"/>
      <c r="R137" s="225"/>
      <c r="S137" s="225"/>
      <c r="T137" s="226"/>
      <c r="AT137" s="227" t="s">
        <v>205</v>
      </c>
      <c r="AU137" s="227" t="s">
        <v>83</v>
      </c>
      <c r="AV137" s="12" t="s">
        <v>83</v>
      </c>
      <c r="AW137" s="12" t="s">
        <v>37</v>
      </c>
      <c r="AX137" s="12" t="s">
        <v>74</v>
      </c>
      <c r="AY137" s="227" t="s">
        <v>196</v>
      </c>
    </row>
    <row r="138" spans="2:65" s="12" customFormat="1">
      <c r="B138" s="216"/>
      <c r="C138" s="217"/>
      <c r="D138" s="218" t="s">
        <v>205</v>
      </c>
      <c r="E138" s="219" t="s">
        <v>24</v>
      </c>
      <c r="F138" s="220" t="s">
        <v>1909</v>
      </c>
      <c r="G138" s="217"/>
      <c r="H138" s="221">
        <v>0.2</v>
      </c>
      <c r="I138" s="222"/>
      <c r="J138" s="217"/>
      <c r="K138" s="217"/>
      <c r="L138" s="223"/>
      <c r="M138" s="224"/>
      <c r="N138" s="225"/>
      <c r="O138" s="225"/>
      <c r="P138" s="225"/>
      <c r="Q138" s="225"/>
      <c r="R138" s="225"/>
      <c r="S138" s="225"/>
      <c r="T138" s="226"/>
      <c r="AT138" s="227" t="s">
        <v>205</v>
      </c>
      <c r="AU138" s="227" t="s">
        <v>83</v>
      </c>
      <c r="AV138" s="12" t="s">
        <v>83</v>
      </c>
      <c r="AW138" s="12" t="s">
        <v>37</v>
      </c>
      <c r="AX138" s="12" t="s">
        <v>74</v>
      </c>
      <c r="AY138" s="227" t="s">
        <v>196</v>
      </c>
    </row>
    <row r="139" spans="2:65" s="14" customFormat="1">
      <c r="B139" s="239"/>
      <c r="C139" s="240"/>
      <c r="D139" s="218" t="s">
        <v>205</v>
      </c>
      <c r="E139" s="241" t="s">
        <v>24</v>
      </c>
      <c r="F139" s="242" t="s">
        <v>1910</v>
      </c>
      <c r="G139" s="240"/>
      <c r="H139" s="243">
        <v>4.5129999999999999</v>
      </c>
      <c r="I139" s="244"/>
      <c r="J139" s="240"/>
      <c r="K139" s="240"/>
      <c r="L139" s="245"/>
      <c r="M139" s="246"/>
      <c r="N139" s="247"/>
      <c r="O139" s="247"/>
      <c r="P139" s="247"/>
      <c r="Q139" s="247"/>
      <c r="R139" s="247"/>
      <c r="S139" s="247"/>
      <c r="T139" s="248"/>
      <c r="AT139" s="249" t="s">
        <v>205</v>
      </c>
      <c r="AU139" s="249" t="s">
        <v>83</v>
      </c>
      <c r="AV139" s="14" t="s">
        <v>203</v>
      </c>
      <c r="AW139" s="14" t="s">
        <v>37</v>
      </c>
      <c r="AX139" s="14" t="s">
        <v>81</v>
      </c>
      <c r="AY139" s="249" t="s">
        <v>196</v>
      </c>
    </row>
    <row r="140" spans="2:65" s="1" customFormat="1" ht="34.5" customHeight="1">
      <c r="B140" s="42"/>
      <c r="C140" s="204" t="s">
        <v>264</v>
      </c>
      <c r="D140" s="204" t="s">
        <v>198</v>
      </c>
      <c r="E140" s="205" t="s">
        <v>304</v>
      </c>
      <c r="F140" s="206" t="s">
        <v>305</v>
      </c>
      <c r="G140" s="207" t="s">
        <v>267</v>
      </c>
      <c r="H140" s="208">
        <v>3.1749999999999998</v>
      </c>
      <c r="I140" s="209"/>
      <c r="J140" s="210">
        <f>ROUND(I140*H140,2)</f>
        <v>0</v>
      </c>
      <c r="K140" s="206" t="s">
        <v>202</v>
      </c>
      <c r="L140" s="62"/>
      <c r="M140" s="211" t="s">
        <v>24</v>
      </c>
      <c r="N140" s="212" t="s">
        <v>45</v>
      </c>
      <c r="O140" s="43"/>
      <c r="P140" s="213">
        <f>O140*H140</f>
        <v>0</v>
      </c>
      <c r="Q140" s="213">
        <v>6.9169999999999995E-2</v>
      </c>
      <c r="R140" s="213">
        <f>Q140*H140</f>
        <v>0.21961474999999997</v>
      </c>
      <c r="S140" s="213">
        <v>0</v>
      </c>
      <c r="T140" s="214">
        <f>S140*H140</f>
        <v>0</v>
      </c>
      <c r="AR140" s="25" t="s">
        <v>203</v>
      </c>
      <c r="AT140" s="25" t="s">
        <v>198</v>
      </c>
      <c r="AU140" s="25" t="s">
        <v>83</v>
      </c>
      <c r="AY140" s="25" t="s">
        <v>196</v>
      </c>
      <c r="BE140" s="215">
        <f>IF(N140="základní",J140,0)</f>
        <v>0</v>
      </c>
      <c r="BF140" s="215">
        <f>IF(N140="snížená",J140,0)</f>
        <v>0</v>
      </c>
      <c r="BG140" s="215">
        <f>IF(N140="zákl. přenesená",J140,0)</f>
        <v>0</v>
      </c>
      <c r="BH140" s="215">
        <f>IF(N140="sníž. přenesená",J140,0)</f>
        <v>0</v>
      </c>
      <c r="BI140" s="215">
        <f>IF(N140="nulová",J140,0)</f>
        <v>0</v>
      </c>
      <c r="BJ140" s="25" t="s">
        <v>81</v>
      </c>
      <c r="BK140" s="215">
        <f>ROUND(I140*H140,2)</f>
        <v>0</v>
      </c>
      <c r="BL140" s="25" t="s">
        <v>203</v>
      </c>
      <c r="BM140" s="25" t="s">
        <v>1911</v>
      </c>
    </row>
    <row r="141" spans="2:65" s="12" customFormat="1">
      <c r="B141" s="216"/>
      <c r="C141" s="217"/>
      <c r="D141" s="218" t="s">
        <v>205</v>
      </c>
      <c r="E141" s="219" t="s">
        <v>24</v>
      </c>
      <c r="F141" s="220" t="s">
        <v>1912</v>
      </c>
      <c r="G141" s="217"/>
      <c r="H141" s="221">
        <v>3.1749999999999998</v>
      </c>
      <c r="I141" s="222"/>
      <c r="J141" s="217"/>
      <c r="K141" s="217"/>
      <c r="L141" s="223"/>
      <c r="M141" s="224"/>
      <c r="N141" s="225"/>
      <c r="O141" s="225"/>
      <c r="P141" s="225"/>
      <c r="Q141" s="225"/>
      <c r="R141" s="225"/>
      <c r="S141" s="225"/>
      <c r="T141" s="226"/>
      <c r="AT141" s="227" t="s">
        <v>205</v>
      </c>
      <c r="AU141" s="227" t="s">
        <v>83</v>
      </c>
      <c r="AV141" s="12" t="s">
        <v>83</v>
      </c>
      <c r="AW141" s="12" t="s">
        <v>37</v>
      </c>
      <c r="AX141" s="12" t="s">
        <v>81</v>
      </c>
      <c r="AY141" s="227" t="s">
        <v>196</v>
      </c>
    </row>
    <row r="142" spans="2:65" s="1" customFormat="1" ht="23" customHeight="1">
      <c r="B142" s="42"/>
      <c r="C142" s="204" t="s">
        <v>272</v>
      </c>
      <c r="D142" s="204" t="s">
        <v>198</v>
      </c>
      <c r="E142" s="205" t="s">
        <v>318</v>
      </c>
      <c r="F142" s="206" t="s">
        <v>319</v>
      </c>
      <c r="G142" s="207" t="s">
        <v>320</v>
      </c>
      <c r="H142" s="208">
        <v>5</v>
      </c>
      <c r="I142" s="209"/>
      <c r="J142" s="210">
        <f>ROUND(I142*H142,2)</f>
        <v>0</v>
      </c>
      <c r="K142" s="206" t="s">
        <v>202</v>
      </c>
      <c r="L142" s="62"/>
      <c r="M142" s="211" t="s">
        <v>24</v>
      </c>
      <c r="N142" s="212" t="s">
        <v>45</v>
      </c>
      <c r="O142" s="43"/>
      <c r="P142" s="213">
        <f>O142*H142</f>
        <v>0</v>
      </c>
      <c r="Q142" s="213">
        <v>1.208E-4</v>
      </c>
      <c r="R142" s="213">
        <f>Q142*H142</f>
        <v>6.0399999999999994E-4</v>
      </c>
      <c r="S142" s="213">
        <v>0</v>
      </c>
      <c r="T142" s="214">
        <f>S142*H142</f>
        <v>0</v>
      </c>
      <c r="AR142" s="25" t="s">
        <v>203</v>
      </c>
      <c r="AT142" s="25" t="s">
        <v>198</v>
      </c>
      <c r="AU142" s="25" t="s">
        <v>83</v>
      </c>
      <c r="AY142" s="25" t="s">
        <v>196</v>
      </c>
      <c r="BE142" s="215">
        <f>IF(N142="základní",J142,0)</f>
        <v>0</v>
      </c>
      <c r="BF142" s="215">
        <f>IF(N142="snížená",J142,0)</f>
        <v>0</v>
      </c>
      <c r="BG142" s="215">
        <f>IF(N142="zákl. přenesená",J142,0)</f>
        <v>0</v>
      </c>
      <c r="BH142" s="215">
        <f>IF(N142="sníž. přenesená",J142,0)</f>
        <v>0</v>
      </c>
      <c r="BI142" s="215">
        <f>IF(N142="nulová",J142,0)</f>
        <v>0</v>
      </c>
      <c r="BJ142" s="25" t="s">
        <v>81</v>
      </c>
      <c r="BK142" s="215">
        <f>ROUND(I142*H142,2)</f>
        <v>0</v>
      </c>
      <c r="BL142" s="25" t="s">
        <v>203</v>
      </c>
      <c r="BM142" s="25" t="s">
        <v>1913</v>
      </c>
    </row>
    <row r="143" spans="2:65" s="12" customFormat="1">
      <c r="B143" s="216"/>
      <c r="C143" s="217"/>
      <c r="D143" s="218" t="s">
        <v>205</v>
      </c>
      <c r="E143" s="219" t="s">
        <v>24</v>
      </c>
      <c r="F143" s="220" t="s">
        <v>1914</v>
      </c>
      <c r="G143" s="217"/>
      <c r="H143" s="221">
        <v>5</v>
      </c>
      <c r="I143" s="222"/>
      <c r="J143" s="217"/>
      <c r="K143" s="217"/>
      <c r="L143" s="223"/>
      <c r="M143" s="224"/>
      <c r="N143" s="225"/>
      <c r="O143" s="225"/>
      <c r="P143" s="225"/>
      <c r="Q143" s="225"/>
      <c r="R143" s="225"/>
      <c r="S143" s="225"/>
      <c r="T143" s="226"/>
      <c r="AT143" s="227" t="s">
        <v>205</v>
      </c>
      <c r="AU143" s="227" t="s">
        <v>83</v>
      </c>
      <c r="AV143" s="12" t="s">
        <v>83</v>
      </c>
      <c r="AW143" s="12" t="s">
        <v>37</v>
      </c>
      <c r="AX143" s="12" t="s">
        <v>81</v>
      </c>
      <c r="AY143" s="227" t="s">
        <v>196</v>
      </c>
    </row>
    <row r="144" spans="2:65" s="11" customFormat="1" ht="29.9" customHeight="1">
      <c r="B144" s="188"/>
      <c r="C144" s="189"/>
      <c r="D144" s="190" t="s">
        <v>73</v>
      </c>
      <c r="E144" s="202" t="s">
        <v>365</v>
      </c>
      <c r="F144" s="202" t="s">
        <v>1915</v>
      </c>
      <c r="G144" s="189"/>
      <c r="H144" s="189"/>
      <c r="I144" s="192"/>
      <c r="J144" s="203">
        <f>BK144</f>
        <v>0</v>
      </c>
      <c r="K144" s="189"/>
      <c r="L144" s="194"/>
      <c r="M144" s="195"/>
      <c r="N144" s="196"/>
      <c r="O144" s="196"/>
      <c r="P144" s="197">
        <f>SUM(P145:P169)</f>
        <v>0</v>
      </c>
      <c r="Q144" s="196"/>
      <c r="R144" s="197">
        <f>SUM(R145:R169)</f>
        <v>1.4699010494578999</v>
      </c>
      <c r="S144" s="196"/>
      <c r="T144" s="198">
        <f>SUM(T145:T169)</f>
        <v>0</v>
      </c>
      <c r="AR144" s="199" t="s">
        <v>81</v>
      </c>
      <c r="AT144" s="200" t="s">
        <v>73</v>
      </c>
      <c r="AU144" s="200" t="s">
        <v>81</v>
      </c>
      <c r="AY144" s="199" t="s">
        <v>196</v>
      </c>
      <c r="BK144" s="201">
        <f>SUM(BK145:BK169)</f>
        <v>0</v>
      </c>
    </row>
    <row r="145" spans="2:65" s="1" customFormat="1" ht="34.5" customHeight="1">
      <c r="B145" s="42"/>
      <c r="C145" s="204" t="s">
        <v>277</v>
      </c>
      <c r="D145" s="204" t="s">
        <v>198</v>
      </c>
      <c r="E145" s="205" t="s">
        <v>355</v>
      </c>
      <c r="F145" s="206" t="s">
        <v>1916</v>
      </c>
      <c r="G145" s="207" t="s">
        <v>214</v>
      </c>
      <c r="H145" s="208">
        <v>0.1</v>
      </c>
      <c r="I145" s="209"/>
      <c r="J145" s="210">
        <f>ROUND(I145*H145,2)</f>
        <v>0</v>
      </c>
      <c r="K145" s="206" t="s">
        <v>24</v>
      </c>
      <c r="L145" s="62"/>
      <c r="M145" s="211" t="s">
        <v>24</v>
      </c>
      <c r="N145" s="212" t="s">
        <v>45</v>
      </c>
      <c r="O145" s="43"/>
      <c r="P145" s="213">
        <f>O145*H145</f>
        <v>0</v>
      </c>
      <c r="Q145" s="213">
        <v>1.7090000000000001E-2</v>
      </c>
      <c r="R145" s="213">
        <f>Q145*H145</f>
        <v>1.7090000000000002E-3</v>
      </c>
      <c r="S145" s="213">
        <v>0</v>
      </c>
      <c r="T145" s="214">
        <f>S145*H145</f>
        <v>0</v>
      </c>
      <c r="AR145" s="25" t="s">
        <v>203</v>
      </c>
      <c r="AT145" s="25" t="s">
        <v>198</v>
      </c>
      <c r="AU145" s="25" t="s">
        <v>83</v>
      </c>
      <c r="AY145" s="25" t="s">
        <v>196</v>
      </c>
      <c r="BE145" s="215">
        <f>IF(N145="základní",J145,0)</f>
        <v>0</v>
      </c>
      <c r="BF145" s="215">
        <f>IF(N145="snížená",J145,0)</f>
        <v>0</v>
      </c>
      <c r="BG145" s="215">
        <f>IF(N145="zákl. přenesená",J145,0)</f>
        <v>0</v>
      </c>
      <c r="BH145" s="215">
        <f>IF(N145="sníž. přenesená",J145,0)</f>
        <v>0</v>
      </c>
      <c r="BI145" s="215">
        <f>IF(N145="nulová",J145,0)</f>
        <v>0</v>
      </c>
      <c r="BJ145" s="25" t="s">
        <v>81</v>
      </c>
      <c r="BK145" s="215">
        <f>ROUND(I145*H145,2)</f>
        <v>0</v>
      </c>
      <c r="BL145" s="25" t="s">
        <v>203</v>
      </c>
      <c r="BM145" s="25" t="s">
        <v>1917</v>
      </c>
    </row>
    <row r="146" spans="2:65" s="15" customFormat="1">
      <c r="B146" s="260"/>
      <c r="C146" s="261"/>
      <c r="D146" s="218" t="s">
        <v>205</v>
      </c>
      <c r="E146" s="262" t="s">
        <v>24</v>
      </c>
      <c r="F146" s="263" t="s">
        <v>1918</v>
      </c>
      <c r="G146" s="261"/>
      <c r="H146" s="262" t="s">
        <v>24</v>
      </c>
      <c r="I146" s="264"/>
      <c r="J146" s="261"/>
      <c r="K146" s="261"/>
      <c r="L146" s="265"/>
      <c r="M146" s="266"/>
      <c r="N146" s="267"/>
      <c r="O146" s="267"/>
      <c r="P146" s="267"/>
      <c r="Q146" s="267"/>
      <c r="R146" s="267"/>
      <c r="S146" s="267"/>
      <c r="T146" s="268"/>
      <c r="AT146" s="269" t="s">
        <v>205</v>
      </c>
      <c r="AU146" s="269" t="s">
        <v>83</v>
      </c>
      <c r="AV146" s="15" t="s">
        <v>81</v>
      </c>
      <c r="AW146" s="15" t="s">
        <v>37</v>
      </c>
      <c r="AX146" s="15" t="s">
        <v>74</v>
      </c>
      <c r="AY146" s="269" t="s">
        <v>196</v>
      </c>
    </row>
    <row r="147" spans="2:65" s="12" customFormat="1">
      <c r="B147" s="216"/>
      <c r="C147" s="217"/>
      <c r="D147" s="218" t="s">
        <v>205</v>
      </c>
      <c r="E147" s="219" t="s">
        <v>24</v>
      </c>
      <c r="F147" s="220" t="s">
        <v>24</v>
      </c>
      <c r="G147" s="217"/>
      <c r="H147" s="221">
        <v>0</v>
      </c>
      <c r="I147" s="222"/>
      <c r="J147" s="217"/>
      <c r="K147" s="217"/>
      <c r="L147" s="223"/>
      <c r="M147" s="224"/>
      <c r="N147" s="225"/>
      <c r="O147" s="225"/>
      <c r="P147" s="225"/>
      <c r="Q147" s="225"/>
      <c r="R147" s="225"/>
      <c r="S147" s="225"/>
      <c r="T147" s="226"/>
      <c r="AT147" s="227" t="s">
        <v>205</v>
      </c>
      <c r="AU147" s="227" t="s">
        <v>83</v>
      </c>
      <c r="AV147" s="12" t="s">
        <v>83</v>
      </c>
      <c r="AW147" s="12" t="s">
        <v>37</v>
      </c>
      <c r="AX147" s="12" t="s">
        <v>74</v>
      </c>
      <c r="AY147" s="227" t="s">
        <v>196</v>
      </c>
    </row>
    <row r="148" spans="2:65" s="12" customFormat="1">
      <c r="B148" s="216"/>
      <c r="C148" s="217"/>
      <c r="D148" s="218" t="s">
        <v>205</v>
      </c>
      <c r="E148" s="219" t="s">
        <v>24</v>
      </c>
      <c r="F148" s="220" t="s">
        <v>1919</v>
      </c>
      <c r="G148" s="217"/>
      <c r="H148" s="221">
        <v>0.1</v>
      </c>
      <c r="I148" s="222"/>
      <c r="J148" s="217"/>
      <c r="K148" s="217"/>
      <c r="L148" s="223"/>
      <c r="M148" s="224"/>
      <c r="N148" s="225"/>
      <c r="O148" s="225"/>
      <c r="P148" s="225"/>
      <c r="Q148" s="225"/>
      <c r="R148" s="225"/>
      <c r="S148" s="225"/>
      <c r="T148" s="226"/>
      <c r="AT148" s="227" t="s">
        <v>205</v>
      </c>
      <c r="AU148" s="227" t="s">
        <v>83</v>
      </c>
      <c r="AV148" s="12" t="s">
        <v>83</v>
      </c>
      <c r="AW148" s="12" t="s">
        <v>37</v>
      </c>
      <c r="AX148" s="12" t="s">
        <v>81</v>
      </c>
      <c r="AY148" s="227" t="s">
        <v>196</v>
      </c>
    </row>
    <row r="149" spans="2:65" s="1" customFormat="1" ht="14.5" customHeight="1">
      <c r="B149" s="42"/>
      <c r="C149" s="250" t="s">
        <v>282</v>
      </c>
      <c r="D149" s="250" t="s">
        <v>252</v>
      </c>
      <c r="E149" s="251" t="s">
        <v>1920</v>
      </c>
      <c r="F149" s="252" t="s">
        <v>1921</v>
      </c>
      <c r="G149" s="253" t="s">
        <v>214</v>
      </c>
      <c r="H149" s="254">
        <v>0.11</v>
      </c>
      <c r="I149" s="255"/>
      <c r="J149" s="256">
        <f>ROUND(I149*H149,2)</f>
        <v>0</v>
      </c>
      <c r="K149" s="252" t="s">
        <v>202</v>
      </c>
      <c r="L149" s="257"/>
      <c r="M149" s="258" t="s">
        <v>24</v>
      </c>
      <c r="N149" s="259" t="s">
        <v>45</v>
      </c>
      <c r="O149" s="43"/>
      <c r="P149" s="213">
        <f>O149*H149</f>
        <v>0</v>
      </c>
      <c r="Q149" s="213">
        <v>1</v>
      </c>
      <c r="R149" s="213">
        <f>Q149*H149</f>
        <v>0.11</v>
      </c>
      <c r="S149" s="213">
        <v>0</v>
      </c>
      <c r="T149" s="214">
        <f>S149*H149</f>
        <v>0</v>
      </c>
      <c r="AR149" s="25" t="s">
        <v>245</v>
      </c>
      <c r="AT149" s="25" t="s">
        <v>252</v>
      </c>
      <c r="AU149" s="25" t="s">
        <v>83</v>
      </c>
      <c r="AY149" s="25" t="s">
        <v>196</v>
      </c>
      <c r="BE149" s="215">
        <f>IF(N149="základní",J149,0)</f>
        <v>0</v>
      </c>
      <c r="BF149" s="215">
        <f>IF(N149="snížená",J149,0)</f>
        <v>0</v>
      </c>
      <c r="BG149" s="215">
        <f>IF(N149="zákl. přenesená",J149,0)</f>
        <v>0</v>
      </c>
      <c r="BH149" s="215">
        <f>IF(N149="sníž. přenesená",J149,0)</f>
        <v>0</v>
      </c>
      <c r="BI149" s="215">
        <f>IF(N149="nulová",J149,0)</f>
        <v>0</v>
      </c>
      <c r="BJ149" s="25" t="s">
        <v>81</v>
      </c>
      <c r="BK149" s="215">
        <f>ROUND(I149*H149,2)</f>
        <v>0</v>
      </c>
      <c r="BL149" s="25" t="s">
        <v>203</v>
      </c>
      <c r="BM149" s="25" t="s">
        <v>1922</v>
      </c>
    </row>
    <row r="150" spans="2:65" s="12" customFormat="1">
      <c r="B150" s="216"/>
      <c r="C150" s="217"/>
      <c r="D150" s="218" t="s">
        <v>205</v>
      </c>
      <c r="E150" s="219" t="s">
        <v>24</v>
      </c>
      <c r="F150" s="220" t="s">
        <v>1923</v>
      </c>
      <c r="G150" s="217"/>
      <c r="H150" s="221">
        <v>0.11</v>
      </c>
      <c r="I150" s="222"/>
      <c r="J150" s="217"/>
      <c r="K150" s="217"/>
      <c r="L150" s="223"/>
      <c r="M150" s="224"/>
      <c r="N150" s="225"/>
      <c r="O150" s="225"/>
      <c r="P150" s="225"/>
      <c r="Q150" s="225"/>
      <c r="R150" s="225"/>
      <c r="S150" s="225"/>
      <c r="T150" s="226"/>
      <c r="AT150" s="227" t="s">
        <v>205</v>
      </c>
      <c r="AU150" s="227" t="s">
        <v>83</v>
      </c>
      <c r="AV150" s="12" t="s">
        <v>83</v>
      </c>
      <c r="AW150" s="12" t="s">
        <v>37</v>
      </c>
      <c r="AX150" s="12" t="s">
        <v>81</v>
      </c>
      <c r="AY150" s="227" t="s">
        <v>196</v>
      </c>
    </row>
    <row r="151" spans="2:65" s="1" customFormat="1" ht="57.5" customHeight="1">
      <c r="B151" s="42"/>
      <c r="C151" s="204" t="s">
        <v>10</v>
      </c>
      <c r="D151" s="204" t="s">
        <v>198</v>
      </c>
      <c r="E151" s="205" t="s">
        <v>1924</v>
      </c>
      <c r="F151" s="206" t="s">
        <v>1925</v>
      </c>
      <c r="G151" s="207" t="s">
        <v>267</v>
      </c>
      <c r="H151" s="208">
        <v>4.3920000000000003</v>
      </c>
      <c r="I151" s="209"/>
      <c r="J151" s="210">
        <f>ROUND(I151*H151,2)</f>
        <v>0</v>
      </c>
      <c r="K151" s="206" t="s">
        <v>24</v>
      </c>
      <c r="L151" s="62"/>
      <c r="M151" s="211" t="s">
        <v>24</v>
      </c>
      <c r="N151" s="212" t="s">
        <v>45</v>
      </c>
      <c r="O151" s="43"/>
      <c r="P151" s="213">
        <f>O151*H151</f>
        <v>0</v>
      </c>
      <c r="Q151" s="213">
        <v>5.1999999999999998E-2</v>
      </c>
      <c r="R151" s="213">
        <f>Q151*H151</f>
        <v>0.228384</v>
      </c>
      <c r="S151" s="213">
        <v>0</v>
      </c>
      <c r="T151" s="214">
        <f>S151*H151</f>
        <v>0</v>
      </c>
      <c r="AR151" s="25" t="s">
        <v>203</v>
      </c>
      <c r="AT151" s="25" t="s">
        <v>198</v>
      </c>
      <c r="AU151" s="25" t="s">
        <v>83</v>
      </c>
      <c r="AY151" s="25" t="s">
        <v>196</v>
      </c>
      <c r="BE151" s="215">
        <f>IF(N151="základní",J151,0)</f>
        <v>0</v>
      </c>
      <c r="BF151" s="215">
        <f>IF(N151="snížená",J151,0)</f>
        <v>0</v>
      </c>
      <c r="BG151" s="215">
        <f>IF(N151="zákl. přenesená",J151,0)</f>
        <v>0</v>
      </c>
      <c r="BH151" s="215">
        <f>IF(N151="sníž. přenesená",J151,0)</f>
        <v>0</v>
      </c>
      <c r="BI151" s="215">
        <f>IF(N151="nulová",J151,0)</f>
        <v>0</v>
      </c>
      <c r="BJ151" s="25" t="s">
        <v>81</v>
      </c>
      <c r="BK151" s="215">
        <f>ROUND(I151*H151,2)</f>
        <v>0</v>
      </c>
      <c r="BL151" s="25" t="s">
        <v>203</v>
      </c>
      <c r="BM151" s="25" t="s">
        <v>1926</v>
      </c>
    </row>
    <row r="152" spans="2:65" s="12" customFormat="1">
      <c r="B152" s="216"/>
      <c r="C152" s="217"/>
      <c r="D152" s="218" t="s">
        <v>205</v>
      </c>
      <c r="E152" s="219" t="s">
        <v>24</v>
      </c>
      <c r="F152" s="220" t="s">
        <v>1927</v>
      </c>
      <c r="G152" s="217"/>
      <c r="H152" s="221">
        <v>4.3920000000000003</v>
      </c>
      <c r="I152" s="222"/>
      <c r="J152" s="217"/>
      <c r="K152" s="217"/>
      <c r="L152" s="223"/>
      <c r="M152" s="224"/>
      <c r="N152" s="225"/>
      <c r="O152" s="225"/>
      <c r="P152" s="225"/>
      <c r="Q152" s="225"/>
      <c r="R152" s="225"/>
      <c r="S152" s="225"/>
      <c r="T152" s="226"/>
      <c r="AT152" s="227" t="s">
        <v>205</v>
      </c>
      <c r="AU152" s="227" t="s">
        <v>83</v>
      </c>
      <c r="AV152" s="12" t="s">
        <v>83</v>
      </c>
      <c r="AW152" s="12" t="s">
        <v>37</v>
      </c>
      <c r="AX152" s="12" t="s">
        <v>81</v>
      </c>
      <c r="AY152" s="227" t="s">
        <v>196</v>
      </c>
    </row>
    <row r="153" spans="2:65" s="1" customFormat="1" ht="34.5" customHeight="1">
      <c r="B153" s="42"/>
      <c r="C153" s="204" t="s">
        <v>290</v>
      </c>
      <c r="D153" s="204" t="s">
        <v>198</v>
      </c>
      <c r="E153" s="205" t="s">
        <v>1928</v>
      </c>
      <c r="F153" s="206" t="s">
        <v>1929</v>
      </c>
      <c r="G153" s="207" t="s">
        <v>248</v>
      </c>
      <c r="H153" s="208">
        <v>4</v>
      </c>
      <c r="I153" s="209"/>
      <c r="J153" s="210">
        <f>ROUND(I153*H153,2)</f>
        <v>0</v>
      </c>
      <c r="K153" s="206" t="s">
        <v>202</v>
      </c>
      <c r="L153" s="62"/>
      <c r="M153" s="211" t="s">
        <v>24</v>
      </c>
      <c r="N153" s="212" t="s">
        <v>45</v>
      </c>
      <c r="O153" s="43"/>
      <c r="P153" s="213">
        <f>O153*H153</f>
        <v>0</v>
      </c>
      <c r="Q153" s="213">
        <v>2.2780000000000002E-2</v>
      </c>
      <c r="R153" s="213">
        <f>Q153*H153</f>
        <v>9.1120000000000007E-2</v>
      </c>
      <c r="S153" s="213">
        <v>0</v>
      </c>
      <c r="T153" s="214">
        <f>S153*H153</f>
        <v>0</v>
      </c>
      <c r="AR153" s="25" t="s">
        <v>203</v>
      </c>
      <c r="AT153" s="25" t="s">
        <v>198</v>
      </c>
      <c r="AU153" s="25" t="s">
        <v>83</v>
      </c>
      <c r="AY153" s="25" t="s">
        <v>196</v>
      </c>
      <c r="BE153" s="215">
        <f>IF(N153="základní",J153,0)</f>
        <v>0</v>
      </c>
      <c r="BF153" s="215">
        <f>IF(N153="snížená",J153,0)</f>
        <v>0</v>
      </c>
      <c r="BG153" s="215">
        <f>IF(N153="zákl. přenesená",J153,0)</f>
        <v>0</v>
      </c>
      <c r="BH153" s="215">
        <f>IF(N153="sníž. přenesená",J153,0)</f>
        <v>0</v>
      </c>
      <c r="BI153" s="215">
        <f>IF(N153="nulová",J153,0)</f>
        <v>0</v>
      </c>
      <c r="BJ153" s="25" t="s">
        <v>81</v>
      </c>
      <c r="BK153" s="215">
        <f>ROUND(I153*H153,2)</f>
        <v>0</v>
      </c>
      <c r="BL153" s="25" t="s">
        <v>203</v>
      </c>
      <c r="BM153" s="25" t="s">
        <v>1930</v>
      </c>
    </row>
    <row r="154" spans="2:65" s="1" customFormat="1" ht="46" customHeight="1">
      <c r="B154" s="42"/>
      <c r="C154" s="204" t="s">
        <v>296</v>
      </c>
      <c r="D154" s="204" t="s">
        <v>198</v>
      </c>
      <c r="E154" s="205" t="s">
        <v>386</v>
      </c>
      <c r="F154" s="206" t="s">
        <v>387</v>
      </c>
      <c r="G154" s="207" t="s">
        <v>201</v>
      </c>
      <c r="H154" s="208">
        <v>0.1</v>
      </c>
      <c r="I154" s="209"/>
      <c r="J154" s="210">
        <f>ROUND(I154*H154,2)</f>
        <v>0</v>
      </c>
      <c r="K154" s="206" t="s">
        <v>202</v>
      </c>
      <c r="L154" s="62"/>
      <c r="M154" s="211" t="s">
        <v>24</v>
      </c>
      <c r="N154" s="212" t="s">
        <v>45</v>
      </c>
      <c r="O154" s="43"/>
      <c r="P154" s="213">
        <f>O154*H154</f>
        <v>0</v>
      </c>
      <c r="Q154" s="213">
        <v>2.3427600000000002</v>
      </c>
      <c r="R154" s="213">
        <f>Q154*H154</f>
        <v>0.23427600000000004</v>
      </c>
      <c r="S154" s="213">
        <v>0</v>
      </c>
      <c r="T154" s="214">
        <f>S154*H154</f>
        <v>0</v>
      </c>
      <c r="AR154" s="25" t="s">
        <v>203</v>
      </c>
      <c r="AT154" s="25" t="s">
        <v>198</v>
      </c>
      <c r="AU154" s="25" t="s">
        <v>83</v>
      </c>
      <c r="AY154" s="25" t="s">
        <v>196</v>
      </c>
      <c r="BE154" s="215">
        <f>IF(N154="základní",J154,0)</f>
        <v>0</v>
      </c>
      <c r="BF154" s="215">
        <f>IF(N154="snížená",J154,0)</f>
        <v>0</v>
      </c>
      <c r="BG154" s="215">
        <f>IF(N154="zákl. přenesená",J154,0)</f>
        <v>0</v>
      </c>
      <c r="BH154" s="215">
        <f>IF(N154="sníž. přenesená",J154,0)</f>
        <v>0</v>
      </c>
      <c r="BI154" s="215">
        <f>IF(N154="nulová",J154,0)</f>
        <v>0</v>
      </c>
      <c r="BJ154" s="25" t="s">
        <v>81</v>
      </c>
      <c r="BK154" s="215">
        <f>ROUND(I154*H154,2)</f>
        <v>0</v>
      </c>
      <c r="BL154" s="25" t="s">
        <v>203</v>
      </c>
      <c r="BM154" s="25" t="s">
        <v>1931</v>
      </c>
    </row>
    <row r="155" spans="2:65" s="12" customFormat="1">
      <c r="B155" s="216"/>
      <c r="C155" s="217"/>
      <c r="D155" s="218" t="s">
        <v>205</v>
      </c>
      <c r="E155" s="219" t="s">
        <v>24</v>
      </c>
      <c r="F155" s="220" t="s">
        <v>1932</v>
      </c>
      <c r="G155" s="217"/>
      <c r="H155" s="221">
        <v>0.1</v>
      </c>
      <c r="I155" s="222"/>
      <c r="J155" s="217"/>
      <c r="K155" s="217"/>
      <c r="L155" s="223"/>
      <c r="M155" s="224"/>
      <c r="N155" s="225"/>
      <c r="O155" s="225"/>
      <c r="P155" s="225"/>
      <c r="Q155" s="225"/>
      <c r="R155" s="225"/>
      <c r="S155" s="225"/>
      <c r="T155" s="226"/>
      <c r="AT155" s="227" t="s">
        <v>205</v>
      </c>
      <c r="AU155" s="227" t="s">
        <v>83</v>
      </c>
      <c r="AV155" s="12" t="s">
        <v>83</v>
      </c>
      <c r="AW155" s="12" t="s">
        <v>37</v>
      </c>
      <c r="AX155" s="12" t="s">
        <v>81</v>
      </c>
      <c r="AY155" s="227" t="s">
        <v>196</v>
      </c>
    </row>
    <row r="156" spans="2:65" s="1" customFormat="1" ht="23" customHeight="1">
      <c r="B156" s="42"/>
      <c r="C156" s="204" t="s">
        <v>303</v>
      </c>
      <c r="D156" s="204" t="s">
        <v>198</v>
      </c>
      <c r="E156" s="205" t="s">
        <v>391</v>
      </c>
      <c r="F156" s="206" t="s">
        <v>392</v>
      </c>
      <c r="G156" s="207" t="s">
        <v>267</v>
      </c>
      <c r="H156" s="208">
        <v>4.3920000000000003</v>
      </c>
      <c r="I156" s="209"/>
      <c r="J156" s="210">
        <f>ROUND(I156*H156,2)</f>
        <v>0</v>
      </c>
      <c r="K156" s="206" t="s">
        <v>202</v>
      </c>
      <c r="L156" s="62"/>
      <c r="M156" s="211" t="s">
        <v>24</v>
      </c>
      <c r="N156" s="212" t="s">
        <v>45</v>
      </c>
      <c r="O156" s="43"/>
      <c r="P156" s="213">
        <f>O156*H156</f>
        <v>0</v>
      </c>
      <c r="Q156" s="213">
        <v>8.9359999999999995E-2</v>
      </c>
      <c r="R156" s="213">
        <f>Q156*H156</f>
        <v>0.39246912</v>
      </c>
      <c r="S156" s="213">
        <v>0</v>
      </c>
      <c r="T156" s="214">
        <f>S156*H156</f>
        <v>0</v>
      </c>
      <c r="AR156" s="25" t="s">
        <v>203</v>
      </c>
      <c r="AT156" s="25" t="s">
        <v>198</v>
      </c>
      <c r="AU156" s="25" t="s">
        <v>83</v>
      </c>
      <c r="AY156" s="25" t="s">
        <v>196</v>
      </c>
      <c r="BE156" s="215">
        <f>IF(N156="základní",J156,0)</f>
        <v>0</v>
      </c>
      <c r="BF156" s="215">
        <f>IF(N156="snížená",J156,0)</f>
        <v>0</v>
      </c>
      <c r="BG156" s="215">
        <f>IF(N156="zákl. přenesená",J156,0)</f>
        <v>0</v>
      </c>
      <c r="BH156" s="215">
        <f>IF(N156="sníž. přenesená",J156,0)</f>
        <v>0</v>
      </c>
      <c r="BI156" s="215">
        <f>IF(N156="nulová",J156,0)</f>
        <v>0</v>
      </c>
      <c r="BJ156" s="25" t="s">
        <v>81</v>
      </c>
      <c r="BK156" s="215">
        <f>ROUND(I156*H156,2)</f>
        <v>0</v>
      </c>
      <c r="BL156" s="25" t="s">
        <v>203</v>
      </c>
      <c r="BM156" s="25" t="s">
        <v>1933</v>
      </c>
    </row>
    <row r="157" spans="2:65" s="12" customFormat="1">
      <c r="B157" s="216"/>
      <c r="C157" s="217"/>
      <c r="D157" s="218" t="s">
        <v>205</v>
      </c>
      <c r="E157" s="219" t="s">
        <v>24</v>
      </c>
      <c r="F157" s="220" t="s">
        <v>1927</v>
      </c>
      <c r="G157" s="217"/>
      <c r="H157" s="221">
        <v>4.3920000000000003</v>
      </c>
      <c r="I157" s="222"/>
      <c r="J157" s="217"/>
      <c r="K157" s="217"/>
      <c r="L157" s="223"/>
      <c r="M157" s="224"/>
      <c r="N157" s="225"/>
      <c r="O157" s="225"/>
      <c r="P157" s="225"/>
      <c r="Q157" s="225"/>
      <c r="R157" s="225"/>
      <c r="S157" s="225"/>
      <c r="T157" s="226"/>
      <c r="AT157" s="227" t="s">
        <v>205</v>
      </c>
      <c r="AU157" s="227" t="s">
        <v>83</v>
      </c>
      <c r="AV157" s="12" t="s">
        <v>83</v>
      </c>
      <c r="AW157" s="12" t="s">
        <v>37</v>
      </c>
      <c r="AX157" s="12" t="s">
        <v>81</v>
      </c>
      <c r="AY157" s="227" t="s">
        <v>196</v>
      </c>
    </row>
    <row r="158" spans="2:65" s="1" customFormat="1" ht="34.5" customHeight="1">
      <c r="B158" s="42"/>
      <c r="C158" s="204" t="s">
        <v>312</v>
      </c>
      <c r="D158" s="204" t="s">
        <v>198</v>
      </c>
      <c r="E158" s="205" t="s">
        <v>395</v>
      </c>
      <c r="F158" s="206" t="s">
        <v>396</v>
      </c>
      <c r="G158" s="207" t="s">
        <v>267</v>
      </c>
      <c r="H158" s="208">
        <v>4.3920000000000003</v>
      </c>
      <c r="I158" s="209"/>
      <c r="J158" s="210">
        <f>ROUND(I158*H158,2)</f>
        <v>0</v>
      </c>
      <c r="K158" s="206" t="s">
        <v>24</v>
      </c>
      <c r="L158" s="62"/>
      <c r="M158" s="211" t="s">
        <v>24</v>
      </c>
      <c r="N158" s="212" t="s">
        <v>45</v>
      </c>
      <c r="O158" s="43"/>
      <c r="P158" s="213">
        <f>O158*H158</f>
        <v>0</v>
      </c>
      <c r="Q158" s="213">
        <v>0</v>
      </c>
      <c r="R158" s="213">
        <f>Q158*H158</f>
        <v>0</v>
      </c>
      <c r="S158" s="213">
        <v>0</v>
      </c>
      <c r="T158" s="214">
        <f>S158*H158</f>
        <v>0</v>
      </c>
      <c r="AR158" s="25" t="s">
        <v>203</v>
      </c>
      <c r="AT158" s="25" t="s">
        <v>198</v>
      </c>
      <c r="AU158" s="25" t="s">
        <v>83</v>
      </c>
      <c r="AY158" s="25" t="s">
        <v>196</v>
      </c>
      <c r="BE158" s="215">
        <f>IF(N158="základní",J158,0)</f>
        <v>0</v>
      </c>
      <c r="BF158" s="215">
        <f>IF(N158="snížená",J158,0)</f>
        <v>0</v>
      </c>
      <c r="BG158" s="215">
        <f>IF(N158="zákl. přenesená",J158,0)</f>
        <v>0</v>
      </c>
      <c r="BH158" s="215">
        <f>IF(N158="sníž. přenesená",J158,0)</f>
        <v>0</v>
      </c>
      <c r="BI158" s="215">
        <f>IF(N158="nulová",J158,0)</f>
        <v>0</v>
      </c>
      <c r="BJ158" s="25" t="s">
        <v>81</v>
      </c>
      <c r="BK158" s="215">
        <f>ROUND(I158*H158,2)</f>
        <v>0</v>
      </c>
      <c r="BL158" s="25" t="s">
        <v>203</v>
      </c>
      <c r="BM158" s="25" t="s">
        <v>1934</v>
      </c>
    </row>
    <row r="159" spans="2:65" s="12" customFormat="1">
      <c r="B159" s="216"/>
      <c r="C159" s="217"/>
      <c r="D159" s="218" t="s">
        <v>205</v>
      </c>
      <c r="E159" s="219" t="s">
        <v>24</v>
      </c>
      <c r="F159" s="220" t="s">
        <v>1927</v>
      </c>
      <c r="G159" s="217"/>
      <c r="H159" s="221">
        <v>4.3920000000000003</v>
      </c>
      <c r="I159" s="222"/>
      <c r="J159" s="217"/>
      <c r="K159" s="217"/>
      <c r="L159" s="223"/>
      <c r="M159" s="224"/>
      <c r="N159" s="225"/>
      <c r="O159" s="225"/>
      <c r="P159" s="225"/>
      <c r="Q159" s="225"/>
      <c r="R159" s="225"/>
      <c r="S159" s="225"/>
      <c r="T159" s="226"/>
      <c r="AT159" s="227" t="s">
        <v>205</v>
      </c>
      <c r="AU159" s="227" t="s">
        <v>83</v>
      </c>
      <c r="AV159" s="12" t="s">
        <v>83</v>
      </c>
      <c r="AW159" s="12" t="s">
        <v>37</v>
      </c>
      <c r="AX159" s="12" t="s">
        <v>81</v>
      </c>
      <c r="AY159" s="227" t="s">
        <v>196</v>
      </c>
    </row>
    <row r="160" spans="2:65" s="1" customFormat="1" ht="14.5" customHeight="1">
      <c r="B160" s="42"/>
      <c r="C160" s="250" t="s">
        <v>317</v>
      </c>
      <c r="D160" s="250" t="s">
        <v>252</v>
      </c>
      <c r="E160" s="251" t="s">
        <v>400</v>
      </c>
      <c r="F160" s="252" t="s">
        <v>401</v>
      </c>
      <c r="G160" s="253" t="s">
        <v>267</v>
      </c>
      <c r="H160" s="254">
        <v>4.4800000000000004</v>
      </c>
      <c r="I160" s="255"/>
      <c r="J160" s="256">
        <f>ROUND(I160*H160,2)</f>
        <v>0</v>
      </c>
      <c r="K160" s="252" t="s">
        <v>202</v>
      </c>
      <c r="L160" s="257"/>
      <c r="M160" s="258" t="s">
        <v>24</v>
      </c>
      <c r="N160" s="259" t="s">
        <v>45</v>
      </c>
      <c r="O160" s="43"/>
      <c r="P160" s="213">
        <f>O160*H160</f>
        <v>0</v>
      </c>
      <c r="Q160" s="213">
        <v>2E-3</v>
      </c>
      <c r="R160" s="213">
        <f>Q160*H160</f>
        <v>8.9600000000000009E-3</v>
      </c>
      <c r="S160" s="213">
        <v>0</v>
      </c>
      <c r="T160" s="214">
        <f>S160*H160</f>
        <v>0</v>
      </c>
      <c r="AR160" s="25" t="s">
        <v>245</v>
      </c>
      <c r="AT160" s="25" t="s">
        <v>252</v>
      </c>
      <c r="AU160" s="25" t="s">
        <v>83</v>
      </c>
      <c r="AY160" s="25" t="s">
        <v>196</v>
      </c>
      <c r="BE160" s="215">
        <f>IF(N160="základní",J160,0)</f>
        <v>0</v>
      </c>
      <c r="BF160" s="215">
        <f>IF(N160="snížená",J160,0)</f>
        <v>0</v>
      </c>
      <c r="BG160" s="215">
        <f>IF(N160="zákl. přenesená",J160,0)</f>
        <v>0</v>
      </c>
      <c r="BH160" s="215">
        <f>IF(N160="sníž. přenesená",J160,0)</f>
        <v>0</v>
      </c>
      <c r="BI160" s="215">
        <f>IF(N160="nulová",J160,0)</f>
        <v>0</v>
      </c>
      <c r="BJ160" s="25" t="s">
        <v>81</v>
      </c>
      <c r="BK160" s="215">
        <f>ROUND(I160*H160,2)</f>
        <v>0</v>
      </c>
      <c r="BL160" s="25" t="s">
        <v>203</v>
      </c>
      <c r="BM160" s="25" t="s">
        <v>1935</v>
      </c>
    </row>
    <row r="161" spans="2:65" s="12" customFormat="1">
      <c r="B161" s="216"/>
      <c r="C161" s="217"/>
      <c r="D161" s="218" t="s">
        <v>205</v>
      </c>
      <c r="E161" s="219" t="s">
        <v>24</v>
      </c>
      <c r="F161" s="220" t="s">
        <v>1936</v>
      </c>
      <c r="G161" s="217"/>
      <c r="H161" s="221">
        <v>4.4800000000000004</v>
      </c>
      <c r="I161" s="222"/>
      <c r="J161" s="217"/>
      <c r="K161" s="217"/>
      <c r="L161" s="223"/>
      <c r="M161" s="224"/>
      <c r="N161" s="225"/>
      <c r="O161" s="225"/>
      <c r="P161" s="225"/>
      <c r="Q161" s="225"/>
      <c r="R161" s="225"/>
      <c r="S161" s="225"/>
      <c r="T161" s="226"/>
      <c r="AT161" s="227" t="s">
        <v>205</v>
      </c>
      <c r="AU161" s="227" t="s">
        <v>83</v>
      </c>
      <c r="AV161" s="12" t="s">
        <v>83</v>
      </c>
      <c r="AW161" s="12" t="s">
        <v>37</v>
      </c>
      <c r="AX161" s="12" t="s">
        <v>81</v>
      </c>
      <c r="AY161" s="227" t="s">
        <v>196</v>
      </c>
    </row>
    <row r="162" spans="2:65" s="1" customFormat="1" ht="23" customHeight="1">
      <c r="B162" s="42"/>
      <c r="C162" s="204" t="s">
        <v>9</v>
      </c>
      <c r="D162" s="204" t="s">
        <v>198</v>
      </c>
      <c r="E162" s="205" t="s">
        <v>405</v>
      </c>
      <c r="F162" s="206" t="s">
        <v>406</v>
      </c>
      <c r="G162" s="207" t="s">
        <v>267</v>
      </c>
      <c r="H162" s="208">
        <v>4.3920000000000003</v>
      </c>
      <c r="I162" s="209"/>
      <c r="J162" s="210">
        <f>ROUND(I162*H162,2)</f>
        <v>0</v>
      </c>
      <c r="K162" s="206" t="s">
        <v>202</v>
      </c>
      <c r="L162" s="62"/>
      <c r="M162" s="211" t="s">
        <v>24</v>
      </c>
      <c r="N162" s="212" t="s">
        <v>45</v>
      </c>
      <c r="O162" s="43"/>
      <c r="P162" s="213">
        <f>O162*H162</f>
        <v>0</v>
      </c>
      <c r="Q162" s="213">
        <v>6.9999999999999999E-4</v>
      </c>
      <c r="R162" s="213">
        <f>Q162*H162</f>
        <v>3.0744000000000001E-3</v>
      </c>
      <c r="S162" s="213">
        <v>0</v>
      </c>
      <c r="T162" s="214">
        <f>S162*H162</f>
        <v>0</v>
      </c>
      <c r="AR162" s="25" t="s">
        <v>203</v>
      </c>
      <c r="AT162" s="25" t="s">
        <v>198</v>
      </c>
      <c r="AU162" s="25" t="s">
        <v>83</v>
      </c>
      <c r="AY162" s="25" t="s">
        <v>196</v>
      </c>
      <c r="BE162" s="215">
        <f>IF(N162="základní",J162,0)</f>
        <v>0</v>
      </c>
      <c r="BF162" s="215">
        <f>IF(N162="snížená",J162,0)</f>
        <v>0</v>
      </c>
      <c r="BG162" s="215">
        <f>IF(N162="zákl. přenesená",J162,0)</f>
        <v>0</v>
      </c>
      <c r="BH162" s="215">
        <f>IF(N162="sníž. přenesená",J162,0)</f>
        <v>0</v>
      </c>
      <c r="BI162" s="215">
        <f>IF(N162="nulová",J162,0)</f>
        <v>0</v>
      </c>
      <c r="BJ162" s="25" t="s">
        <v>81</v>
      </c>
      <c r="BK162" s="215">
        <f>ROUND(I162*H162,2)</f>
        <v>0</v>
      </c>
      <c r="BL162" s="25" t="s">
        <v>203</v>
      </c>
      <c r="BM162" s="25" t="s">
        <v>1937</v>
      </c>
    </row>
    <row r="163" spans="2:65" s="12" customFormat="1">
      <c r="B163" s="216"/>
      <c r="C163" s="217"/>
      <c r="D163" s="218" t="s">
        <v>205</v>
      </c>
      <c r="E163" s="219" t="s">
        <v>24</v>
      </c>
      <c r="F163" s="220" t="s">
        <v>1927</v>
      </c>
      <c r="G163" s="217"/>
      <c r="H163" s="221">
        <v>4.3920000000000003</v>
      </c>
      <c r="I163" s="222"/>
      <c r="J163" s="217"/>
      <c r="K163" s="217"/>
      <c r="L163" s="223"/>
      <c r="M163" s="224"/>
      <c r="N163" s="225"/>
      <c r="O163" s="225"/>
      <c r="P163" s="225"/>
      <c r="Q163" s="225"/>
      <c r="R163" s="225"/>
      <c r="S163" s="225"/>
      <c r="T163" s="226"/>
      <c r="AT163" s="227" t="s">
        <v>205</v>
      </c>
      <c r="AU163" s="227" t="s">
        <v>83</v>
      </c>
      <c r="AV163" s="12" t="s">
        <v>83</v>
      </c>
      <c r="AW163" s="12" t="s">
        <v>37</v>
      </c>
      <c r="AX163" s="12" t="s">
        <v>81</v>
      </c>
      <c r="AY163" s="227" t="s">
        <v>196</v>
      </c>
    </row>
    <row r="164" spans="2:65" s="1" customFormat="1" ht="23" customHeight="1">
      <c r="B164" s="42"/>
      <c r="C164" s="204" t="s">
        <v>327</v>
      </c>
      <c r="D164" s="204" t="s">
        <v>198</v>
      </c>
      <c r="E164" s="205" t="s">
        <v>391</v>
      </c>
      <c r="F164" s="206" t="s">
        <v>392</v>
      </c>
      <c r="G164" s="207" t="s">
        <v>267</v>
      </c>
      <c r="H164" s="208">
        <v>4.3920000000000003</v>
      </c>
      <c r="I164" s="209"/>
      <c r="J164" s="210">
        <f>ROUND(I164*H164,2)</f>
        <v>0</v>
      </c>
      <c r="K164" s="206" t="s">
        <v>202</v>
      </c>
      <c r="L164" s="62"/>
      <c r="M164" s="211" t="s">
        <v>24</v>
      </c>
      <c r="N164" s="212" t="s">
        <v>45</v>
      </c>
      <c r="O164" s="43"/>
      <c r="P164" s="213">
        <f>O164*H164</f>
        <v>0</v>
      </c>
      <c r="Q164" s="213">
        <v>8.9359999999999995E-2</v>
      </c>
      <c r="R164" s="213">
        <f>Q164*H164</f>
        <v>0.39246912</v>
      </c>
      <c r="S164" s="213">
        <v>0</v>
      </c>
      <c r="T164" s="214">
        <f>S164*H164</f>
        <v>0</v>
      </c>
      <c r="AR164" s="25" t="s">
        <v>203</v>
      </c>
      <c r="AT164" s="25" t="s">
        <v>198</v>
      </c>
      <c r="AU164" s="25" t="s">
        <v>83</v>
      </c>
      <c r="AY164" s="25" t="s">
        <v>196</v>
      </c>
      <c r="BE164" s="215">
        <f>IF(N164="základní",J164,0)</f>
        <v>0</v>
      </c>
      <c r="BF164" s="215">
        <f>IF(N164="snížená",J164,0)</f>
        <v>0</v>
      </c>
      <c r="BG164" s="215">
        <f>IF(N164="zákl. přenesená",J164,0)</f>
        <v>0</v>
      </c>
      <c r="BH164" s="215">
        <f>IF(N164="sníž. přenesená",J164,0)</f>
        <v>0</v>
      </c>
      <c r="BI164" s="215">
        <f>IF(N164="nulová",J164,0)</f>
        <v>0</v>
      </c>
      <c r="BJ164" s="25" t="s">
        <v>81</v>
      </c>
      <c r="BK164" s="215">
        <f>ROUND(I164*H164,2)</f>
        <v>0</v>
      </c>
      <c r="BL164" s="25" t="s">
        <v>203</v>
      </c>
      <c r="BM164" s="25" t="s">
        <v>1938</v>
      </c>
    </row>
    <row r="165" spans="2:65" s="12" customFormat="1">
      <c r="B165" s="216"/>
      <c r="C165" s="217"/>
      <c r="D165" s="218" t="s">
        <v>205</v>
      </c>
      <c r="E165" s="219" t="s">
        <v>24</v>
      </c>
      <c r="F165" s="220" t="s">
        <v>1927</v>
      </c>
      <c r="G165" s="217"/>
      <c r="H165" s="221">
        <v>4.3920000000000003</v>
      </c>
      <c r="I165" s="222"/>
      <c r="J165" s="217"/>
      <c r="K165" s="217"/>
      <c r="L165" s="223"/>
      <c r="M165" s="224"/>
      <c r="N165" s="225"/>
      <c r="O165" s="225"/>
      <c r="P165" s="225"/>
      <c r="Q165" s="225"/>
      <c r="R165" s="225"/>
      <c r="S165" s="225"/>
      <c r="T165" s="226"/>
      <c r="AT165" s="227" t="s">
        <v>205</v>
      </c>
      <c r="AU165" s="227" t="s">
        <v>83</v>
      </c>
      <c r="AV165" s="12" t="s">
        <v>83</v>
      </c>
      <c r="AW165" s="12" t="s">
        <v>37</v>
      </c>
      <c r="AX165" s="12" t="s">
        <v>81</v>
      </c>
      <c r="AY165" s="227" t="s">
        <v>196</v>
      </c>
    </row>
    <row r="166" spans="2:65" s="1" customFormat="1" ht="23" customHeight="1">
      <c r="B166" s="42"/>
      <c r="C166" s="204" t="s">
        <v>334</v>
      </c>
      <c r="D166" s="204" t="s">
        <v>198</v>
      </c>
      <c r="E166" s="205" t="s">
        <v>411</v>
      </c>
      <c r="F166" s="206" t="s">
        <v>412</v>
      </c>
      <c r="G166" s="207" t="s">
        <v>214</v>
      </c>
      <c r="H166" s="208">
        <v>7.0000000000000001E-3</v>
      </c>
      <c r="I166" s="209"/>
      <c r="J166" s="210">
        <f>ROUND(I166*H166,2)</f>
        <v>0</v>
      </c>
      <c r="K166" s="206" t="s">
        <v>202</v>
      </c>
      <c r="L166" s="62"/>
      <c r="M166" s="211" t="s">
        <v>24</v>
      </c>
      <c r="N166" s="212" t="s">
        <v>45</v>
      </c>
      <c r="O166" s="43"/>
      <c r="P166" s="213">
        <f>O166*H166</f>
        <v>0</v>
      </c>
      <c r="Q166" s="213">
        <v>1.0627727796999999</v>
      </c>
      <c r="R166" s="213">
        <f>Q166*H166</f>
        <v>7.4394094579000002E-3</v>
      </c>
      <c r="S166" s="213">
        <v>0</v>
      </c>
      <c r="T166" s="214">
        <f>S166*H166</f>
        <v>0</v>
      </c>
      <c r="AR166" s="25" t="s">
        <v>203</v>
      </c>
      <c r="AT166" s="25" t="s">
        <v>198</v>
      </c>
      <c r="AU166" s="25" t="s">
        <v>83</v>
      </c>
      <c r="AY166" s="25" t="s">
        <v>196</v>
      </c>
      <c r="BE166" s="215">
        <f>IF(N166="základní",J166,0)</f>
        <v>0</v>
      </c>
      <c r="BF166" s="215">
        <f>IF(N166="snížená",J166,0)</f>
        <v>0</v>
      </c>
      <c r="BG166" s="215">
        <f>IF(N166="zákl. přenesená",J166,0)</f>
        <v>0</v>
      </c>
      <c r="BH166" s="215">
        <f>IF(N166="sníž. přenesená",J166,0)</f>
        <v>0</v>
      </c>
      <c r="BI166" s="215">
        <f>IF(N166="nulová",J166,0)</f>
        <v>0</v>
      </c>
      <c r="BJ166" s="25" t="s">
        <v>81</v>
      </c>
      <c r="BK166" s="215">
        <f>ROUND(I166*H166,2)</f>
        <v>0</v>
      </c>
      <c r="BL166" s="25" t="s">
        <v>203</v>
      </c>
      <c r="BM166" s="25" t="s">
        <v>1939</v>
      </c>
    </row>
    <row r="167" spans="2:65" s="15" customFormat="1">
      <c r="B167" s="260"/>
      <c r="C167" s="261"/>
      <c r="D167" s="218" t="s">
        <v>205</v>
      </c>
      <c r="E167" s="262" t="s">
        <v>24</v>
      </c>
      <c r="F167" s="263" t="s">
        <v>414</v>
      </c>
      <c r="G167" s="261"/>
      <c r="H167" s="262" t="s">
        <v>24</v>
      </c>
      <c r="I167" s="264"/>
      <c r="J167" s="261"/>
      <c r="K167" s="261"/>
      <c r="L167" s="265"/>
      <c r="M167" s="266"/>
      <c r="N167" s="267"/>
      <c r="O167" s="267"/>
      <c r="P167" s="267"/>
      <c r="Q167" s="267"/>
      <c r="R167" s="267"/>
      <c r="S167" s="267"/>
      <c r="T167" s="268"/>
      <c r="AT167" s="269" t="s">
        <v>205</v>
      </c>
      <c r="AU167" s="269" t="s">
        <v>83</v>
      </c>
      <c r="AV167" s="15" t="s">
        <v>81</v>
      </c>
      <c r="AW167" s="15" t="s">
        <v>37</v>
      </c>
      <c r="AX167" s="15" t="s">
        <v>74</v>
      </c>
      <c r="AY167" s="269" t="s">
        <v>196</v>
      </c>
    </row>
    <row r="168" spans="2:65" s="12" customFormat="1">
      <c r="B168" s="216"/>
      <c r="C168" s="217"/>
      <c r="D168" s="218" t="s">
        <v>205</v>
      </c>
      <c r="E168" s="219" t="s">
        <v>24</v>
      </c>
      <c r="F168" s="220" t="s">
        <v>24</v>
      </c>
      <c r="G168" s="217"/>
      <c r="H168" s="221">
        <v>0</v>
      </c>
      <c r="I168" s="222"/>
      <c r="J168" s="217"/>
      <c r="K168" s="217"/>
      <c r="L168" s="223"/>
      <c r="M168" s="224"/>
      <c r="N168" s="225"/>
      <c r="O168" s="225"/>
      <c r="P168" s="225"/>
      <c r="Q168" s="225"/>
      <c r="R168" s="225"/>
      <c r="S168" s="225"/>
      <c r="T168" s="226"/>
      <c r="AT168" s="227" t="s">
        <v>205</v>
      </c>
      <c r="AU168" s="227" t="s">
        <v>83</v>
      </c>
      <c r="AV168" s="12" t="s">
        <v>83</v>
      </c>
      <c r="AW168" s="12" t="s">
        <v>37</v>
      </c>
      <c r="AX168" s="12" t="s">
        <v>74</v>
      </c>
      <c r="AY168" s="227" t="s">
        <v>196</v>
      </c>
    </row>
    <row r="169" spans="2:65" s="12" customFormat="1">
      <c r="B169" s="216"/>
      <c r="C169" s="217"/>
      <c r="D169" s="218" t="s">
        <v>205</v>
      </c>
      <c r="E169" s="219" t="s">
        <v>24</v>
      </c>
      <c r="F169" s="220" t="s">
        <v>1940</v>
      </c>
      <c r="G169" s="217"/>
      <c r="H169" s="221">
        <v>7.0000000000000001E-3</v>
      </c>
      <c r="I169" s="222"/>
      <c r="J169" s="217"/>
      <c r="K169" s="217"/>
      <c r="L169" s="223"/>
      <c r="M169" s="224"/>
      <c r="N169" s="225"/>
      <c r="O169" s="225"/>
      <c r="P169" s="225"/>
      <c r="Q169" s="225"/>
      <c r="R169" s="225"/>
      <c r="S169" s="225"/>
      <c r="T169" s="226"/>
      <c r="AT169" s="227" t="s">
        <v>205</v>
      </c>
      <c r="AU169" s="227" t="s">
        <v>83</v>
      </c>
      <c r="AV169" s="12" t="s">
        <v>83</v>
      </c>
      <c r="AW169" s="12" t="s">
        <v>37</v>
      </c>
      <c r="AX169" s="12" t="s">
        <v>81</v>
      </c>
      <c r="AY169" s="227" t="s">
        <v>196</v>
      </c>
    </row>
    <row r="170" spans="2:65" s="11" customFormat="1" ht="29.9" customHeight="1">
      <c r="B170" s="188"/>
      <c r="C170" s="189"/>
      <c r="D170" s="190" t="s">
        <v>73</v>
      </c>
      <c r="E170" s="202" t="s">
        <v>230</v>
      </c>
      <c r="F170" s="202" t="s">
        <v>602</v>
      </c>
      <c r="G170" s="189"/>
      <c r="H170" s="189"/>
      <c r="I170" s="192"/>
      <c r="J170" s="203">
        <f>BK170</f>
        <v>0</v>
      </c>
      <c r="K170" s="189"/>
      <c r="L170" s="194"/>
      <c r="M170" s="195"/>
      <c r="N170" s="196"/>
      <c r="O170" s="196"/>
      <c r="P170" s="197">
        <f>P171+P225+P248+P267</f>
        <v>0</v>
      </c>
      <c r="Q170" s="196"/>
      <c r="R170" s="197">
        <f>R171+R225+R248+R267</f>
        <v>28.830720312818897</v>
      </c>
      <c r="S170" s="196"/>
      <c r="T170" s="198">
        <f>T171+T225+T248+T267</f>
        <v>0</v>
      </c>
      <c r="AR170" s="199" t="s">
        <v>81</v>
      </c>
      <c r="AT170" s="200" t="s">
        <v>73</v>
      </c>
      <c r="AU170" s="200" t="s">
        <v>81</v>
      </c>
      <c r="AY170" s="199" t="s">
        <v>196</v>
      </c>
      <c r="BK170" s="201">
        <f>BK171+BK225+BK248+BK267</f>
        <v>0</v>
      </c>
    </row>
    <row r="171" spans="2:65" s="11" customFormat="1" ht="14.9" customHeight="1">
      <c r="B171" s="188"/>
      <c r="C171" s="189"/>
      <c r="D171" s="190" t="s">
        <v>73</v>
      </c>
      <c r="E171" s="202" t="s">
        <v>626</v>
      </c>
      <c r="F171" s="202" t="s">
        <v>627</v>
      </c>
      <c r="G171" s="189"/>
      <c r="H171" s="189"/>
      <c r="I171" s="192"/>
      <c r="J171" s="203">
        <f>BK171</f>
        <v>0</v>
      </c>
      <c r="K171" s="189"/>
      <c r="L171" s="194"/>
      <c r="M171" s="195"/>
      <c r="N171" s="196"/>
      <c r="O171" s="196"/>
      <c r="P171" s="197">
        <f>SUM(P172:P224)</f>
        <v>0</v>
      </c>
      <c r="Q171" s="196"/>
      <c r="R171" s="197">
        <f>SUM(R172:R224)</f>
        <v>6.5460300000000009</v>
      </c>
      <c r="S171" s="196"/>
      <c r="T171" s="198">
        <f>SUM(T172:T224)</f>
        <v>0</v>
      </c>
      <c r="AR171" s="199" t="s">
        <v>81</v>
      </c>
      <c r="AT171" s="200" t="s">
        <v>73</v>
      </c>
      <c r="AU171" s="200" t="s">
        <v>83</v>
      </c>
      <c r="AY171" s="199" t="s">
        <v>196</v>
      </c>
      <c r="BK171" s="201">
        <f>SUM(BK172:BK224)</f>
        <v>0</v>
      </c>
    </row>
    <row r="172" spans="2:65" s="1" customFormat="1" ht="34.5" customHeight="1">
      <c r="B172" s="42"/>
      <c r="C172" s="204" t="s">
        <v>341</v>
      </c>
      <c r="D172" s="204" t="s">
        <v>198</v>
      </c>
      <c r="E172" s="205" t="s">
        <v>629</v>
      </c>
      <c r="F172" s="206" t="s">
        <v>630</v>
      </c>
      <c r="G172" s="207" t="s">
        <v>267</v>
      </c>
      <c r="H172" s="208">
        <v>218.20099999999999</v>
      </c>
      <c r="I172" s="209"/>
      <c r="J172" s="210">
        <f>ROUND(I172*H172,2)</f>
        <v>0</v>
      </c>
      <c r="K172" s="206" t="s">
        <v>24</v>
      </c>
      <c r="L172" s="62"/>
      <c r="M172" s="211" t="s">
        <v>24</v>
      </c>
      <c r="N172" s="212" t="s">
        <v>45</v>
      </c>
      <c r="O172" s="43"/>
      <c r="P172" s="213">
        <f>O172*H172</f>
        <v>0</v>
      </c>
      <c r="Q172" s="213">
        <v>5.0000000000000001E-3</v>
      </c>
      <c r="R172" s="213">
        <f>Q172*H172</f>
        <v>1.091005</v>
      </c>
      <c r="S172" s="213">
        <v>0</v>
      </c>
      <c r="T172" s="214">
        <f>S172*H172</f>
        <v>0</v>
      </c>
      <c r="AR172" s="25" t="s">
        <v>203</v>
      </c>
      <c r="AT172" s="25" t="s">
        <v>198</v>
      </c>
      <c r="AU172" s="25" t="s">
        <v>211</v>
      </c>
      <c r="AY172" s="25" t="s">
        <v>196</v>
      </c>
      <c r="BE172" s="215">
        <f>IF(N172="základní",J172,0)</f>
        <v>0</v>
      </c>
      <c r="BF172" s="215">
        <f>IF(N172="snížená",J172,0)</f>
        <v>0</v>
      </c>
      <c r="BG172" s="215">
        <f>IF(N172="zákl. přenesená",J172,0)</f>
        <v>0</v>
      </c>
      <c r="BH172" s="215">
        <f>IF(N172="sníž. přenesená",J172,0)</f>
        <v>0</v>
      </c>
      <c r="BI172" s="215">
        <f>IF(N172="nulová",J172,0)</f>
        <v>0</v>
      </c>
      <c r="BJ172" s="25" t="s">
        <v>81</v>
      </c>
      <c r="BK172" s="215">
        <f>ROUND(I172*H172,2)</f>
        <v>0</v>
      </c>
      <c r="BL172" s="25" t="s">
        <v>203</v>
      </c>
      <c r="BM172" s="25" t="s">
        <v>1941</v>
      </c>
    </row>
    <row r="173" spans="2:65" s="15" customFormat="1">
      <c r="B173" s="260"/>
      <c r="C173" s="261"/>
      <c r="D173" s="218" t="s">
        <v>205</v>
      </c>
      <c r="E173" s="262" t="s">
        <v>24</v>
      </c>
      <c r="F173" s="263" t="s">
        <v>608</v>
      </c>
      <c r="G173" s="261"/>
      <c r="H173" s="262" t="s">
        <v>24</v>
      </c>
      <c r="I173" s="264"/>
      <c r="J173" s="261"/>
      <c r="K173" s="261"/>
      <c r="L173" s="265"/>
      <c r="M173" s="266"/>
      <c r="N173" s="267"/>
      <c r="O173" s="267"/>
      <c r="P173" s="267"/>
      <c r="Q173" s="267"/>
      <c r="R173" s="267"/>
      <c r="S173" s="267"/>
      <c r="T173" s="268"/>
      <c r="AT173" s="269" t="s">
        <v>205</v>
      </c>
      <c r="AU173" s="269" t="s">
        <v>211</v>
      </c>
      <c r="AV173" s="15" t="s">
        <v>81</v>
      </c>
      <c r="AW173" s="15" t="s">
        <v>37</v>
      </c>
      <c r="AX173" s="15" t="s">
        <v>74</v>
      </c>
      <c r="AY173" s="269" t="s">
        <v>196</v>
      </c>
    </row>
    <row r="174" spans="2:65" s="15" customFormat="1">
      <c r="B174" s="260"/>
      <c r="C174" s="261"/>
      <c r="D174" s="218" t="s">
        <v>205</v>
      </c>
      <c r="E174" s="262" t="s">
        <v>24</v>
      </c>
      <c r="F174" s="263" t="s">
        <v>609</v>
      </c>
      <c r="G174" s="261"/>
      <c r="H174" s="262" t="s">
        <v>24</v>
      </c>
      <c r="I174" s="264"/>
      <c r="J174" s="261"/>
      <c r="K174" s="261"/>
      <c r="L174" s="265"/>
      <c r="M174" s="266"/>
      <c r="N174" s="267"/>
      <c r="O174" s="267"/>
      <c r="P174" s="267"/>
      <c r="Q174" s="267"/>
      <c r="R174" s="267"/>
      <c r="S174" s="267"/>
      <c r="T174" s="268"/>
      <c r="AT174" s="269" t="s">
        <v>205</v>
      </c>
      <c r="AU174" s="269" t="s">
        <v>211</v>
      </c>
      <c r="AV174" s="15" t="s">
        <v>81</v>
      </c>
      <c r="AW174" s="15" t="s">
        <v>37</v>
      </c>
      <c r="AX174" s="15" t="s">
        <v>74</v>
      </c>
      <c r="AY174" s="269" t="s">
        <v>196</v>
      </c>
    </row>
    <row r="175" spans="2:65" s="12" customFormat="1">
      <c r="B175" s="216"/>
      <c r="C175" s="217"/>
      <c r="D175" s="218" t="s">
        <v>205</v>
      </c>
      <c r="E175" s="219" t="s">
        <v>24</v>
      </c>
      <c r="F175" s="220" t="s">
        <v>24</v>
      </c>
      <c r="G175" s="217"/>
      <c r="H175" s="221">
        <v>0</v>
      </c>
      <c r="I175" s="222"/>
      <c r="J175" s="217"/>
      <c r="K175" s="217"/>
      <c r="L175" s="223"/>
      <c r="M175" s="224"/>
      <c r="N175" s="225"/>
      <c r="O175" s="225"/>
      <c r="P175" s="225"/>
      <c r="Q175" s="225"/>
      <c r="R175" s="225"/>
      <c r="S175" s="225"/>
      <c r="T175" s="226"/>
      <c r="AT175" s="227" t="s">
        <v>205</v>
      </c>
      <c r="AU175" s="227" t="s">
        <v>211</v>
      </c>
      <c r="AV175" s="12" t="s">
        <v>83</v>
      </c>
      <c r="AW175" s="12" t="s">
        <v>37</v>
      </c>
      <c r="AX175" s="12" t="s">
        <v>74</v>
      </c>
      <c r="AY175" s="227" t="s">
        <v>196</v>
      </c>
    </row>
    <row r="176" spans="2:65" s="12" customFormat="1">
      <c r="B176" s="216"/>
      <c r="C176" s="217"/>
      <c r="D176" s="218" t="s">
        <v>205</v>
      </c>
      <c r="E176" s="219" t="s">
        <v>24</v>
      </c>
      <c r="F176" s="220" t="s">
        <v>1942</v>
      </c>
      <c r="G176" s="217"/>
      <c r="H176" s="221">
        <v>10.632</v>
      </c>
      <c r="I176" s="222"/>
      <c r="J176" s="217"/>
      <c r="K176" s="217"/>
      <c r="L176" s="223"/>
      <c r="M176" s="224"/>
      <c r="N176" s="225"/>
      <c r="O176" s="225"/>
      <c r="P176" s="225"/>
      <c r="Q176" s="225"/>
      <c r="R176" s="225"/>
      <c r="S176" s="225"/>
      <c r="T176" s="226"/>
      <c r="AT176" s="227" t="s">
        <v>205</v>
      </c>
      <c r="AU176" s="227" t="s">
        <v>211</v>
      </c>
      <c r="AV176" s="12" t="s">
        <v>83</v>
      </c>
      <c r="AW176" s="12" t="s">
        <v>37</v>
      </c>
      <c r="AX176" s="12" t="s">
        <v>74</v>
      </c>
      <c r="AY176" s="227" t="s">
        <v>196</v>
      </c>
    </row>
    <row r="177" spans="2:51" s="12" customFormat="1">
      <c r="B177" s="216"/>
      <c r="C177" s="217"/>
      <c r="D177" s="218" t="s">
        <v>205</v>
      </c>
      <c r="E177" s="219" t="s">
        <v>24</v>
      </c>
      <c r="F177" s="220" t="s">
        <v>1943</v>
      </c>
      <c r="G177" s="217"/>
      <c r="H177" s="221">
        <v>2.54</v>
      </c>
      <c r="I177" s="222"/>
      <c r="J177" s="217"/>
      <c r="K177" s="217"/>
      <c r="L177" s="223"/>
      <c r="M177" s="224"/>
      <c r="N177" s="225"/>
      <c r="O177" s="225"/>
      <c r="P177" s="225"/>
      <c r="Q177" s="225"/>
      <c r="R177" s="225"/>
      <c r="S177" s="225"/>
      <c r="T177" s="226"/>
      <c r="AT177" s="227" t="s">
        <v>205</v>
      </c>
      <c r="AU177" s="227" t="s">
        <v>211</v>
      </c>
      <c r="AV177" s="12" t="s">
        <v>83</v>
      </c>
      <c r="AW177" s="12" t="s">
        <v>37</v>
      </c>
      <c r="AX177" s="12" t="s">
        <v>74</v>
      </c>
      <c r="AY177" s="227" t="s">
        <v>196</v>
      </c>
    </row>
    <row r="178" spans="2:51" s="12" customFormat="1">
      <c r="B178" s="216"/>
      <c r="C178" s="217"/>
      <c r="D178" s="218" t="s">
        <v>205</v>
      </c>
      <c r="E178" s="219" t="s">
        <v>24</v>
      </c>
      <c r="F178" s="220" t="s">
        <v>1944</v>
      </c>
      <c r="G178" s="217"/>
      <c r="H178" s="221">
        <v>25.038</v>
      </c>
      <c r="I178" s="222"/>
      <c r="J178" s="217"/>
      <c r="K178" s="217"/>
      <c r="L178" s="223"/>
      <c r="M178" s="224"/>
      <c r="N178" s="225"/>
      <c r="O178" s="225"/>
      <c r="P178" s="225"/>
      <c r="Q178" s="225"/>
      <c r="R178" s="225"/>
      <c r="S178" s="225"/>
      <c r="T178" s="226"/>
      <c r="AT178" s="227" t="s">
        <v>205</v>
      </c>
      <c r="AU178" s="227" t="s">
        <v>211</v>
      </c>
      <c r="AV178" s="12" t="s">
        <v>83</v>
      </c>
      <c r="AW178" s="12" t="s">
        <v>37</v>
      </c>
      <c r="AX178" s="12" t="s">
        <v>74</v>
      </c>
      <c r="AY178" s="227" t="s">
        <v>196</v>
      </c>
    </row>
    <row r="179" spans="2:51" s="13" customFormat="1">
      <c r="B179" s="228"/>
      <c r="C179" s="229"/>
      <c r="D179" s="218" t="s">
        <v>205</v>
      </c>
      <c r="E179" s="230" t="s">
        <v>24</v>
      </c>
      <c r="F179" s="231" t="s">
        <v>634</v>
      </c>
      <c r="G179" s="229"/>
      <c r="H179" s="232">
        <v>38.21</v>
      </c>
      <c r="I179" s="233"/>
      <c r="J179" s="229"/>
      <c r="K179" s="229"/>
      <c r="L179" s="234"/>
      <c r="M179" s="235"/>
      <c r="N179" s="236"/>
      <c r="O179" s="236"/>
      <c r="P179" s="236"/>
      <c r="Q179" s="236"/>
      <c r="R179" s="236"/>
      <c r="S179" s="236"/>
      <c r="T179" s="237"/>
      <c r="AT179" s="238" t="s">
        <v>205</v>
      </c>
      <c r="AU179" s="238" t="s">
        <v>211</v>
      </c>
      <c r="AV179" s="13" t="s">
        <v>211</v>
      </c>
      <c r="AW179" s="13" t="s">
        <v>37</v>
      </c>
      <c r="AX179" s="13" t="s">
        <v>74</v>
      </c>
      <c r="AY179" s="238" t="s">
        <v>196</v>
      </c>
    </row>
    <row r="180" spans="2:51" s="12" customFormat="1">
      <c r="B180" s="216"/>
      <c r="C180" s="217"/>
      <c r="D180" s="218" t="s">
        <v>205</v>
      </c>
      <c r="E180" s="219" t="s">
        <v>24</v>
      </c>
      <c r="F180" s="220" t="s">
        <v>1945</v>
      </c>
      <c r="G180" s="217"/>
      <c r="H180" s="221">
        <v>22.817</v>
      </c>
      <c r="I180" s="222"/>
      <c r="J180" s="217"/>
      <c r="K180" s="217"/>
      <c r="L180" s="223"/>
      <c r="M180" s="224"/>
      <c r="N180" s="225"/>
      <c r="O180" s="225"/>
      <c r="P180" s="225"/>
      <c r="Q180" s="225"/>
      <c r="R180" s="225"/>
      <c r="S180" s="225"/>
      <c r="T180" s="226"/>
      <c r="AT180" s="227" t="s">
        <v>205</v>
      </c>
      <c r="AU180" s="227" t="s">
        <v>211</v>
      </c>
      <c r="AV180" s="12" t="s">
        <v>83</v>
      </c>
      <c r="AW180" s="12" t="s">
        <v>37</v>
      </c>
      <c r="AX180" s="12" t="s">
        <v>74</v>
      </c>
      <c r="AY180" s="227" t="s">
        <v>196</v>
      </c>
    </row>
    <row r="181" spans="2:51" s="12" customFormat="1">
      <c r="B181" s="216"/>
      <c r="C181" s="217"/>
      <c r="D181" s="218" t="s">
        <v>205</v>
      </c>
      <c r="E181" s="219" t="s">
        <v>24</v>
      </c>
      <c r="F181" s="220" t="s">
        <v>1946</v>
      </c>
      <c r="G181" s="217"/>
      <c r="H181" s="221">
        <v>79.289000000000001</v>
      </c>
      <c r="I181" s="222"/>
      <c r="J181" s="217"/>
      <c r="K181" s="217"/>
      <c r="L181" s="223"/>
      <c r="M181" s="224"/>
      <c r="N181" s="225"/>
      <c r="O181" s="225"/>
      <c r="P181" s="225"/>
      <c r="Q181" s="225"/>
      <c r="R181" s="225"/>
      <c r="S181" s="225"/>
      <c r="T181" s="226"/>
      <c r="AT181" s="227" t="s">
        <v>205</v>
      </c>
      <c r="AU181" s="227" t="s">
        <v>211</v>
      </c>
      <c r="AV181" s="12" t="s">
        <v>83</v>
      </c>
      <c r="AW181" s="12" t="s">
        <v>37</v>
      </c>
      <c r="AX181" s="12" t="s">
        <v>74</v>
      </c>
      <c r="AY181" s="227" t="s">
        <v>196</v>
      </c>
    </row>
    <row r="182" spans="2:51" s="12" customFormat="1">
      <c r="B182" s="216"/>
      <c r="C182" s="217"/>
      <c r="D182" s="218" t="s">
        <v>205</v>
      </c>
      <c r="E182" s="219" t="s">
        <v>24</v>
      </c>
      <c r="F182" s="220" t="s">
        <v>1947</v>
      </c>
      <c r="G182" s="217"/>
      <c r="H182" s="221">
        <v>-14.896000000000001</v>
      </c>
      <c r="I182" s="222"/>
      <c r="J182" s="217"/>
      <c r="K182" s="217"/>
      <c r="L182" s="223"/>
      <c r="M182" s="224"/>
      <c r="N182" s="225"/>
      <c r="O182" s="225"/>
      <c r="P182" s="225"/>
      <c r="Q182" s="225"/>
      <c r="R182" s="225"/>
      <c r="S182" s="225"/>
      <c r="T182" s="226"/>
      <c r="AT182" s="227" t="s">
        <v>205</v>
      </c>
      <c r="AU182" s="227" t="s">
        <v>211</v>
      </c>
      <c r="AV182" s="12" t="s">
        <v>83</v>
      </c>
      <c r="AW182" s="12" t="s">
        <v>37</v>
      </c>
      <c r="AX182" s="12" t="s">
        <v>74</v>
      </c>
      <c r="AY182" s="227" t="s">
        <v>196</v>
      </c>
    </row>
    <row r="183" spans="2:51" s="12" customFormat="1">
      <c r="B183" s="216"/>
      <c r="C183" s="217"/>
      <c r="D183" s="218" t="s">
        <v>205</v>
      </c>
      <c r="E183" s="219" t="s">
        <v>24</v>
      </c>
      <c r="F183" s="220" t="s">
        <v>1948</v>
      </c>
      <c r="G183" s="217"/>
      <c r="H183" s="221">
        <v>1.68</v>
      </c>
      <c r="I183" s="222"/>
      <c r="J183" s="217"/>
      <c r="K183" s="217"/>
      <c r="L183" s="223"/>
      <c r="M183" s="224"/>
      <c r="N183" s="225"/>
      <c r="O183" s="225"/>
      <c r="P183" s="225"/>
      <c r="Q183" s="225"/>
      <c r="R183" s="225"/>
      <c r="S183" s="225"/>
      <c r="T183" s="226"/>
      <c r="AT183" s="227" t="s">
        <v>205</v>
      </c>
      <c r="AU183" s="227" t="s">
        <v>211</v>
      </c>
      <c r="AV183" s="12" t="s">
        <v>83</v>
      </c>
      <c r="AW183" s="12" t="s">
        <v>37</v>
      </c>
      <c r="AX183" s="12" t="s">
        <v>74</v>
      </c>
      <c r="AY183" s="227" t="s">
        <v>196</v>
      </c>
    </row>
    <row r="184" spans="2:51" s="12" customFormat="1">
      <c r="B184" s="216"/>
      <c r="C184" s="217"/>
      <c r="D184" s="218" t="s">
        <v>205</v>
      </c>
      <c r="E184" s="219" t="s">
        <v>24</v>
      </c>
      <c r="F184" s="220" t="s">
        <v>1949</v>
      </c>
      <c r="G184" s="217"/>
      <c r="H184" s="221">
        <v>1</v>
      </c>
      <c r="I184" s="222"/>
      <c r="J184" s="217"/>
      <c r="K184" s="217"/>
      <c r="L184" s="223"/>
      <c r="M184" s="224"/>
      <c r="N184" s="225"/>
      <c r="O184" s="225"/>
      <c r="P184" s="225"/>
      <c r="Q184" s="225"/>
      <c r="R184" s="225"/>
      <c r="S184" s="225"/>
      <c r="T184" s="226"/>
      <c r="AT184" s="227" t="s">
        <v>205</v>
      </c>
      <c r="AU184" s="227" t="s">
        <v>211</v>
      </c>
      <c r="AV184" s="12" t="s">
        <v>83</v>
      </c>
      <c r="AW184" s="12" t="s">
        <v>37</v>
      </c>
      <c r="AX184" s="12" t="s">
        <v>74</v>
      </c>
      <c r="AY184" s="227" t="s">
        <v>196</v>
      </c>
    </row>
    <row r="185" spans="2:51" s="12" customFormat="1">
      <c r="B185" s="216"/>
      <c r="C185" s="217"/>
      <c r="D185" s="218" t="s">
        <v>205</v>
      </c>
      <c r="E185" s="219" t="s">
        <v>24</v>
      </c>
      <c r="F185" s="220" t="s">
        <v>1950</v>
      </c>
      <c r="G185" s="217"/>
      <c r="H185" s="221">
        <v>0.38100000000000001</v>
      </c>
      <c r="I185" s="222"/>
      <c r="J185" s="217"/>
      <c r="K185" s="217"/>
      <c r="L185" s="223"/>
      <c r="M185" s="224"/>
      <c r="N185" s="225"/>
      <c r="O185" s="225"/>
      <c r="P185" s="225"/>
      <c r="Q185" s="225"/>
      <c r="R185" s="225"/>
      <c r="S185" s="225"/>
      <c r="T185" s="226"/>
      <c r="AT185" s="227" t="s">
        <v>205</v>
      </c>
      <c r="AU185" s="227" t="s">
        <v>211</v>
      </c>
      <c r="AV185" s="12" t="s">
        <v>83</v>
      </c>
      <c r="AW185" s="12" t="s">
        <v>37</v>
      </c>
      <c r="AX185" s="12" t="s">
        <v>74</v>
      </c>
      <c r="AY185" s="227" t="s">
        <v>196</v>
      </c>
    </row>
    <row r="186" spans="2:51" s="12" customFormat="1">
      <c r="B186" s="216"/>
      <c r="C186" s="217"/>
      <c r="D186" s="218" t="s">
        <v>205</v>
      </c>
      <c r="E186" s="219" t="s">
        <v>24</v>
      </c>
      <c r="F186" s="220" t="s">
        <v>1951</v>
      </c>
      <c r="G186" s="217"/>
      <c r="H186" s="221">
        <v>92.963999999999999</v>
      </c>
      <c r="I186" s="222"/>
      <c r="J186" s="217"/>
      <c r="K186" s="217"/>
      <c r="L186" s="223"/>
      <c r="M186" s="224"/>
      <c r="N186" s="225"/>
      <c r="O186" s="225"/>
      <c r="P186" s="225"/>
      <c r="Q186" s="225"/>
      <c r="R186" s="225"/>
      <c r="S186" s="225"/>
      <c r="T186" s="226"/>
      <c r="AT186" s="227" t="s">
        <v>205</v>
      </c>
      <c r="AU186" s="227" t="s">
        <v>211</v>
      </c>
      <c r="AV186" s="12" t="s">
        <v>83</v>
      </c>
      <c r="AW186" s="12" t="s">
        <v>37</v>
      </c>
      <c r="AX186" s="12" t="s">
        <v>74</v>
      </c>
      <c r="AY186" s="227" t="s">
        <v>196</v>
      </c>
    </row>
    <row r="187" spans="2:51" s="12" customFormat="1">
      <c r="B187" s="216"/>
      <c r="C187" s="217"/>
      <c r="D187" s="218" t="s">
        <v>205</v>
      </c>
      <c r="E187" s="219" t="s">
        <v>24</v>
      </c>
      <c r="F187" s="220" t="s">
        <v>1952</v>
      </c>
      <c r="G187" s="217"/>
      <c r="H187" s="221">
        <v>33.832000000000001</v>
      </c>
      <c r="I187" s="222"/>
      <c r="J187" s="217"/>
      <c r="K187" s="217"/>
      <c r="L187" s="223"/>
      <c r="M187" s="224"/>
      <c r="N187" s="225"/>
      <c r="O187" s="225"/>
      <c r="P187" s="225"/>
      <c r="Q187" s="225"/>
      <c r="R187" s="225"/>
      <c r="S187" s="225"/>
      <c r="T187" s="226"/>
      <c r="AT187" s="227" t="s">
        <v>205</v>
      </c>
      <c r="AU187" s="227" t="s">
        <v>211</v>
      </c>
      <c r="AV187" s="12" t="s">
        <v>83</v>
      </c>
      <c r="AW187" s="12" t="s">
        <v>37</v>
      </c>
      <c r="AX187" s="12" t="s">
        <v>74</v>
      </c>
      <c r="AY187" s="227" t="s">
        <v>196</v>
      </c>
    </row>
    <row r="188" spans="2:51" s="12" customFormat="1">
      <c r="B188" s="216"/>
      <c r="C188" s="217"/>
      <c r="D188" s="218" t="s">
        <v>205</v>
      </c>
      <c r="E188" s="219" t="s">
        <v>24</v>
      </c>
      <c r="F188" s="220" t="s">
        <v>1953</v>
      </c>
      <c r="G188" s="217"/>
      <c r="H188" s="221">
        <v>-7.3959999999999999</v>
      </c>
      <c r="I188" s="222"/>
      <c r="J188" s="217"/>
      <c r="K188" s="217"/>
      <c r="L188" s="223"/>
      <c r="M188" s="224"/>
      <c r="N188" s="225"/>
      <c r="O188" s="225"/>
      <c r="P188" s="225"/>
      <c r="Q188" s="225"/>
      <c r="R188" s="225"/>
      <c r="S188" s="225"/>
      <c r="T188" s="226"/>
      <c r="AT188" s="227" t="s">
        <v>205</v>
      </c>
      <c r="AU188" s="227" t="s">
        <v>211</v>
      </c>
      <c r="AV188" s="12" t="s">
        <v>83</v>
      </c>
      <c r="AW188" s="12" t="s">
        <v>37</v>
      </c>
      <c r="AX188" s="12" t="s">
        <v>74</v>
      </c>
      <c r="AY188" s="227" t="s">
        <v>196</v>
      </c>
    </row>
    <row r="189" spans="2:51" s="12" customFormat="1">
      <c r="B189" s="216"/>
      <c r="C189" s="217"/>
      <c r="D189" s="218" t="s">
        <v>205</v>
      </c>
      <c r="E189" s="219" t="s">
        <v>24</v>
      </c>
      <c r="F189" s="220" t="s">
        <v>1954</v>
      </c>
      <c r="G189" s="217"/>
      <c r="H189" s="221">
        <v>1.68</v>
      </c>
      <c r="I189" s="222"/>
      <c r="J189" s="217"/>
      <c r="K189" s="217"/>
      <c r="L189" s="223"/>
      <c r="M189" s="224"/>
      <c r="N189" s="225"/>
      <c r="O189" s="225"/>
      <c r="P189" s="225"/>
      <c r="Q189" s="225"/>
      <c r="R189" s="225"/>
      <c r="S189" s="225"/>
      <c r="T189" s="226"/>
      <c r="AT189" s="227" t="s">
        <v>205</v>
      </c>
      <c r="AU189" s="227" t="s">
        <v>211</v>
      </c>
      <c r="AV189" s="12" t="s">
        <v>83</v>
      </c>
      <c r="AW189" s="12" t="s">
        <v>37</v>
      </c>
      <c r="AX189" s="12" t="s">
        <v>74</v>
      </c>
      <c r="AY189" s="227" t="s">
        <v>196</v>
      </c>
    </row>
    <row r="190" spans="2:51" s="12" customFormat="1">
      <c r="B190" s="216"/>
      <c r="C190" s="217"/>
      <c r="D190" s="218" t="s">
        <v>205</v>
      </c>
      <c r="E190" s="219" t="s">
        <v>24</v>
      </c>
      <c r="F190" s="220" t="s">
        <v>1955</v>
      </c>
      <c r="G190" s="217"/>
      <c r="H190" s="221">
        <v>4.2</v>
      </c>
      <c r="I190" s="222"/>
      <c r="J190" s="217"/>
      <c r="K190" s="217"/>
      <c r="L190" s="223"/>
      <c r="M190" s="224"/>
      <c r="N190" s="225"/>
      <c r="O190" s="225"/>
      <c r="P190" s="225"/>
      <c r="Q190" s="225"/>
      <c r="R190" s="225"/>
      <c r="S190" s="225"/>
      <c r="T190" s="226"/>
      <c r="AT190" s="227" t="s">
        <v>205</v>
      </c>
      <c r="AU190" s="227" t="s">
        <v>211</v>
      </c>
      <c r="AV190" s="12" t="s">
        <v>83</v>
      </c>
      <c r="AW190" s="12" t="s">
        <v>37</v>
      </c>
      <c r="AX190" s="12" t="s">
        <v>74</v>
      </c>
      <c r="AY190" s="227" t="s">
        <v>196</v>
      </c>
    </row>
    <row r="191" spans="2:51" s="12" customFormat="1">
      <c r="B191" s="216"/>
      <c r="C191" s="217"/>
      <c r="D191" s="218" t="s">
        <v>205</v>
      </c>
      <c r="E191" s="219" t="s">
        <v>24</v>
      </c>
      <c r="F191" s="220" t="s">
        <v>1956</v>
      </c>
      <c r="G191" s="217"/>
      <c r="H191" s="221">
        <v>1.75</v>
      </c>
      <c r="I191" s="222"/>
      <c r="J191" s="217"/>
      <c r="K191" s="217"/>
      <c r="L191" s="223"/>
      <c r="M191" s="224"/>
      <c r="N191" s="225"/>
      <c r="O191" s="225"/>
      <c r="P191" s="225"/>
      <c r="Q191" s="225"/>
      <c r="R191" s="225"/>
      <c r="S191" s="225"/>
      <c r="T191" s="226"/>
      <c r="AT191" s="227" t="s">
        <v>205</v>
      </c>
      <c r="AU191" s="227" t="s">
        <v>211</v>
      </c>
      <c r="AV191" s="12" t="s">
        <v>83</v>
      </c>
      <c r="AW191" s="12" t="s">
        <v>37</v>
      </c>
      <c r="AX191" s="12" t="s">
        <v>74</v>
      </c>
      <c r="AY191" s="227" t="s">
        <v>196</v>
      </c>
    </row>
    <row r="192" spans="2:51" s="12" customFormat="1">
      <c r="B192" s="216"/>
      <c r="C192" s="217"/>
      <c r="D192" s="218" t="s">
        <v>205</v>
      </c>
      <c r="E192" s="219" t="s">
        <v>24</v>
      </c>
      <c r="F192" s="220" t="s">
        <v>1957</v>
      </c>
      <c r="G192" s="217"/>
      <c r="H192" s="221">
        <v>0.9</v>
      </c>
      <c r="I192" s="222"/>
      <c r="J192" s="217"/>
      <c r="K192" s="217"/>
      <c r="L192" s="223"/>
      <c r="M192" s="224"/>
      <c r="N192" s="225"/>
      <c r="O192" s="225"/>
      <c r="P192" s="225"/>
      <c r="Q192" s="225"/>
      <c r="R192" s="225"/>
      <c r="S192" s="225"/>
      <c r="T192" s="226"/>
      <c r="AT192" s="227" t="s">
        <v>205</v>
      </c>
      <c r="AU192" s="227" t="s">
        <v>211</v>
      </c>
      <c r="AV192" s="12" t="s">
        <v>83</v>
      </c>
      <c r="AW192" s="12" t="s">
        <v>37</v>
      </c>
      <c r="AX192" s="12" t="s">
        <v>74</v>
      </c>
      <c r="AY192" s="227" t="s">
        <v>196</v>
      </c>
    </row>
    <row r="193" spans="2:65" s="12" customFormat="1">
      <c r="B193" s="216"/>
      <c r="C193" s="217"/>
      <c r="D193" s="218" t="s">
        <v>205</v>
      </c>
      <c r="E193" s="219" t="s">
        <v>24</v>
      </c>
      <c r="F193" s="220" t="s">
        <v>1958</v>
      </c>
      <c r="G193" s="217"/>
      <c r="H193" s="221">
        <v>-38.21</v>
      </c>
      <c r="I193" s="222"/>
      <c r="J193" s="217"/>
      <c r="K193" s="217"/>
      <c r="L193" s="223"/>
      <c r="M193" s="224"/>
      <c r="N193" s="225"/>
      <c r="O193" s="225"/>
      <c r="P193" s="225"/>
      <c r="Q193" s="225"/>
      <c r="R193" s="225"/>
      <c r="S193" s="225"/>
      <c r="T193" s="226"/>
      <c r="AT193" s="227" t="s">
        <v>205</v>
      </c>
      <c r="AU193" s="227" t="s">
        <v>211</v>
      </c>
      <c r="AV193" s="12" t="s">
        <v>83</v>
      </c>
      <c r="AW193" s="12" t="s">
        <v>37</v>
      </c>
      <c r="AX193" s="12" t="s">
        <v>74</v>
      </c>
      <c r="AY193" s="227" t="s">
        <v>196</v>
      </c>
    </row>
    <row r="194" spans="2:65" s="13" customFormat="1">
      <c r="B194" s="228"/>
      <c r="C194" s="229"/>
      <c r="D194" s="218" t="s">
        <v>205</v>
      </c>
      <c r="E194" s="230" t="s">
        <v>24</v>
      </c>
      <c r="F194" s="231" t="s">
        <v>1959</v>
      </c>
      <c r="G194" s="229"/>
      <c r="H194" s="232">
        <v>179.99100000000001</v>
      </c>
      <c r="I194" s="233"/>
      <c r="J194" s="229"/>
      <c r="K194" s="229"/>
      <c r="L194" s="234"/>
      <c r="M194" s="235"/>
      <c r="N194" s="236"/>
      <c r="O194" s="236"/>
      <c r="P194" s="236"/>
      <c r="Q194" s="236"/>
      <c r="R194" s="236"/>
      <c r="S194" s="236"/>
      <c r="T194" s="237"/>
      <c r="AT194" s="238" t="s">
        <v>205</v>
      </c>
      <c r="AU194" s="238" t="s">
        <v>211</v>
      </c>
      <c r="AV194" s="13" t="s">
        <v>211</v>
      </c>
      <c r="AW194" s="13" t="s">
        <v>37</v>
      </c>
      <c r="AX194" s="13" t="s">
        <v>74</v>
      </c>
      <c r="AY194" s="238" t="s">
        <v>196</v>
      </c>
    </row>
    <row r="195" spans="2:65" s="14" customFormat="1">
      <c r="B195" s="239"/>
      <c r="C195" s="240"/>
      <c r="D195" s="218" t="s">
        <v>205</v>
      </c>
      <c r="E195" s="241" t="s">
        <v>24</v>
      </c>
      <c r="F195" s="242" t="s">
        <v>238</v>
      </c>
      <c r="G195" s="240"/>
      <c r="H195" s="243">
        <v>218.20099999999999</v>
      </c>
      <c r="I195" s="244"/>
      <c r="J195" s="240"/>
      <c r="K195" s="240"/>
      <c r="L195" s="245"/>
      <c r="M195" s="246"/>
      <c r="N195" s="247"/>
      <c r="O195" s="247"/>
      <c r="P195" s="247"/>
      <c r="Q195" s="247"/>
      <c r="R195" s="247"/>
      <c r="S195" s="247"/>
      <c r="T195" s="248"/>
      <c r="AT195" s="249" t="s">
        <v>205</v>
      </c>
      <c r="AU195" s="249" t="s">
        <v>211</v>
      </c>
      <c r="AV195" s="14" t="s">
        <v>203</v>
      </c>
      <c r="AW195" s="14" t="s">
        <v>37</v>
      </c>
      <c r="AX195" s="14" t="s">
        <v>81</v>
      </c>
      <c r="AY195" s="249" t="s">
        <v>196</v>
      </c>
    </row>
    <row r="196" spans="2:65" s="1" customFormat="1" ht="34.5" customHeight="1">
      <c r="B196" s="42"/>
      <c r="C196" s="204" t="s">
        <v>345</v>
      </c>
      <c r="D196" s="204" t="s">
        <v>198</v>
      </c>
      <c r="E196" s="205" t="s">
        <v>645</v>
      </c>
      <c r="F196" s="206" t="s">
        <v>646</v>
      </c>
      <c r="G196" s="207" t="s">
        <v>267</v>
      </c>
      <c r="H196" s="208">
        <v>218.20099999999999</v>
      </c>
      <c r="I196" s="209"/>
      <c r="J196" s="210">
        <f>ROUND(I196*H196,2)</f>
        <v>0</v>
      </c>
      <c r="K196" s="206" t="s">
        <v>24</v>
      </c>
      <c r="L196" s="62"/>
      <c r="M196" s="211" t="s">
        <v>24</v>
      </c>
      <c r="N196" s="212" t="s">
        <v>45</v>
      </c>
      <c r="O196" s="43"/>
      <c r="P196" s="213">
        <f>O196*H196</f>
        <v>0</v>
      </c>
      <c r="Q196" s="213">
        <v>2.1000000000000001E-2</v>
      </c>
      <c r="R196" s="213">
        <f>Q196*H196</f>
        <v>4.5822210000000005</v>
      </c>
      <c r="S196" s="213">
        <v>0</v>
      </c>
      <c r="T196" s="214">
        <f>S196*H196</f>
        <v>0</v>
      </c>
      <c r="AR196" s="25" t="s">
        <v>203</v>
      </c>
      <c r="AT196" s="25" t="s">
        <v>198</v>
      </c>
      <c r="AU196" s="25" t="s">
        <v>211</v>
      </c>
      <c r="AY196" s="25" t="s">
        <v>196</v>
      </c>
      <c r="BE196" s="215">
        <f>IF(N196="základní",J196,0)</f>
        <v>0</v>
      </c>
      <c r="BF196" s="215">
        <f>IF(N196="snížená",J196,0)</f>
        <v>0</v>
      </c>
      <c r="BG196" s="215">
        <f>IF(N196="zákl. přenesená",J196,0)</f>
        <v>0</v>
      </c>
      <c r="BH196" s="215">
        <f>IF(N196="sníž. přenesená",J196,0)</f>
        <v>0</v>
      </c>
      <c r="BI196" s="215">
        <f>IF(N196="nulová",J196,0)</f>
        <v>0</v>
      </c>
      <c r="BJ196" s="25" t="s">
        <v>81</v>
      </c>
      <c r="BK196" s="215">
        <f>ROUND(I196*H196,2)</f>
        <v>0</v>
      </c>
      <c r="BL196" s="25" t="s">
        <v>203</v>
      </c>
      <c r="BM196" s="25" t="s">
        <v>1960</v>
      </c>
    </row>
    <row r="197" spans="2:65" s="15" customFormat="1">
      <c r="B197" s="260"/>
      <c r="C197" s="261"/>
      <c r="D197" s="218" t="s">
        <v>205</v>
      </c>
      <c r="E197" s="262" t="s">
        <v>24</v>
      </c>
      <c r="F197" s="263" t="s">
        <v>608</v>
      </c>
      <c r="G197" s="261"/>
      <c r="H197" s="262" t="s">
        <v>24</v>
      </c>
      <c r="I197" s="264"/>
      <c r="J197" s="261"/>
      <c r="K197" s="261"/>
      <c r="L197" s="265"/>
      <c r="M197" s="266"/>
      <c r="N197" s="267"/>
      <c r="O197" s="267"/>
      <c r="P197" s="267"/>
      <c r="Q197" s="267"/>
      <c r="R197" s="267"/>
      <c r="S197" s="267"/>
      <c r="T197" s="268"/>
      <c r="AT197" s="269" t="s">
        <v>205</v>
      </c>
      <c r="AU197" s="269" t="s">
        <v>211</v>
      </c>
      <c r="AV197" s="15" t="s">
        <v>81</v>
      </c>
      <c r="AW197" s="15" t="s">
        <v>37</v>
      </c>
      <c r="AX197" s="15" t="s">
        <v>74</v>
      </c>
      <c r="AY197" s="269" t="s">
        <v>196</v>
      </c>
    </row>
    <row r="198" spans="2:65" s="15" customFormat="1">
      <c r="B198" s="260"/>
      <c r="C198" s="261"/>
      <c r="D198" s="218" t="s">
        <v>205</v>
      </c>
      <c r="E198" s="262" t="s">
        <v>24</v>
      </c>
      <c r="F198" s="263" t="s">
        <v>609</v>
      </c>
      <c r="G198" s="261"/>
      <c r="H198" s="262" t="s">
        <v>24</v>
      </c>
      <c r="I198" s="264"/>
      <c r="J198" s="261"/>
      <c r="K198" s="261"/>
      <c r="L198" s="265"/>
      <c r="M198" s="266"/>
      <c r="N198" s="267"/>
      <c r="O198" s="267"/>
      <c r="P198" s="267"/>
      <c r="Q198" s="267"/>
      <c r="R198" s="267"/>
      <c r="S198" s="267"/>
      <c r="T198" s="268"/>
      <c r="AT198" s="269" t="s">
        <v>205</v>
      </c>
      <c r="AU198" s="269" t="s">
        <v>211</v>
      </c>
      <c r="AV198" s="15" t="s">
        <v>81</v>
      </c>
      <c r="AW198" s="15" t="s">
        <v>37</v>
      </c>
      <c r="AX198" s="15" t="s">
        <v>74</v>
      </c>
      <c r="AY198" s="269" t="s">
        <v>196</v>
      </c>
    </row>
    <row r="199" spans="2:65" s="12" customFormat="1">
      <c r="B199" s="216"/>
      <c r="C199" s="217"/>
      <c r="D199" s="218" t="s">
        <v>205</v>
      </c>
      <c r="E199" s="219" t="s">
        <v>24</v>
      </c>
      <c r="F199" s="220" t="s">
        <v>24</v>
      </c>
      <c r="G199" s="217"/>
      <c r="H199" s="221">
        <v>0</v>
      </c>
      <c r="I199" s="222"/>
      <c r="J199" s="217"/>
      <c r="K199" s="217"/>
      <c r="L199" s="223"/>
      <c r="M199" s="224"/>
      <c r="N199" s="225"/>
      <c r="O199" s="225"/>
      <c r="P199" s="225"/>
      <c r="Q199" s="225"/>
      <c r="R199" s="225"/>
      <c r="S199" s="225"/>
      <c r="T199" s="226"/>
      <c r="AT199" s="227" t="s">
        <v>205</v>
      </c>
      <c r="AU199" s="227" t="s">
        <v>211</v>
      </c>
      <c r="AV199" s="12" t="s">
        <v>83</v>
      </c>
      <c r="AW199" s="12" t="s">
        <v>37</v>
      </c>
      <c r="AX199" s="12" t="s">
        <v>74</v>
      </c>
      <c r="AY199" s="227" t="s">
        <v>196</v>
      </c>
    </row>
    <row r="200" spans="2:65" s="12" customFormat="1">
      <c r="B200" s="216"/>
      <c r="C200" s="217"/>
      <c r="D200" s="218" t="s">
        <v>205</v>
      </c>
      <c r="E200" s="219" t="s">
        <v>24</v>
      </c>
      <c r="F200" s="220" t="s">
        <v>1942</v>
      </c>
      <c r="G200" s="217"/>
      <c r="H200" s="221">
        <v>10.632</v>
      </c>
      <c r="I200" s="222"/>
      <c r="J200" s="217"/>
      <c r="K200" s="217"/>
      <c r="L200" s="223"/>
      <c r="M200" s="224"/>
      <c r="N200" s="225"/>
      <c r="O200" s="225"/>
      <c r="P200" s="225"/>
      <c r="Q200" s="225"/>
      <c r="R200" s="225"/>
      <c r="S200" s="225"/>
      <c r="T200" s="226"/>
      <c r="AT200" s="227" t="s">
        <v>205</v>
      </c>
      <c r="AU200" s="227" t="s">
        <v>211</v>
      </c>
      <c r="AV200" s="12" t="s">
        <v>83</v>
      </c>
      <c r="AW200" s="12" t="s">
        <v>37</v>
      </c>
      <c r="AX200" s="12" t="s">
        <v>74</v>
      </c>
      <c r="AY200" s="227" t="s">
        <v>196</v>
      </c>
    </row>
    <row r="201" spans="2:65" s="12" customFormat="1">
      <c r="B201" s="216"/>
      <c r="C201" s="217"/>
      <c r="D201" s="218" t="s">
        <v>205</v>
      </c>
      <c r="E201" s="219" t="s">
        <v>24</v>
      </c>
      <c r="F201" s="220" t="s">
        <v>1943</v>
      </c>
      <c r="G201" s="217"/>
      <c r="H201" s="221">
        <v>2.54</v>
      </c>
      <c r="I201" s="222"/>
      <c r="J201" s="217"/>
      <c r="K201" s="217"/>
      <c r="L201" s="223"/>
      <c r="M201" s="224"/>
      <c r="N201" s="225"/>
      <c r="O201" s="225"/>
      <c r="P201" s="225"/>
      <c r="Q201" s="225"/>
      <c r="R201" s="225"/>
      <c r="S201" s="225"/>
      <c r="T201" s="226"/>
      <c r="AT201" s="227" t="s">
        <v>205</v>
      </c>
      <c r="AU201" s="227" t="s">
        <v>211</v>
      </c>
      <c r="AV201" s="12" t="s">
        <v>83</v>
      </c>
      <c r="AW201" s="12" t="s">
        <v>37</v>
      </c>
      <c r="AX201" s="12" t="s">
        <v>74</v>
      </c>
      <c r="AY201" s="227" t="s">
        <v>196</v>
      </c>
    </row>
    <row r="202" spans="2:65" s="12" customFormat="1">
      <c r="B202" s="216"/>
      <c r="C202" s="217"/>
      <c r="D202" s="218" t="s">
        <v>205</v>
      </c>
      <c r="E202" s="219" t="s">
        <v>24</v>
      </c>
      <c r="F202" s="220" t="s">
        <v>1944</v>
      </c>
      <c r="G202" s="217"/>
      <c r="H202" s="221">
        <v>25.038</v>
      </c>
      <c r="I202" s="222"/>
      <c r="J202" s="217"/>
      <c r="K202" s="217"/>
      <c r="L202" s="223"/>
      <c r="M202" s="224"/>
      <c r="N202" s="225"/>
      <c r="O202" s="225"/>
      <c r="P202" s="225"/>
      <c r="Q202" s="225"/>
      <c r="R202" s="225"/>
      <c r="S202" s="225"/>
      <c r="T202" s="226"/>
      <c r="AT202" s="227" t="s">
        <v>205</v>
      </c>
      <c r="AU202" s="227" t="s">
        <v>211</v>
      </c>
      <c r="AV202" s="12" t="s">
        <v>83</v>
      </c>
      <c r="AW202" s="12" t="s">
        <v>37</v>
      </c>
      <c r="AX202" s="12" t="s">
        <v>74</v>
      </c>
      <c r="AY202" s="227" t="s">
        <v>196</v>
      </c>
    </row>
    <row r="203" spans="2:65" s="13" customFormat="1">
      <c r="B203" s="228"/>
      <c r="C203" s="229"/>
      <c r="D203" s="218" t="s">
        <v>205</v>
      </c>
      <c r="E203" s="230" t="s">
        <v>24</v>
      </c>
      <c r="F203" s="231" t="s">
        <v>634</v>
      </c>
      <c r="G203" s="229"/>
      <c r="H203" s="232">
        <v>38.21</v>
      </c>
      <c r="I203" s="233"/>
      <c r="J203" s="229"/>
      <c r="K203" s="229"/>
      <c r="L203" s="234"/>
      <c r="M203" s="235"/>
      <c r="N203" s="236"/>
      <c r="O203" s="236"/>
      <c r="P203" s="236"/>
      <c r="Q203" s="236"/>
      <c r="R203" s="236"/>
      <c r="S203" s="236"/>
      <c r="T203" s="237"/>
      <c r="AT203" s="238" t="s">
        <v>205</v>
      </c>
      <c r="AU203" s="238" t="s">
        <v>211</v>
      </c>
      <c r="AV203" s="13" t="s">
        <v>211</v>
      </c>
      <c r="AW203" s="13" t="s">
        <v>37</v>
      </c>
      <c r="AX203" s="13" t="s">
        <v>74</v>
      </c>
      <c r="AY203" s="238" t="s">
        <v>196</v>
      </c>
    </row>
    <row r="204" spans="2:65" s="12" customFormat="1">
      <c r="B204" s="216"/>
      <c r="C204" s="217"/>
      <c r="D204" s="218" t="s">
        <v>205</v>
      </c>
      <c r="E204" s="219" t="s">
        <v>24</v>
      </c>
      <c r="F204" s="220" t="s">
        <v>1945</v>
      </c>
      <c r="G204" s="217"/>
      <c r="H204" s="221">
        <v>22.817</v>
      </c>
      <c r="I204" s="222"/>
      <c r="J204" s="217"/>
      <c r="K204" s="217"/>
      <c r="L204" s="223"/>
      <c r="M204" s="224"/>
      <c r="N204" s="225"/>
      <c r="O204" s="225"/>
      <c r="P204" s="225"/>
      <c r="Q204" s="225"/>
      <c r="R204" s="225"/>
      <c r="S204" s="225"/>
      <c r="T204" s="226"/>
      <c r="AT204" s="227" t="s">
        <v>205</v>
      </c>
      <c r="AU204" s="227" t="s">
        <v>211</v>
      </c>
      <c r="AV204" s="12" t="s">
        <v>83</v>
      </c>
      <c r="AW204" s="12" t="s">
        <v>37</v>
      </c>
      <c r="AX204" s="12" t="s">
        <v>74</v>
      </c>
      <c r="AY204" s="227" t="s">
        <v>196</v>
      </c>
    </row>
    <row r="205" spans="2:65" s="12" customFormat="1">
      <c r="B205" s="216"/>
      <c r="C205" s="217"/>
      <c r="D205" s="218" t="s">
        <v>205</v>
      </c>
      <c r="E205" s="219" t="s">
        <v>24</v>
      </c>
      <c r="F205" s="220" t="s">
        <v>1946</v>
      </c>
      <c r="G205" s="217"/>
      <c r="H205" s="221">
        <v>79.289000000000001</v>
      </c>
      <c r="I205" s="222"/>
      <c r="J205" s="217"/>
      <c r="K205" s="217"/>
      <c r="L205" s="223"/>
      <c r="M205" s="224"/>
      <c r="N205" s="225"/>
      <c r="O205" s="225"/>
      <c r="P205" s="225"/>
      <c r="Q205" s="225"/>
      <c r="R205" s="225"/>
      <c r="S205" s="225"/>
      <c r="T205" s="226"/>
      <c r="AT205" s="227" t="s">
        <v>205</v>
      </c>
      <c r="AU205" s="227" t="s">
        <v>211</v>
      </c>
      <c r="AV205" s="12" t="s">
        <v>83</v>
      </c>
      <c r="AW205" s="12" t="s">
        <v>37</v>
      </c>
      <c r="AX205" s="12" t="s">
        <v>74</v>
      </c>
      <c r="AY205" s="227" t="s">
        <v>196</v>
      </c>
    </row>
    <row r="206" spans="2:65" s="12" customFormat="1">
      <c r="B206" s="216"/>
      <c r="C206" s="217"/>
      <c r="D206" s="218" t="s">
        <v>205</v>
      </c>
      <c r="E206" s="219" t="s">
        <v>24</v>
      </c>
      <c r="F206" s="220" t="s">
        <v>1947</v>
      </c>
      <c r="G206" s="217"/>
      <c r="H206" s="221">
        <v>-14.896000000000001</v>
      </c>
      <c r="I206" s="222"/>
      <c r="J206" s="217"/>
      <c r="K206" s="217"/>
      <c r="L206" s="223"/>
      <c r="M206" s="224"/>
      <c r="N206" s="225"/>
      <c r="O206" s="225"/>
      <c r="P206" s="225"/>
      <c r="Q206" s="225"/>
      <c r="R206" s="225"/>
      <c r="S206" s="225"/>
      <c r="T206" s="226"/>
      <c r="AT206" s="227" t="s">
        <v>205</v>
      </c>
      <c r="AU206" s="227" t="s">
        <v>211</v>
      </c>
      <c r="AV206" s="12" t="s">
        <v>83</v>
      </c>
      <c r="AW206" s="12" t="s">
        <v>37</v>
      </c>
      <c r="AX206" s="12" t="s">
        <v>74</v>
      </c>
      <c r="AY206" s="227" t="s">
        <v>196</v>
      </c>
    </row>
    <row r="207" spans="2:65" s="12" customFormat="1">
      <c r="B207" s="216"/>
      <c r="C207" s="217"/>
      <c r="D207" s="218" t="s">
        <v>205</v>
      </c>
      <c r="E207" s="219" t="s">
        <v>24</v>
      </c>
      <c r="F207" s="220" t="s">
        <v>1948</v>
      </c>
      <c r="G207" s="217"/>
      <c r="H207" s="221">
        <v>1.68</v>
      </c>
      <c r="I207" s="222"/>
      <c r="J207" s="217"/>
      <c r="K207" s="217"/>
      <c r="L207" s="223"/>
      <c r="M207" s="224"/>
      <c r="N207" s="225"/>
      <c r="O207" s="225"/>
      <c r="P207" s="225"/>
      <c r="Q207" s="225"/>
      <c r="R207" s="225"/>
      <c r="S207" s="225"/>
      <c r="T207" s="226"/>
      <c r="AT207" s="227" t="s">
        <v>205</v>
      </c>
      <c r="AU207" s="227" t="s">
        <v>211</v>
      </c>
      <c r="AV207" s="12" t="s">
        <v>83</v>
      </c>
      <c r="AW207" s="12" t="s">
        <v>37</v>
      </c>
      <c r="AX207" s="12" t="s">
        <v>74</v>
      </c>
      <c r="AY207" s="227" t="s">
        <v>196</v>
      </c>
    </row>
    <row r="208" spans="2:65" s="12" customFormat="1">
      <c r="B208" s="216"/>
      <c r="C208" s="217"/>
      <c r="D208" s="218" t="s">
        <v>205</v>
      </c>
      <c r="E208" s="219" t="s">
        <v>24</v>
      </c>
      <c r="F208" s="220" t="s">
        <v>1949</v>
      </c>
      <c r="G208" s="217"/>
      <c r="H208" s="221">
        <v>1</v>
      </c>
      <c r="I208" s="222"/>
      <c r="J208" s="217"/>
      <c r="K208" s="217"/>
      <c r="L208" s="223"/>
      <c r="M208" s="224"/>
      <c r="N208" s="225"/>
      <c r="O208" s="225"/>
      <c r="P208" s="225"/>
      <c r="Q208" s="225"/>
      <c r="R208" s="225"/>
      <c r="S208" s="225"/>
      <c r="T208" s="226"/>
      <c r="AT208" s="227" t="s">
        <v>205</v>
      </c>
      <c r="AU208" s="227" t="s">
        <v>211</v>
      </c>
      <c r="AV208" s="12" t="s">
        <v>83</v>
      </c>
      <c r="AW208" s="12" t="s">
        <v>37</v>
      </c>
      <c r="AX208" s="12" t="s">
        <v>74</v>
      </c>
      <c r="AY208" s="227" t="s">
        <v>196</v>
      </c>
    </row>
    <row r="209" spans="2:65" s="12" customFormat="1">
      <c r="B209" s="216"/>
      <c r="C209" s="217"/>
      <c r="D209" s="218" t="s">
        <v>205</v>
      </c>
      <c r="E209" s="219" t="s">
        <v>24</v>
      </c>
      <c r="F209" s="220" t="s">
        <v>1950</v>
      </c>
      <c r="G209" s="217"/>
      <c r="H209" s="221">
        <v>0.38100000000000001</v>
      </c>
      <c r="I209" s="222"/>
      <c r="J209" s="217"/>
      <c r="K209" s="217"/>
      <c r="L209" s="223"/>
      <c r="M209" s="224"/>
      <c r="N209" s="225"/>
      <c r="O209" s="225"/>
      <c r="P209" s="225"/>
      <c r="Q209" s="225"/>
      <c r="R209" s="225"/>
      <c r="S209" s="225"/>
      <c r="T209" s="226"/>
      <c r="AT209" s="227" t="s">
        <v>205</v>
      </c>
      <c r="AU209" s="227" t="s">
        <v>211</v>
      </c>
      <c r="AV209" s="12" t="s">
        <v>83</v>
      </c>
      <c r="AW209" s="12" t="s">
        <v>37</v>
      </c>
      <c r="AX209" s="12" t="s">
        <v>74</v>
      </c>
      <c r="AY209" s="227" t="s">
        <v>196</v>
      </c>
    </row>
    <row r="210" spans="2:65" s="12" customFormat="1">
      <c r="B210" s="216"/>
      <c r="C210" s="217"/>
      <c r="D210" s="218" t="s">
        <v>205</v>
      </c>
      <c r="E210" s="219" t="s">
        <v>24</v>
      </c>
      <c r="F210" s="220" t="s">
        <v>1951</v>
      </c>
      <c r="G210" s="217"/>
      <c r="H210" s="221">
        <v>92.963999999999999</v>
      </c>
      <c r="I210" s="222"/>
      <c r="J210" s="217"/>
      <c r="K210" s="217"/>
      <c r="L210" s="223"/>
      <c r="M210" s="224"/>
      <c r="N210" s="225"/>
      <c r="O210" s="225"/>
      <c r="P210" s="225"/>
      <c r="Q210" s="225"/>
      <c r="R210" s="225"/>
      <c r="S210" s="225"/>
      <c r="T210" s="226"/>
      <c r="AT210" s="227" t="s">
        <v>205</v>
      </c>
      <c r="AU210" s="227" t="s">
        <v>211</v>
      </c>
      <c r="AV210" s="12" t="s">
        <v>83</v>
      </c>
      <c r="AW210" s="12" t="s">
        <v>37</v>
      </c>
      <c r="AX210" s="12" t="s">
        <v>74</v>
      </c>
      <c r="AY210" s="227" t="s">
        <v>196</v>
      </c>
    </row>
    <row r="211" spans="2:65" s="12" customFormat="1">
      <c r="B211" s="216"/>
      <c r="C211" s="217"/>
      <c r="D211" s="218" t="s">
        <v>205</v>
      </c>
      <c r="E211" s="219" t="s">
        <v>24</v>
      </c>
      <c r="F211" s="220" t="s">
        <v>1952</v>
      </c>
      <c r="G211" s="217"/>
      <c r="H211" s="221">
        <v>33.832000000000001</v>
      </c>
      <c r="I211" s="222"/>
      <c r="J211" s="217"/>
      <c r="K211" s="217"/>
      <c r="L211" s="223"/>
      <c r="M211" s="224"/>
      <c r="N211" s="225"/>
      <c r="O211" s="225"/>
      <c r="P211" s="225"/>
      <c r="Q211" s="225"/>
      <c r="R211" s="225"/>
      <c r="S211" s="225"/>
      <c r="T211" s="226"/>
      <c r="AT211" s="227" t="s">
        <v>205</v>
      </c>
      <c r="AU211" s="227" t="s">
        <v>211</v>
      </c>
      <c r="AV211" s="12" t="s">
        <v>83</v>
      </c>
      <c r="AW211" s="12" t="s">
        <v>37</v>
      </c>
      <c r="AX211" s="12" t="s">
        <v>74</v>
      </c>
      <c r="AY211" s="227" t="s">
        <v>196</v>
      </c>
    </row>
    <row r="212" spans="2:65" s="12" customFormat="1">
      <c r="B212" s="216"/>
      <c r="C212" s="217"/>
      <c r="D212" s="218" t="s">
        <v>205</v>
      </c>
      <c r="E212" s="219" t="s">
        <v>24</v>
      </c>
      <c r="F212" s="220" t="s">
        <v>1953</v>
      </c>
      <c r="G212" s="217"/>
      <c r="H212" s="221">
        <v>-7.3959999999999999</v>
      </c>
      <c r="I212" s="222"/>
      <c r="J212" s="217"/>
      <c r="K212" s="217"/>
      <c r="L212" s="223"/>
      <c r="M212" s="224"/>
      <c r="N212" s="225"/>
      <c r="O212" s="225"/>
      <c r="P212" s="225"/>
      <c r="Q212" s="225"/>
      <c r="R212" s="225"/>
      <c r="S212" s="225"/>
      <c r="T212" s="226"/>
      <c r="AT212" s="227" t="s">
        <v>205</v>
      </c>
      <c r="AU212" s="227" t="s">
        <v>211</v>
      </c>
      <c r="AV212" s="12" t="s">
        <v>83</v>
      </c>
      <c r="AW212" s="12" t="s">
        <v>37</v>
      </c>
      <c r="AX212" s="12" t="s">
        <v>74</v>
      </c>
      <c r="AY212" s="227" t="s">
        <v>196</v>
      </c>
    </row>
    <row r="213" spans="2:65" s="12" customFormat="1">
      <c r="B213" s="216"/>
      <c r="C213" s="217"/>
      <c r="D213" s="218" t="s">
        <v>205</v>
      </c>
      <c r="E213" s="219" t="s">
        <v>24</v>
      </c>
      <c r="F213" s="220" t="s">
        <v>1954</v>
      </c>
      <c r="G213" s="217"/>
      <c r="H213" s="221">
        <v>1.68</v>
      </c>
      <c r="I213" s="222"/>
      <c r="J213" s="217"/>
      <c r="K213" s="217"/>
      <c r="L213" s="223"/>
      <c r="M213" s="224"/>
      <c r="N213" s="225"/>
      <c r="O213" s="225"/>
      <c r="P213" s="225"/>
      <c r="Q213" s="225"/>
      <c r="R213" s="225"/>
      <c r="S213" s="225"/>
      <c r="T213" s="226"/>
      <c r="AT213" s="227" t="s">
        <v>205</v>
      </c>
      <c r="AU213" s="227" t="s">
        <v>211</v>
      </c>
      <c r="AV213" s="12" t="s">
        <v>83</v>
      </c>
      <c r="AW213" s="12" t="s">
        <v>37</v>
      </c>
      <c r="AX213" s="12" t="s">
        <v>74</v>
      </c>
      <c r="AY213" s="227" t="s">
        <v>196</v>
      </c>
    </row>
    <row r="214" spans="2:65" s="12" customFormat="1">
      <c r="B214" s="216"/>
      <c r="C214" s="217"/>
      <c r="D214" s="218" t="s">
        <v>205</v>
      </c>
      <c r="E214" s="219" t="s">
        <v>24</v>
      </c>
      <c r="F214" s="220" t="s">
        <v>1955</v>
      </c>
      <c r="G214" s="217"/>
      <c r="H214" s="221">
        <v>4.2</v>
      </c>
      <c r="I214" s="222"/>
      <c r="J214" s="217"/>
      <c r="K214" s="217"/>
      <c r="L214" s="223"/>
      <c r="M214" s="224"/>
      <c r="N214" s="225"/>
      <c r="O214" s="225"/>
      <c r="P214" s="225"/>
      <c r="Q214" s="225"/>
      <c r="R214" s="225"/>
      <c r="S214" s="225"/>
      <c r="T214" s="226"/>
      <c r="AT214" s="227" t="s">
        <v>205</v>
      </c>
      <c r="AU214" s="227" t="s">
        <v>211</v>
      </c>
      <c r="AV214" s="12" t="s">
        <v>83</v>
      </c>
      <c r="AW214" s="12" t="s">
        <v>37</v>
      </c>
      <c r="AX214" s="12" t="s">
        <v>74</v>
      </c>
      <c r="AY214" s="227" t="s">
        <v>196</v>
      </c>
    </row>
    <row r="215" spans="2:65" s="12" customFormat="1">
      <c r="B215" s="216"/>
      <c r="C215" s="217"/>
      <c r="D215" s="218" t="s">
        <v>205</v>
      </c>
      <c r="E215" s="219" t="s">
        <v>24</v>
      </c>
      <c r="F215" s="220" t="s">
        <v>1956</v>
      </c>
      <c r="G215" s="217"/>
      <c r="H215" s="221">
        <v>1.75</v>
      </c>
      <c r="I215" s="222"/>
      <c r="J215" s="217"/>
      <c r="K215" s="217"/>
      <c r="L215" s="223"/>
      <c r="M215" s="224"/>
      <c r="N215" s="225"/>
      <c r="O215" s="225"/>
      <c r="P215" s="225"/>
      <c r="Q215" s="225"/>
      <c r="R215" s="225"/>
      <c r="S215" s="225"/>
      <c r="T215" s="226"/>
      <c r="AT215" s="227" t="s">
        <v>205</v>
      </c>
      <c r="AU215" s="227" t="s">
        <v>211</v>
      </c>
      <c r="AV215" s="12" t="s">
        <v>83</v>
      </c>
      <c r="AW215" s="12" t="s">
        <v>37</v>
      </c>
      <c r="AX215" s="12" t="s">
        <v>74</v>
      </c>
      <c r="AY215" s="227" t="s">
        <v>196</v>
      </c>
    </row>
    <row r="216" spans="2:65" s="12" customFormat="1">
      <c r="B216" s="216"/>
      <c r="C216" s="217"/>
      <c r="D216" s="218" t="s">
        <v>205</v>
      </c>
      <c r="E216" s="219" t="s">
        <v>24</v>
      </c>
      <c r="F216" s="220" t="s">
        <v>1957</v>
      </c>
      <c r="G216" s="217"/>
      <c r="H216" s="221">
        <v>0.9</v>
      </c>
      <c r="I216" s="222"/>
      <c r="J216" s="217"/>
      <c r="K216" s="217"/>
      <c r="L216" s="223"/>
      <c r="M216" s="224"/>
      <c r="N216" s="225"/>
      <c r="O216" s="225"/>
      <c r="P216" s="225"/>
      <c r="Q216" s="225"/>
      <c r="R216" s="225"/>
      <c r="S216" s="225"/>
      <c r="T216" s="226"/>
      <c r="AT216" s="227" t="s">
        <v>205</v>
      </c>
      <c r="AU216" s="227" t="s">
        <v>211</v>
      </c>
      <c r="AV216" s="12" t="s">
        <v>83</v>
      </c>
      <c r="AW216" s="12" t="s">
        <v>37</v>
      </c>
      <c r="AX216" s="12" t="s">
        <v>74</v>
      </c>
      <c r="AY216" s="227" t="s">
        <v>196</v>
      </c>
    </row>
    <row r="217" spans="2:65" s="12" customFormat="1">
      <c r="B217" s="216"/>
      <c r="C217" s="217"/>
      <c r="D217" s="218" t="s">
        <v>205</v>
      </c>
      <c r="E217" s="219" t="s">
        <v>24</v>
      </c>
      <c r="F217" s="220" t="s">
        <v>1958</v>
      </c>
      <c r="G217" s="217"/>
      <c r="H217" s="221">
        <v>-38.21</v>
      </c>
      <c r="I217" s="222"/>
      <c r="J217" s="217"/>
      <c r="K217" s="217"/>
      <c r="L217" s="223"/>
      <c r="M217" s="224"/>
      <c r="N217" s="225"/>
      <c r="O217" s="225"/>
      <c r="P217" s="225"/>
      <c r="Q217" s="225"/>
      <c r="R217" s="225"/>
      <c r="S217" s="225"/>
      <c r="T217" s="226"/>
      <c r="AT217" s="227" t="s">
        <v>205</v>
      </c>
      <c r="AU217" s="227" t="s">
        <v>211</v>
      </c>
      <c r="AV217" s="12" t="s">
        <v>83</v>
      </c>
      <c r="AW217" s="12" t="s">
        <v>37</v>
      </c>
      <c r="AX217" s="12" t="s">
        <v>74</v>
      </c>
      <c r="AY217" s="227" t="s">
        <v>196</v>
      </c>
    </row>
    <row r="218" spans="2:65" s="13" customFormat="1">
      <c r="B218" s="228"/>
      <c r="C218" s="229"/>
      <c r="D218" s="218" t="s">
        <v>205</v>
      </c>
      <c r="E218" s="230" t="s">
        <v>24</v>
      </c>
      <c r="F218" s="231" t="s">
        <v>1959</v>
      </c>
      <c r="G218" s="229"/>
      <c r="H218" s="232">
        <v>179.99100000000001</v>
      </c>
      <c r="I218" s="233"/>
      <c r="J218" s="229"/>
      <c r="K218" s="229"/>
      <c r="L218" s="234"/>
      <c r="M218" s="235"/>
      <c r="N218" s="236"/>
      <c r="O218" s="236"/>
      <c r="P218" s="236"/>
      <c r="Q218" s="236"/>
      <c r="R218" s="236"/>
      <c r="S218" s="236"/>
      <c r="T218" s="237"/>
      <c r="AT218" s="238" t="s">
        <v>205</v>
      </c>
      <c r="AU218" s="238" t="s">
        <v>211</v>
      </c>
      <c r="AV218" s="13" t="s">
        <v>211</v>
      </c>
      <c r="AW218" s="13" t="s">
        <v>37</v>
      </c>
      <c r="AX218" s="13" t="s">
        <v>74</v>
      </c>
      <c r="AY218" s="238" t="s">
        <v>196</v>
      </c>
    </row>
    <row r="219" spans="2:65" s="14" customFormat="1">
      <c r="B219" s="239"/>
      <c r="C219" s="240"/>
      <c r="D219" s="218" t="s">
        <v>205</v>
      </c>
      <c r="E219" s="241" t="s">
        <v>24</v>
      </c>
      <c r="F219" s="242" t="s">
        <v>238</v>
      </c>
      <c r="G219" s="240"/>
      <c r="H219" s="243">
        <v>218.20099999999999</v>
      </c>
      <c r="I219" s="244"/>
      <c r="J219" s="240"/>
      <c r="K219" s="240"/>
      <c r="L219" s="245"/>
      <c r="M219" s="246"/>
      <c r="N219" s="247"/>
      <c r="O219" s="247"/>
      <c r="P219" s="247"/>
      <c r="Q219" s="247"/>
      <c r="R219" s="247"/>
      <c r="S219" s="247"/>
      <c r="T219" s="248"/>
      <c r="AT219" s="249" t="s">
        <v>205</v>
      </c>
      <c r="AU219" s="249" t="s">
        <v>211</v>
      </c>
      <c r="AV219" s="14" t="s">
        <v>203</v>
      </c>
      <c r="AW219" s="14" t="s">
        <v>37</v>
      </c>
      <c r="AX219" s="14" t="s">
        <v>81</v>
      </c>
      <c r="AY219" s="249" t="s">
        <v>196</v>
      </c>
    </row>
    <row r="220" spans="2:65" s="1" customFormat="1" ht="23" customHeight="1">
      <c r="B220" s="42"/>
      <c r="C220" s="204" t="s">
        <v>350</v>
      </c>
      <c r="D220" s="204" t="s">
        <v>198</v>
      </c>
      <c r="E220" s="205" t="s">
        <v>613</v>
      </c>
      <c r="F220" s="206" t="s">
        <v>614</v>
      </c>
      <c r="G220" s="207" t="s">
        <v>267</v>
      </c>
      <c r="H220" s="208">
        <v>218.20099999999999</v>
      </c>
      <c r="I220" s="209"/>
      <c r="J220" s="210">
        <f>ROUND(I220*H220,2)</f>
        <v>0</v>
      </c>
      <c r="K220" s="206" t="s">
        <v>24</v>
      </c>
      <c r="L220" s="62"/>
      <c r="M220" s="211" t="s">
        <v>24</v>
      </c>
      <c r="N220" s="212" t="s">
        <v>45</v>
      </c>
      <c r="O220" s="43"/>
      <c r="P220" s="213">
        <f>O220*H220</f>
        <v>0</v>
      </c>
      <c r="Q220" s="213">
        <v>4.0000000000000001E-3</v>
      </c>
      <c r="R220" s="213">
        <f>Q220*H220</f>
        <v>0.87280400000000002</v>
      </c>
      <c r="S220" s="213">
        <v>0</v>
      </c>
      <c r="T220" s="214">
        <f>S220*H220</f>
        <v>0</v>
      </c>
      <c r="AR220" s="25" t="s">
        <v>203</v>
      </c>
      <c r="AT220" s="25" t="s">
        <v>198</v>
      </c>
      <c r="AU220" s="25" t="s">
        <v>211</v>
      </c>
      <c r="AY220" s="25" t="s">
        <v>196</v>
      </c>
      <c r="BE220" s="215">
        <f>IF(N220="základní",J220,0)</f>
        <v>0</v>
      </c>
      <c r="BF220" s="215">
        <f>IF(N220="snížená",J220,0)</f>
        <v>0</v>
      </c>
      <c r="BG220" s="215">
        <f>IF(N220="zákl. přenesená",J220,0)</f>
        <v>0</v>
      </c>
      <c r="BH220" s="215">
        <f>IF(N220="sníž. přenesená",J220,0)</f>
        <v>0</v>
      </c>
      <c r="BI220" s="215">
        <f>IF(N220="nulová",J220,0)</f>
        <v>0</v>
      </c>
      <c r="BJ220" s="25" t="s">
        <v>81</v>
      </c>
      <c r="BK220" s="215">
        <f>ROUND(I220*H220,2)</f>
        <v>0</v>
      </c>
      <c r="BL220" s="25" t="s">
        <v>203</v>
      </c>
      <c r="BM220" s="25" t="s">
        <v>1961</v>
      </c>
    </row>
    <row r="221" spans="2:65" s="15" customFormat="1">
      <c r="B221" s="260"/>
      <c r="C221" s="261"/>
      <c r="D221" s="218" t="s">
        <v>205</v>
      </c>
      <c r="E221" s="262" t="s">
        <v>24</v>
      </c>
      <c r="F221" s="263" t="s">
        <v>608</v>
      </c>
      <c r="G221" s="261"/>
      <c r="H221" s="262" t="s">
        <v>24</v>
      </c>
      <c r="I221" s="264"/>
      <c r="J221" s="261"/>
      <c r="K221" s="261"/>
      <c r="L221" s="265"/>
      <c r="M221" s="266"/>
      <c r="N221" s="267"/>
      <c r="O221" s="267"/>
      <c r="P221" s="267"/>
      <c r="Q221" s="267"/>
      <c r="R221" s="267"/>
      <c r="S221" s="267"/>
      <c r="T221" s="268"/>
      <c r="AT221" s="269" t="s">
        <v>205</v>
      </c>
      <c r="AU221" s="269" t="s">
        <v>211</v>
      </c>
      <c r="AV221" s="15" t="s">
        <v>81</v>
      </c>
      <c r="AW221" s="15" t="s">
        <v>37</v>
      </c>
      <c r="AX221" s="15" t="s">
        <v>74</v>
      </c>
      <c r="AY221" s="269" t="s">
        <v>196</v>
      </c>
    </row>
    <row r="222" spans="2:65" s="15" customFormat="1">
      <c r="B222" s="260"/>
      <c r="C222" s="261"/>
      <c r="D222" s="218" t="s">
        <v>205</v>
      </c>
      <c r="E222" s="262" t="s">
        <v>24</v>
      </c>
      <c r="F222" s="263" t="s">
        <v>609</v>
      </c>
      <c r="G222" s="261"/>
      <c r="H222" s="262" t="s">
        <v>24</v>
      </c>
      <c r="I222" s="264"/>
      <c r="J222" s="261"/>
      <c r="K222" s="261"/>
      <c r="L222" s="265"/>
      <c r="M222" s="266"/>
      <c r="N222" s="267"/>
      <c r="O222" s="267"/>
      <c r="P222" s="267"/>
      <c r="Q222" s="267"/>
      <c r="R222" s="267"/>
      <c r="S222" s="267"/>
      <c r="T222" s="268"/>
      <c r="AT222" s="269" t="s">
        <v>205</v>
      </c>
      <c r="AU222" s="269" t="s">
        <v>211</v>
      </c>
      <c r="AV222" s="15" t="s">
        <v>81</v>
      </c>
      <c r="AW222" s="15" t="s">
        <v>37</v>
      </c>
      <c r="AX222" s="15" t="s">
        <v>74</v>
      </c>
      <c r="AY222" s="269" t="s">
        <v>196</v>
      </c>
    </row>
    <row r="223" spans="2:65" s="12" customFormat="1">
      <c r="B223" s="216"/>
      <c r="C223" s="217"/>
      <c r="D223" s="218" t="s">
        <v>205</v>
      </c>
      <c r="E223" s="219" t="s">
        <v>24</v>
      </c>
      <c r="F223" s="220" t="s">
        <v>24</v>
      </c>
      <c r="G223" s="217"/>
      <c r="H223" s="221">
        <v>0</v>
      </c>
      <c r="I223" s="222"/>
      <c r="J223" s="217"/>
      <c r="K223" s="217"/>
      <c r="L223" s="223"/>
      <c r="M223" s="224"/>
      <c r="N223" s="225"/>
      <c r="O223" s="225"/>
      <c r="P223" s="225"/>
      <c r="Q223" s="225"/>
      <c r="R223" s="225"/>
      <c r="S223" s="225"/>
      <c r="T223" s="226"/>
      <c r="AT223" s="227" t="s">
        <v>205</v>
      </c>
      <c r="AU223" s="227" t="s">
        <v>211</v>
      </c>
      <c r="AV223" s="12" t="s">
        <v>83</v>
      </c>
      <c r="AW223" s="12" t="s">
        <v>37</v>
      </c>
      <c r="AX223" s="12" t="s">
        <v>74</v>
      </c>
      <c r="AY223" s="227" t="s">
        <v>196</v>
      </c>
    </row>
    <row r="224" spans="2:65" s="12" customFormat="1">
      <c r="B224" s="216"/>
      <c r="C224" s="217"/>
      <c r="D224" s="218" t="s">
        <v>205</v>
      </c>
      <c r="E224" s="219" t="s">
        <v>24</v>
      </c>
      <c r="F224" s="220" t="s">
        <v>1962</v>
      </c>
      <c r="G224" s="217"/>
      <c r="H224" s="221">
        <v>218.20099999999999</v>
      </c>
      <c r="I224" s="222"/>
      <c r="J224" s="217"/>
      <c r="K224" s="217"/>
      <c r="L224" s="223"/>
      <c r="M224" s="224"/>
      <c r="N224" s="225"/>
      <c r="O224" s="225"/>
      <c r="P224" s="225"/>
      <c r="Q224" s="225"/>
      <c r="R224" s="225"/>
      <c r="S224" s="225"/>
      <c r="T224" s="226"/>
      <c r="AT224" s="227" t="s">
        <v>205</v>
      </c>
      <c r="AU224" s="227" t="s">
        <v>211</v>
      </c>
      <c r="AV224" s="12" t="s">
        <v>83</v>
      </c>
      <c r="AW224" s="12" t="s">
        <v>37</v>
      </c>
      <c r="AX224" s="12" t="s">
        <v>81</v>
      </c>
      <c r="AY224" s="227" t="s">
        <v>196</v>
      </c>
    </row>
    <row r="225" spans="2:65" s="11" customFormat="1" ht="22.25" customHeight="1">
      <c r="B225" s="188"/>
      <c r="C225" s="189"/>
      <c r="D225" s="190" t="s">
        <v>73</v>
      </c>
      <c r="E225" s="202" t="s">
        <v>666</v>
      </c>
      <c r="F225" s="202" t="s">
        <v>667</v>
      </c>
      <c r="G225" s="189"/>
      <c r="H225" s="189"/>
      <c r="I225" s="192"/>
      <c r="J225" s="203">
        <f>BK225</f>
        <v>0</v>
      </c>
      <c r="K225" s="189"/>
      <c r="L225" s="194"/>
      <c r="M225" s="195"/>
      <c r="N225" s="196"/>
      <c r="O225" s="196"/>
      <c r="P225" s="197">
        <f>SUM(P226:P247)</f>
        <v>0</v>
      </c>
      <c r="Q225" s="196"/>
      <c r="R225" s="197">
        <f>SUM(R226:R247)</f>
        <v>3.3441555520000006</v>
      </c>
      <c r="S225" s="196"/>
      <c r="T225" s="198">
        <f>SUM(T226:T247)</f>
        <v>0</v>
      </c>
      <c r="AR225" s="199" t="s">
        <v>81</v>
      </c>
      <c r="AT225" s="200" t="s">
        <v>73</v>
      </c>
      <c r="AU225" s="200" t="s">
        <v>83</v>
      </c>
      <c r="AY225" s="199" t="s">
        <v>196</v>
      </c>
      <c r="BK225" s="201">
        <f>SUM(BK226:BK247)</f>
        <v>0</v>
      </c>
    </row>
    <row r="226" spans="2:65" s="1" customFormat="1" ht="46" customHeight="1">
      <c r="B226" s="42"/>
      <c r="C226" s="204" t="s">
        <v>217</v>
      </c>
      <c r="D226" s="204" t="s">
        <v>198</v>
      </c>
      <c r="E226" s="205" t="s">
        <v>1963</v>
      </c>
      <c r="F226" s="206" t="s">
        <v>1964</v>
      </c>
      <c r="G226" s="207" t="s">
        <v>267</v>
      </c>
      <c r="H226" s="208">
        <v>123.25</v>
      </c>
      <c r="I226" s="209"/>
      <c r="J226" s="210">
        <f>ROUND(I226*H226,2)</f>
        <v>0</v>
      </c>
      <c r="K226" s="206" t="s">
        <v>202</v>
      </c>
      <c r="L226" s="62"/>
      <c r="M226" s="211" t="s">
        <v>24</v>
      </c>
      <c r="N226" s="212" t="s">
        <v>45</v>
      </c>
      <c r="O226" s="43"/>
      <c r="P226" s="213">
        <f>O226*H226</f>
        <v>0</v>
      </c>
      <c r="Q226" s="213">
        <v>1.7330000000000002E-2</v>
      </c>
      <c r="R226" s="213">
        <f>Q226*H226</f>
        <v>2.1359225000000004</v>
      </c>
      <c r="S226" s="213">
        <v>0</v>
      </c>
      <c r="T226" s="214">
        <f>S226*H226</f>
        <v>0</v>
      </c>
      <c r="AR226" s="25" t="s">
        <v>203</v>
      </c>
      <c r="AT226" s="25" t="s">
        <v>198</v>
      </c>
      <c r="AU226" s="25" t="s">
        <v>211</v>
      </c>
      <c r="AY226" s="25" t="s">
        <v>196</v>
      </c>
      <c r="BE226" s="215">
        <f>IF(N226="základní",J226,0)</f>
        <v>0</v>
      </c>
      <c r="BF226" s="215">
        <f>IF(N226="snížená",J226,0)</f>
        <v>0</v>
      </c>
      <c r="BG226" s="215">
        <f>IF(N226="zákl. přenesená",J226,0)</f>
        <v>0</v>
      </c>
      <c r="BH226" s="215">
        <f>IF(N226="sníž. přenesená",J226,0)</f>
        <v>0</v>
      </c>
      <c r="BI226" s="215">
        <f>IF(N226="nulová",J226,0)</f>
        <v>0</v>
      </c>
      <c r="BJ226" s="25" t="s">
        <v>81</v>
      </c>
      <c r="BK226" s="215">
        <f>ROUND(I226*H226,2)</f>
        <v>0</v>
      </c>
      <c r="BL226" s="25" t="s">
        <v>203</v>
      </c>
      <c r="BM226" s="25" t="s">
        <v>1965</v>
      </c>
    </row>
    <row r="227" spans="2:65" s="12" customFormat="1">
      <c r="B227" s="216"/>
      <c r="C227" s="217"/>
      <c r="D227" s="218" t="s">
        <v>205</v>
      </c>
      <c r="E227" s="219" t="s">
        <v>24</v>
      </c>
      <c r="F227" s="220" t="s">
        <v>1966</v>
      </c>
      <c r="G227" s="217"/>
      <c r="H227" s="221">
        <v>123.25</v>
      </c>
      <c r="I227" s="222"/>
      <c r="J227" s="217"/>
      <c r="K227" s="217"/>
      <c r="L227" s="223"/>
      <c r="M227" s="224"/>
      <c r="N227" s="225"/>
      <c r="O227" s="225"/>
      <c r="P227" s="225"/>
      <c r="Q227" s="225"/>
      <c r="R227" s="225"/>
      <c r="S227" s="225"/>
      <c r="T227" s="226"/>
      <c r="AT227" s="227" t="s">
        <v>205</v>
      </c>
      <c r="AU227" s="227" t="s">
        <v>211</v>
      </c>
      <c r="AV227" s="12" t="s">
        <v>83</v>
      </c>
      <c r="AW227" s="12" t="s">
        <v>37</v>
      </c>
      <c r="AX227" s="12" t="s">
        <v>81</v>
      </c>
      <c r="AY227" s="227" t="s">
        <v>196</v>
      </c>
    </row>
    <row r="228" spans="2:65" s="1" customFormat="1" ht="34.5" customHeight="1">
      <c r="B228" s="42"/>
      <c r="C228" s="204" t="s">
        <v>360</v>
      </c>
      <c r="D228" s="204" t="s">
        <v>198</v>
      </c>
      <c r="E228" s="205" t="s">
        <v>704</v>
      </c>
      <c r="F228" s="206" t="s">
        <v>1967</v>
      </c>
      <c r="G228" s="207" t="s">
        <v>267</v>
      </c>
      <c r="H228" s="208">
        <v>3</v>
      </c>
      <c r="I228" s="209"/>
      <c r="J228" s="210">
        <f>ROUND(I228*H228,2)</f>
        <v>0</v>
      </c>
      <c r="K228" s="206" t="s">
        <v>24</v>
      </c>
      <c r="L228" s="62"/>
      <c r="M228" s="211" t="s">
        <v>24</v>
      </c>
      <c r="N228" s="212" t="s">
        <v>45</v>
      </c>
      <c r="O228" s="43"/>
      <c r="P228" s="213">
        <f>O228*H228</f>
        <v>0</v>
      </c>
      <c r="Q228" s="213">
        <v>1.7330000000000002E-2</v>
      </c>
      <c r="R228" s="213">
        <f>Q228*H228</f>
        <v>5.1990000000000008E-2</v>
      </c>
      <c r="S228" s="213">
        <v>0</v>
      </c>
      <c r="T228" s="214">
        <f>S228*H228</f>
        <v>0</v>
      </c>
      <c r="AR228" s="25" t="s">
        <v>203</v>
      </c>
      <c r="AT228" s="25" t="s">
        <v>198</v>
      </c>
      <c r="AU228" s="25" t="s">
        <v>211</v>
      </c>
      <c r="AY228" s="25" t="s">
        <v>196</v>
      </c>
      <c r="BE228" s="215">
        <f>IF(N228="základní",J228,0)</f>
        <v>0</v>
      </c>
      <c r="BF228" s="215">
        <f>IF(N228="snížená",J228,0)</f>
        <v>0</v>
      </c>
      <c r="BG228" s="215">
        <f>IF(N228="zákl. přenesená",J228,0)</f>
        <v>0</v>
      </c>
      <c r="BH228" s="215">
        <f>IF(N228="sníž. přenesená",J228,0)</f>
        <v>0</v>
      </c>
      <c r="BI228" s="215">
        <f>IF(N228="nulová",J228,0)</f>
        <v>0</v>
      </c>
      <c r="BJ228" s="25" t="s">
        <v>81</v>
      </c>
      <c r="BK228" s="215">
        <f>ROUND(I228*H228,2)</f>
        <v>0</v>
      </c>
      <c r="BL228" s="25" t="s">
        <v>203</v>
      </c>
      <c r="BM228" s="25" t="s">
        <v>1968</v>
      </c>
    </row>
    <row r="229" spans="2:65" s="12" customFormat="1">
      <c r="B229" s="216"/>
      <c r="C229" s="217"/>
      <c r="D229" s="218" t="s">
        <v>205</v>
      </c>
      <c r="E229" s="219" t="s">
        <v>24</v>
      </c>
      <c r="F229" s="220" t="s">
        <v>1969</v>
      </c>
      <c r="G229" s="217"/>
      <c r="H229" s="221">
        <v>3</v>
      </c>
      <c r="I229" s="222"/>
      <c r="J229" s="217"/>
      <c r="K229" s="217"/>
      <c r="L229" s="223"/>
      <c r="M229" s="224"/>
      <c r="N229" s="225"/>
      <c r="O229" s="225"/>
      <c r="P229" s="225"/>
      <c r="Q229" s="225"/>
      <c r="R229" s="225"/>
      <c r="S229" s="225"/>
      <c r="T229" s="226"/>
      <c r="AT229" s="227" t="s">
        <v>205</v>
      </c>
      <c r="AU229" s="227" t="s">
        <v>211</v>
      </c>
      <c r="AV229" s="12" t="s">
        <v>83</v>
      </c>
      <c r="AW229" s="12" t="s">
        <v>37</v>
      </c>
      <c r="AX229" s="12" t="s">
        <v>81</v>
      </c>
      <c r="AY229" s="227" t="s">
        <v>196</v>
      </c>
    </row>
    <row r="230" spans="2:65" s="1" customFormat="1" ht="34.5" customHeight="1">
      <c r="B230" s="42"/>
      <c r="C230" s="204" t="s">
        <v>367</v>
      </c>
      <c r="D230" s="204" t="s">
        <v>198</v>
      </c>
      <c r="E230" s="205" t="s">
        <v>709</v>
      </c>
      <c r="F230" s="206" t="s">
        <v>710</v>
      </c>
      <c r="G230" s="207" t="s">
        <v>267</v>
      </c>
      <c r="H230" s="208">
        <v>126.25</v>
      </c>
      <c r="I230" s="209"/>
      <c r="J230" s="210">
        <f>ROUND(I230*H230,2)</f>
        <v>0</v>
      </c>
      <c r="K230" s="206" t="s">
        <v>202</v>
      </c>
      <c r="L230" s="62"/>
      <c r="M230" s="211" t="s">
        <v>24</v>
      </c>
      <c r="N230" s="212" t="s">
        <v>45</v>
      </c>
      <c r="O230" s="43"/>
      <c r="P230" s="213">
        <f>O230*H230</f>
        <v>0</v>
      </c>
      <c r="Q230" s="213">
        <v>7.3499999999999998E-3</v>
      </c>
      <c r="R230" s="213">
        <f>Q230*H230</f>
        <v>0.92793749999999997</v>
      </c>
      <c r="S230" s="213">
        <v>0</v>
      </c>
      <c r="T230" s="214">
        <f>S230*H230</f>
        <v>0</v>
      </c>
      <c r="AR230" s="25" t="s">
        <v>203</v>
      </c>
      <c r="AT230" s="25" t="s">
        <v>198</v>
      </c>
      <c r="AU230" s="25" t="s">
        <v>211</v>
      </c>
      <c r="AY230" s="25" t="s">
        <v>196</v>
      </c>
      <c r="BE230" s="215">
        <f>IF(N230="základní",J230,0)</f>
        <v>0</v>
      </c>
      <c r="BF230" s="215">
        <f>IF(N230="snížená",J230,0)</f>
        <v>0</v>
      </c>
      <c r="BG230" s="215">
        <f>IF(N230="zákl. přenesená",J230,0)</f>
        <v>0</v>
      </c>
      <c r="BH230" s="215">
        <f>IF(N230="sníž. přenesená",J230,0)</f>
        <v>0</v>
      </c>
      <c r="BI230" s="215">
        <f>IF(N230="nulová",J230,0)</f>
        <v>0</v>
      </c>
      <c r="BJ230" s="25" t="s">
        <v>81</v>
      </c>
      <c r="BK230" s="215">
        <f>ROUND(I230*H230,2)</f>
        <v>0</v>
      </c>
      <c r="BL230" s="25" t="s">
        <v>203</v>
      </c>
      <c r="BM230" s="25" t="s">
        <v>1970</v>
      </c>
    </row>
    <row r="231" spans="2:65" s="12" customFormat="1">
      <c r="B231" s="216"/>
      <c r="C231" s="217"/>
      <c r="D231" s="218" t="s">
        <v>205</v>
      </c>
      <c r="E231" s="219" t="s">
        <v>24</v>
      </c>
      <c r="F231" s="220" t="s">
        <v>1966</v>
      </c>
      <c r="G231" s="217"/>
      <c r="H231" s="221">
        <v>123.25</v>
      </c>
      <c r="I231" s="222"/>
      <c r="J231" s="217"/>
      <c r="K231" s="217"/>
      <c r="L231" s="223"/>
      <c r="M231" s="224"/>
      <c r="N231" s="225"/>
      <c r="O231" s="225"/>
      <c r="P231" s="225"/>
      <c r="Q231" s="225"/>
      <c r="R231" s="225"/>
      <c r="S231" s="225"/>
      <c r="T231" s="226"/>
      <c r="AT231" s="227" t="s">
        <v>205</v>
      </c>
      <c r="AU231" s="227" t="s">
        <v>211</v>
      </c>
      <c r="AV231" s="12" t="s">
        <v>83</v>
      </c>
      <c r="AW231" s="12" t="s">
        <v>37</v>
      </c>
      <c r="AX231" s="12" t="s">
        <v>74</v>
      </c>
      <c r="AY231" s="227" t="s">
        <v>196</v>
      </c>
    </row>
    <row r="232" spans="2:65" s="12" customFormat="1">
      <c r="B232" s="216"/>
      <c r="C232" s="217"/>
      <c r="D232" s="218" t="s">
        <v>205</v>
      </c>
      <c r="E232" s="219" t="s">
        <v>24</v>
      </c>
      <c r="F232" s="220" t="s">
        <v>1971</v>
      </c>
      <c r="G232" s="217"/>
      <c r="H232" s="221">
        <v>3</v>
      </c>
      <c r="I232" s="222"/>
      <c r="J232" s="217"/>
      <c r="K232" s="217"/>
      <c r="L232" s="223"/>
      <c r="M232" s="224"/>
      <c r="N232" s="225"/>
      <c r="O232" s="225"/>
      <c r="P232" s="225"/>
      <c r="Q232" s="225"/>
      <c r="R232" s="225"/>
      <c r="S232" s="225"/>
      <c r="T232" s="226"/>
      <c r="AT232" s="227" t="s">
        <v>205</v>
      </c>
      <c r="AU232" s="227" t="s">
        <v>211</v>
      </c>
      <c r="AV232" s="12" t="s">
        <v>83</v>
      </c>
      <c r="AW232" s="12" t="s">
        <v>37</v>
      </c>
      <c r="AX232" s="12" t="s">
        <v>74</v>
      </c>
      <c r="AY232" s="227" t="s">
        <v>196</v>
      </c>
    </row>
    <row r="233" spans="2:65" s="14" customFormat="1">
      <c r="B233" s="239"/>
      <c r="C233" s="240"/>
      <c r="D233" s="218" t="s">
        <v>205</v>
      </c>
      <c r="E233" s="241" t="s">
        <v>24</v>
      </c>
      <c r="F233" s="242" t="s">
        <v>238</v>
      </c>
      <c r="G233" s="240"/>
      <c r="H233" s="243">
        <v>126.25</v>
      </c>
      <c r="I233" s="244"/>
      <c r="J233" s="240"/>
      <c r="K233" s="240"/>
      <c r="L233" s="245"/>
      <c r="M233" s="246"/>
      <c r="N233" s="247"/>
      <c r="O233" s="247"/>
      <c r="P233" s="247"/>
      <c r="Q233" s="247"/>
      <c r="R233" s="247"/>
      <c r="S233" s="247"/>
      <c r="T233" s="248"/>
      <c r="AT233" s="249" t="s">
        <v>205</v>
      </c>
      <c r="AU233" s="249" t="s">
        <v>211</v>
      </c>
      <c r="AV233" s="14" t="s">
        <v>203</v>
      </c>
      <c r="AW233" s="14" t="s">
        <v>37</v>
      </c>
      <c r="AX233" s="14" t="s">
        <v>81</v>
      </c>
      <c r="AY233" s="249" t="s">
        <v>196</v>
      </c>
    </row>
    <row r="234" spans="2:65" s="1" customFormat="1" ht="34.5" customHeight="1">
      <c r="B234" s="42"/>
      <c r="C234" s="204" t="s">
        <v>370</v>
      </c>
      <c r="D234" s="204" t="s">
        <v>198</v>
      </c>
      <c r="E234" s="205" t="s">
        <v>718</v>
      </c>
      <c r="F234" s="206" t="s">
        <v>719</v>
      </c>
      <c r="G234" s="207" t="s">
        <v>267</v>
      </c>
      <c r="H234" s="208">
        <v>126.25</v>
      </c>
      <c r="I234" s="209"/>
      <c r="J234" s="210">
        <f>ROUND(I234*H234,2)</f>
        <v>0</v>
      </c>
      <c r="K234" s="206" t="s">
        <v>202</v>
      </c>
      <c r="L234" s="62"/>
      <c r="M234" s="211" t="s">
        <v>24</v>
      </c>
      <c r="N234" s="212" t="s">
        <v>45</v>
      </c>
      <c r="O234" s="43"/>
      <c r="P234" s="213">
        <f>O234*H234</f>
        <v>0</v>
      </c>
      <c r="Q234" s="213">
        <v>2.63E-4</v>
      </c>
      <c r="R234" s="213">
        <f>Q234*H234</f>
        <v>3.3203749999999997E-2</v>
      </c>
      <c r="S234" s="213">
        <v>0</v>
      </c>
      <c r="T234" s="214">
        <f>S234*H234</f>
        <v>0</v>
      </c>
      <c r="AR234" s="25" t="s">
        <v>203</v>
      </c>
      <c r="AT234" s="25" t="s">
        <v>198</v>
      </c>
      <c r="AU234" s="25" t="s">
        <v>211</v>
      </c>
      <c r="AY234" s="25" t="s">
        <v>196</v>
      </c>
      <c r="BE234" s="215">
        <f>IF(N234="základní",J234,0)</f>
        <v>0</v>
      </c>
      <c r="BF234" s="215">
        <f>IF(N234="snížená",J234,0)</f>
        <v>0</v>
      </c>
      <c r="BG234" s="215">
        <f>IF(N234="zákl. přenesená",J234,0)</f>
        <v>0</v>
      </c>
      <c r="BH234" s="215">
        <f>IF(N234="sníž. přenesená",J234,0)</f>
        <v>0</v>
      </c>
      <c r="BI234" s="215">
        <f>IF(N234="nulová",J234,0)</f>
        <v>0</v>
      </c>
      <c r="BJ234" s="25" t="s">
        <v>81</v>
      </c>
      <c r="BK234" s="215">
        <f>ROUND(I234*H234,2)</f>
        <v>0</v>
      </c>
      <c r="BL234" s="25" t="s">
        <v>203</v>
      </c>
      <c r="BM234" s="25" t="s">
        <v>1972</v>
      </c>
    </row>
    <row r="235" spans="2:65" s="1" customFormat="1" ht="34.5" customHeight="1">
      <c r="B235" s="42"/>
      <c r="C235" s="204" t="s">
        <v>373</v>
      </c>
      <c r="D235" s="204" t="s">
        <v>198</v>
      </c>
      <c r="E235" s="205" t="s">
        <v>745</v>
      </c>
      <c r="F235" s="206" t="s">
        <v>746</v>
      </c>
      <c r="G235" s="207" t="s">
        <v>267</v>
      </c>
      <c r="H235" s="208">
        <v>9.3659999999999997</v>
      </c>
      <c r="I235" s="209"/>
      <c r="J235" s="210">
        <f>ROUND(I235*H235,2)</f>
        <v>0</v>
      </c>
      <c r="K235" s="206" t="s">
        <v>202</v>
      </c>
      <c r="L235" s="62"/>
      <c r="M235" s="211" t="s">
        <v>24</v>
      </c>
      <c r="N235" s="212" t="s">
        <v>45</v>
      </c>
      <c r="O235" s="43"/>
      <c r="P235" s="213">
        <f>O235*H235</f>
        <v>0</v>
      </c>
      <c r="Q235" s="213">
        <v>4.3839999999999999E-3</v>
      </c>
      <c r="R235" s="213">
        <f>Q235*H235</f>
        <v>4.1060543999999997E-2</v>
      </c>
      <c r="S235" s="213">
        <v>0</v>
      </c>
      <c r="T235" s="214">
        <f>S235*H235</f>
        <v>0</v>
      </c>
      <c r="AR235" s="25" t="s">
        <v>203</v>
      </c>
      <c r="AT235" s="25" t="s">
        <v>198</v>
      </c>
      <c r="AU235" s="25" t="s">
        <v>211</v>
      </c>
      <c r="AY235" s="25" t="s">
        <v>196</v>
      </c>
      <c r="BE235" s="215">
        <f>IF(N235="základní",J235,0)</f>
        <v>0</v>
      </c>
      <c r="BF235" s="215">
        <f>IF(N235="snížená",J235,0)</f>
        <v>0</v>
      </c>
      <c r="BG235" s="215">
        <f>IF(N235="zákl. přenesená",J235,0)</f>
        <v>0</v>
      </c>
      <c r="BH235" s="215">
        <f>IF(N235="sníž. přenesená",J235,0)</f>
        <v>0</v>
      </c>
      <c r="BI235" s="215">
        <f>IF(N235="nulová",J235,0)</f>
        <v>0</v>
      </c>
      <c r="BJ235" s="25" t="s">
        <v>81</v>
      </c>
      <c r="BK235" s="215">
        <f>ROUND(I235*H235,2)</f>
        <v>0</v>
      </c>
      <c r="BL235" s="25" t="s">
        <v>203</v>
      </c>
      <c r="BM235" s="25" t="s">
        <v>1973</v>
      </c>
    </row>
    <row r="236" spans="2:65" s="12" customFormat="1">
      <c r="B236" s="216"/>
      <c r="C236" s="217"/>
      <c r="D236" s="218" t="s">
        <v>205</v>
      </c>
      <c r="E236" s="219" t="s">
        <v>24</v>
      </c>
      <c r="F236" s="220" t="s">
        <v>1974</v>
      </c>
      <c r="G236" s="217"/>
      <c r="H236" s="221">
        <v>3.3660000000000001</v>
      </c>
      <c r="I236" s="222"/>
      <c r="J236" s="217"/>
      <c r="K236" s="217"/>
      <c r="L236" s="223"/>
      <c r="M236" s="224"/>
      <c r="N236" s="225"/>
      <c r="O236" s="225"/>
      <c r="P236" s="225"/>
      <c r="Q236" s="225"/>
      <c r="R236" s="225"/>
      <c r="S236" s="225"/>
      <c r="T236" s="226"/>
      <c r="AT236" s="227" t="s">
        <v>205</v>
      </c>
      <c r="AU236" s="227" t="s">
        <v>211</v>
      </c>
      <c r="AV236" s="12" t="s">
        <v>83</v>
      </c>
      <c r="AW236" s="12" t="s">
        <v>37</v>
      </c>
      <c r="AX236" s="12" t="s">
        <v>74</v>
      </c>
      <c r="AY236" s="227" t="s">
        <v>196</v>
      </c>
    </row>
    <row r="237" spans="2:65" s="12" customFormat="1">
      <c r="B237" s="216"/>
      <c r="C237" s="217"/>
      <c r="D237" s="218" t="s">
        <v>205</v>
      </c>
      <c r="E237" s="219" t="s">
        <v>24</v>
      </c>
      <c r="F237" s="220" t="s">
        <v>1975</v>
      </c>
      <c r="G237" s="217"/>
      <c r="H237" s="221">
        <v>6</v>
      </c>
      <c r="I237" s="222"/>
      <c r="J237" s="217"/>
      <c r="K237" s="217"/>
      <c r="L237" s="223"/>
      <c r="M237" s="224"/>
      <c r="N237" s="225"/>
      <c r="O237" s="225"/>
      <c r="P237" s="225"/>
      <c r="Q237" s="225"/>
      <c r="R237" s="225"/>
      <c r="S237" s="225"/>
      <c r="T237" s="226"/>
      <c r="AT237" s="227" t="s">
        <v>205</v>
      </c>
      <c r="AU237" s="227" t="s">
        <v>211</v>
      </c>
      <c r="AV237" s="12" t="s">
        <v>83</v>
      </c>
      <c r="AW237" s="12" t="s">
        <v>37</v>
      </c>
      <c r="AX237" s="12" t="s">
        <v>74</v>
      </c>
      <c r="AY237" s="227" t="s">
        <v>196</v>
      </c>
    </row>
    <row r="238" spans="2:65" s="14" customFormat="1">
      <c r="B238" s="239"/>
      <c r="C238" s="240"/>
      <c r="D238" s="218" t="s">
        <v>205</v>
      </c>
      <c r="E238" s="241" t="s">
        <v>24</v>
      </c>
      <c r="F238" s="242" t="s">
        <v>238</v>
      </c>
      <c r="G238" s="240"/>
      <c r="H238" s="243">
        <v>9.3659999999999997</v>
      </c>
      <c r="I238" s="244"/>
      <c r="J238" s="240"/>
      <c r="K238" s="240"/>
      <c r="L238" s="245"/>
      <c r="M238" s="246"/>
      <c r="N238" s="247"/>
      <c r="O238" s="247"/>
      <c r="P238" s="247"/>
      <c r="Q238" s="247"/>
      <c r="R238" s="247"/>
      <c r="S238" s="247"/>
      <c r="T238" s="248"/>
      <c r="AT238" s="249" t="s">
        <v>205</v>
      </c>
      <c r="AU238" s="249" t="s">
        <v>211</v>
      </c>
      <c r="AV238" s="14" t="s">
        <v>203</v>
      </c>
      <c r="AW238" s="14" t="s">
        <v>37</v>
      </c>
      <c r="AX238" s="14" t="s">
        <v>81</v>
      </c>
      <c r="AY238" s="249" t="s">
        <v>196</v>
      </c>
    </row>
    <row r="239" spans="2:65" s="1" customFormat="1" ht="23" customHeight="1">
      <c r="B239" s="42"/>
      <c r="C239" s="204" t="s">
        <v>376</v>
      </c>
      <c r="D239" s="204" t="s">
        <v>198</v>
      </c>
      <c r="E239" s="205" t="s">
        <v>762</v>
      </c>
      <c r="F239" s="206" t="s">
        <v>763</v>
      </c>
      <c r="G239" s="207" t="s">
        <v>267</v>
      </c>
      <c r="H239" s="208">
        <v>9.3659999999999997</v>
      </c>
      <c r="I239" s="209"/>
      <c r="J239" s="210">
        <f>ROUND(I239*H239,2)</f>
        <v>0</v>
      </c>
      <c r="K239" s="206" t="s">
        <v>202</v>
      </c>
      <c r="L239" s="62"/>
      <c r="M239" s="211" t="s">
        <v>24</v>
      </c>
      <c r="N239" s="212" t="s">
        <v>45</v>
      </c>
      <c r="O239" s="43"/>
      <c r="P239" s="213">
        <f>O239*H239</f>
        <v>0</v>
      </c>
      <c r="Q239" s="213">
        <v>3.0000000000000001E-3</v>
      </c>
      <c r="R239" s="213">
        <f>Q239*H239</f>
        <v>2.8097999999999998E-2</v>
      </c>
      <c r="S239" s="213">
        <v>0</v>
      </c>
      <c r="T239" s="214">
        <f>S239*H239</f>
        <v>0</v>
      </c>
      <c r="AR239" s="25" t="s">
        <v>203</v>
      </c>
      <c r="AT239" s="25" t="s">
        <v>198</v>
      </c>
      <c r="AU239" s="25" t="s">
        <v>211</v>
      </c>
      <c r="AY239" s="25" t="s">
        <v>196</v>
      </c>
      <c r="BE239" s="215">
        <f>IF(N239="základní",J239,0)</f>
        <v>0</v>
      </c>
      <c r="BF239" s="215">
        <f>IF(N239="snížená",J239,0)</f>
        <v>0</v>
      </c>
      <c r="BG239" s="215">
        <f>IF(N239="zákl. přenesená",J239,0)</f>
        <v>0</v>
      </c>
      <c r="BH239" s="215">
        <f>IF(N239="sníž. přenesená",J239,0)</f>
        <v>0</v>
      </c>
      <c r="BI239" s="215">
        <f>IF(N239="nulová",J239,0)</f>
        <v>0</v>
      </c>
      <c r="BJ239" s="25" t="s">
        <v>81</v>
      </c>
      <c r="BK239" s="215">
        <f>ROUND(I239*H239,2)</f>
        <v>0</v>
      </c>
      <c r="BL239" s="25" t="s">
        <v>203</v>
      </c>
      <c r="BM239" s="25" t="s">
        <v>1976</v>
      </c>
    </row>
    <row r="240" spans="2:65" s="1" customFormat="1" ht="23" customHeight="1">
      <c r="B240" s="42"/>
      <c r="C240" s="204" t="s">
        <v>380</v>
      </c>
      <c r="D240" s="204" t="s">
        <v>198</v>
      </c>
      <c r="E240" s="205" t="s">
        <v>771</v>
      </c>
      <c r="F240" s="206" t="s">
        <v>772</v>
      </c>
      <c r="G240" s="207" t="s">
        <v>267</v>
      </c>
      <c r="H240" s="208">
        <v>2.94</v>
      </c>
      <c r="I240" s="209"/>
      <c r="J240" s="210">
        <f>ROUND(I240*H240,2)</f>
        <v>0</v>
      </c>
      <c r="K240" s="206" t="s">
        <v>202</v>
      </c>
      <c r="L240" s="62"/>
      <c r="M240" s="211" t="s">
        <v>24</v>
      </c>
      <c r="N240" s="212" t="s">
        <v>45</v>
      </c>
      <c r="O240" s="43"/>
      <c r="P240" s="213">
        <f>O240*H240</f>
        <v>0</v>
      </c>
      <c r="Q240" s="213">
        <v>4.2000000000000003E-2</v>
      </c>
      <c r="R240" s="213">
        <f>Q240*H240</f>
        <v>0.12348000000000001</v>
      </c>
      <c r="S240" s="213">
        <v>0</v>
      </c>
      <c r="T240" s="214">
        <f>S240*H240</f>
        <v>0</v>
      </c>
      <c r="AR240" s="25" t="s">
        <v>203</v>
      </c>
      <c r="AT240" s="25" t="s">
        <v>198</v>
      </c>
      <c r="AU240" s="25" t="s">
        <v>211</v>
      </c>
      <c r="AY240" s="25" t="s">
        <v>196</v>
      </c>
      <c r="BE240" s="215">
        <f>IF(N240="základní",J240,0)</f>
        <v>0</v>
      </c>
      <c r="BF240" s="215">
        <f>IF(N240="snížená",J240,0)</f>
        <v>0</v>
      </c>
      <c r="BG240" s="215">
        <f>IF(N240="zákl. přenesená",J240,0)</f>
        <v>0</v>
      </c>
      <c r="BH240" s="215">
        <f>IF(N240="sníž. přenesená",J240,0)</f>
        <v>0</v>
      </c>
      <c r="BI240" s="215">
        <f>IF(N240="nulová",J240,0)</f>
        <v>0</v>
      </c>
      <c r="BJ240" s="25" t="s">
        <v>81</v>
      </c>
      <c r="BK240" s="215">
        <f>ROUND(I240*H240,2)</f>
        <v>0</v>
      </c>
      <c r="BL240" s="25" t="s">
        <v>203</v>
      </c>
      <c r="BM240" s="25" t="s">
        <v>1977</v>
      </c>
    </row>
    <row r="241" spans="2:65" s="12" customFormat="1">
      <c r="B241" s="216"/>
      <c r="C241" s="217"/>
      <c r="D241" s="218" t="s">
        <v>205</v>
      </c>
      <c r="E241" s="219" t="s">
        <v>24</v>
      </c>
      <c r="F241" s="220" t="s">
        <v>1978</v>
      </c>
      <c r="G241" s="217"/>
      <c r="H241" s="221">
        <v>2.44</v>
      </c>
      <c r="I241" s="222"/>
      <c r="J241" s="217"/>
      <c r="K241" s="217"/>
      <c r="L241" s="223"/>
      <c r="M241" s="224"/>
      <c r="N241" s="225"/>
      <c r="O241" s="225"/>
      <c r="P241" s="225"/>
      <c r="Q241" s="225"/>
      <c r="R241" s="225"/>
      <c r="S241" s="225"/>
      <c r="T241" s="226"/>
      <c r="AT241" s="227" t="s">
        <v>205</v>
      </c>
      <c r="AU241" s="227" t="s">
        <v>211</v>
      </c>
      <c r="AV241" s="12" t="s">
        <v>83</v>
      </c>
      <c r="AW241" s="12" t="s">
        <v>37</v>
      </c>
      <c r="AX241" s="12" t="s">
        <v>74</v>
      </c>
      <c r="AY241" s="227" t="s">
        <v>196</v>
      </c>
    </row>
    <row r="242" spans="2:65" s="12" customFormat="1">
      <c r="B242" s="216"/>
      <c r="C242" s="217"/>
      <c r="D242" s="218" t="s">
        <v>205</v>
      </c>
      <c r="E242" s="219" t="s">
        <v>24</v>
      </c>
      <c r="F242" s="220" t="s">
        <v>1979</v>
      </c>
      <c r="G242" s="217"/>
      <c r="H242" s="221">
        <v>0.5</v>
      </c>
      <c r="I242" s="222"/>
      <c r="J242" s="217"/>
      <c r="K242" s="217"/>
      <c r="L242" s="223"/>
      <c r="M242" s="224"/>
      <c r="N242" s="225"/>
      <c r="O242" s="225"/>
      <c r="P242" s="225"/>
      <c r="Q242" s="225"/>
      <c r="R242" s="225"/>
      <c r="S242" s="225"/>
      <c r="T242" s="226"/>
      <c r="AT242" s="227" t="s">
        <v>205</v>
      </c>
      <c r="AU242" s="227" t="s">
        <v>211</v>
      </c>
      <c r="AV242" s="12" t="s">
        <v>83</v>
      </c>
      <c r="AW242" s="12" t="s">
        <v>37</v>
      </c>
      <c r="AX242" s="12" t="s">
        <v>74</v>
      </c>
      <c r="AY242" s="227" t="s">
        <v>196</v>
      </c>
    </row>
    <row r="243" spans="2:65" s="14" customFormat="1">
      <c r="B243" s="239"/>
      <c r="C243" s="240"/>
      <c r="D243" s="218" t="s">
        <v>205</v>
      </c>
      <c r="E243" s="241" t="s">
        <v>24</v>
      </c>
      <c r="F243" s="242" t="s">
        <v>238</v>
      </c>
      <c r="G243" s="240"/>
      <c r="H243" s="243">
        <v>2.94</v>
      </c>
      <c r="I243" s="244"/>
      <c r="J243" s="240"/>
      <c r="K243" s="240"/>
      <c r="L243" s="245"/>
      <c r="M243" s="246"/>
      <c r="N243" s="247"/>
      <c r="O243" s="247"/>
      <c r="P243" s="247"/>
      <c r="Q243" s="247"/>
      <c r="R243" s="247"/>
      <c r="S243" s="247"/>
      <c r="T243" s="248"/>
      <c r="AT243" s="249" t="s">
        <v>205</v>
      </c>
      <c r="AU243" s="249" t="s">
        <v>211</v>
      </c>
      <c r="AV243" s="14" t="s">
        <v>203</v>
      </c>
      <c r="AW243" s="14" t="s">
        <v>37</v>
      </c>
      <c r="AX243" s="14" t="s">
        <v>81</v>
      </c>
      <c r="AY243" s="249" t="s">
        <v>196</v>
      </c>
    </row>
    <row r="244" spans="2:65" s="1" customFormat="1" ht="34.5" customHeight="1">
      <c r="B244" s="42"/>
      <c r="C244" s="204" t="s">
        <v>228</v>
      </c>
      <c r="D244" s="204" t="s">
        <v>198</v>
      </c>
      <c r="E244" s="205" t="s">
        <v>766</v>
      </c>
      <c r="F244" s="206" t="s">
        <v>767</v>
      </c>
      <c r="G244" s="207" t="s">
        <v>267</v>
      </c>
      <c r="H244" s="208">
        <v>9.3659999999999997</v>
      </c>
      <c r="I244" s="209"/>
      <c r="J244" s="210">
        <f>ROUND(I244*H244,2)</f>
        <v>0</v>
      </c>
      <c r="K244" s="206" t="s">
        <v>202</v>
      </c>
      <c r="L244" s="62"/>
      <c r="M244" s="211" t="s">
        <v>24</v>
      </c>
      <c r="N244" s="212" t="s">
        <v>45</v>
      </c>
      <c r="O244" s="43"/>
      <c r="P244" s="213">
        <f>O244*H244</f>
        <v>0</v>
      </c>
      <c r="Q244" s="213">
        <v>2.63E-4</v>
      </c>
      <c r="R244" s="213">
        <f>Q244*H244</f>
        <v>2.4632579999999999E-3</v>
      </c>
      <c r="S244" s="213">
        <v>0</v>
      </c>
      <c r="T244" s="214">
        <f>S244*H244</f>
        <v>0</v>
      </c>
      <c r="AR244" s="25" t="s">
        <v>203</v>
      </c>
      <c r="AT244" s="25" t="s">
        <v>198</v>
      </c>
      <c r="AU244" s="25" t="s">
        <v>211</v>
      </c>
      <c r="AY244" s="25" t="s">
        <v>196</v>
      </c>
      <c r="BE244" s="215">
        <f>IF(N244="základní",J244,0)</f>
        <v>0</v>
      </c>
      <c r="BF244" s="215">
        <f>IF(N244="snížená",J244,0)</f>
        <v>0</v>
      </c>
      <c r="BG244" s="215">
        <f>IF(N244="zákl. přenesená",J244,0)</f>
        <v>0</v>
      </c>
      <c r="BH244" s="215">
        <f>IF(N244="sníž. přenesená",J244,0)</f>
        <v>0</v>
      </c>
      <c r="BI244" s="215">
        <f>IF(N244="nulová",J244,0)</f>
        <v>0</v>
      </c>
      <c r="BJ244" s="25" t="s">
        <v>81</v>
      </c>
      <c r="BK244" s="215">
        <f>ROUND(I244*H244,2)</f>
        <v>0</v>
      </c>
      <c r="BL244" s="25" t="s">
        <v>203</v>
      </c>
      <c r="BM244" s="25" t="s">
        <v>1980</v>
      </c>
    </row>
    <row r="245" spans="2:65" s="12" customFormat="1">
      <c r="B245" s="216"/>
      <c r="C245" s="217"/>
      <c r="D245" s="218" t="s">
        <v>205</v>
      </c>
      <c r="E245" s="219" t="s">
        <v>24</v>
      </c>
      <c r="F245" s="220" t="s">
        <v>1981</v>
      </c>
      <c r="G245" s="217"/>
      <c r="H245" s="221">
        <v>9.3659999999999997</v>
      </c>
      <c r="I245" s="222"/>
      <c r="J245" s="217"/>
      <c r="K245" s="217"/>
      <c r="L245" s="223"/>
      <c r="M245" s="224"/>
      <c r="N245" s="225"/>
      <c r="O245" s="225"/>
      <c r="P245" s="225"/>
      <c r="Q245" s="225"/>
      <c r="R245" s="225"/>
      <c r="S245" s="225"/>
      <c r="T245" s="226"/>
      <c r="AT245" s="227" t="s">
        <v>205</v>
      </c>
      <c r="AU245" s="227" t="s">
        <v>211</v>
      </c>
      <c r="AV245" s="12" t="s">
        <v>83</v>
      </c>
      <c r="AW245" s="12" t="s">
        <v>37</v>
      </c>
      <c r="AX245" s="12" t="s">
        <v>81</v>
      </c>
      <c r="AY245" s="227" t="s">
        <v>196</v>
      </c>
    </row>
    <row r="246" spans="2:65" s="1" customFormat="1" ht="34.5" customHeight="1">
      <c r="B246" s="42"/>
      <c r="C246" s="204" t="s">
        <v>390</v>
      </c>
      <c r="D246" s="204" t="s">
        <v>198</v>
      </c>
      <c r="E246" s="205" t="s">
        <v>777</v>
      </c>
      <c r="F246" s="206" t="s">
        <v>778</v>
      </c>
      <c r="G246" s="207" t="s">
        <v>267</v>
      </c>
      <c r="H246" s="208">
        <v>26.466000000000001</v>
      </c>
      <c r="I246" s="209"/>
      <c r="J246" s="210">
        <f>ROUND(I246*H246,2)</f>
        <v>0</v>
      </c>
      <c r="K246" s="206" t="s">
        <v>202</v>
      </c>
      <c r="L246" s="62"/>
      <c r="M246" s="211" t="s">
        <v>24</v>
      </c>
      <c r="N246" s="212" t="s">
        <v>45</v>
      </c>
      <c r="O246" s="43"/>
      <c r="P246" s="213">
        <f>O246*H246</f>
        <v>0</v>
      </c>
      <c r="Q246" s="213">
        <v>0</v>
      </c>
      <c r="R246" s="213">
        <f>Q246*H246</f>
        <v>0</v>
      </c>
      <c r="S246" s="213">
        <v>0</v>
      </c>
      <c r="T246" s="214">
        <f>S246*H246</f>
        <v>0</v>
      </c>
      <c r="AR246" s="25" t="s">
        <v>203</v>
      </c>
      <c r="AT246" s="25" t="s">
        <v>198</v>
      </c>
      <c r="AU246" s="25" t="s">
        <v>211</v>
      </c>
      <c r="AY246" s="25" t="s">
        <v>196</v>
      </c>
      <c r="BE246" s="215">
        <f>IF(N246="základní",J246,0)</f>
        <v>0</v>
      </c>
      <c r="BF246" s="215">
        <f>IF(N246="snížená",J246,0)</f>
        <v>0</v>
      </c>
      <c r="BG246" s="215">
        <f>IF(N246="zákl. přenesená",J246,0)</f>
        <v>0</v>
      </c>
      <c r="BH246" s="215">
        <f>IF(N246="sníž. přenesená",J246,0)</f>
        <v>0</v>
      </c>
      <c r="BI246" s="215">
        <f>IF(N246="nulová",J246,0)</f>
        <v>0</v>
      </c>
      <c r="BJ246" s="25" t="s">
        <v>81</v>
      </c>
      <c r="BK246" s="215">
        <f>ROUND(I246*H246,2)</f>
        <v>0</v>
      </c>
      <c r="BL246" s="25" t="s">
        <v>203</v>
      </c>
      <c r="BM246" s="25" t="s">
        <v>1982</v>
      </c>
    </row>
    <row r="247" spans="2:65" s="12" customFormat="1">
      <c r="B247" s="216"/>
      <c r="C247" s="217"/>
      <c r="D247" s="218" t="s">
        <v>205</v>
      </c>
      <c r="E247" s="219" t="s">
        <v>24</v>
      </c>
      <c r="F247" s="220" t="s">
        <v>1983</v>
      </c>
      <c r="G247" s="217"/>
      <c r="H247" s="221">
        <v>26.466000000000001</v>
      </c>
      <c r="I247" s="222"/>
      <c r="J247" s="217"/>
      <c r="K247" s="217"/>
      <c r="L247" s="223"/>
      <c r="M247" s="224"/>
      <c r="N247" s="225"/>
      <c r="O247" s="225"/>
      <c r="P247" s="225"/>
      <c r="Q247" s="225"/>
      <c r="R247" s="225"/>
      <c r="S247" s="225"/>
      <c r="T247" s="226"/>
      <c r="AT247" s="227" t="s">
        <v>205</v>
      </c>
      <c r="AU247" s="227" t="s">
        <v>211</v>
      </c>
      <c r="AV247" s="12" t="s">
        <v>83</v>
      </c>
      <c r="AW247" s="12" t="s">
        <v>37</v>
      </c>
      <c r="AX247" s="12" t="s">
        <v>81</v>
      </c>
      <c r="AY247" s="227" t="s">
        <v>196</v>
      </c>
    </row>
    <row r="248" spans="2:65" s="11" customFormat="1" ht="22.25" customHeight="1">
      <c r="B248" s="188"/>
      <c r="C248" s="189"/>
      <c r="D248" s="190" t="s">
        <v>73</v>
      </c>
      <c r="E248" s="202" t="s">
        <v>518</v>
      </c>
      <c r="F248" s="202" t="s">
        <v>784</v>
      </c>
      <c r="G248" s="189"/>
      <c r="H248" s="189"/>
      <c r="I248" s="192"/>
      <c r="J248" s="203">
        <f>BK248</f>
        <v>0</v>
      </c>
      <c r="K248" s="189"/>
      <c r="L248" s="194"/>
      <c r="M248" s="195"/>
      <c r="N248" s="196"/>
      <c r="O248" s="196"/>
      <c r="P248" s="197">
        <f>SUM(P249:P266)</f>
        <v>0</v>
      </c>
      <c r="Q248" s="196"/>
      <c r="R248" s="197">
        <f>SUM(R249:R266)</f>
        <v>18.485131390818896</v>
      </c>
      <c r="S248" s="196"/>
      <c r="T248" s="198">
        <f>SUM(T249:T266)</f>
        <v>0</v>
      </c>
      <c r="AR248" s="199" t="s">
        <v>81</v>
      </c>
      <c r="AT248" s="200" t="s">
        <v>73</v>
      </c>
      <c r="AU248" s="200" t="s">
        <v>83</v>
      </c>
      <c r="AY248" s="199" t="s">
        <v>196</v>
      </c>
      <c r="BK248" s="201">
        <f>SUM(BK249:BK266)</f>
        <v>0</v>
      </c>
    </row>
    <row r="249" spans="2:65" s="1" customFormat="1" ht="23" customHeight="1">
      <c r="B249" s="42"/>
      <c r="C249" s="204" t="s">
        <v>394</v>
      </c>
      <c r="D249" s="204" t="s">
        <v>198</v>
      </c>
      <c r="E249" s="205" t="s">
        <v>786</v>
      </c>
      <c r="F249" s="206" t="s">
        <v>787</v>
      </c>
      <c r="G249" s="207" t="s">
        <v>201</v>
      </c>
      <c r="H249" s="208">
        <v>8.1280000000000001</v>
      </c>
      <c r="I249" s="209"/>
      <c r="J249" s="210">
        <f>ROUND(I249*H249,2)</f>
        <v>0</v>
      </c>
      <c r="K249" s="206" t="s">
        <v>202</v>
      </c>
      <c r="L249" s="62"/>
      <c r="M249" s="211" t="s">
        <v>24</v>
      </c>
      <c r="N249" s="212" t="s">
        <v>45</v>
      </c>
      <c r="O249" s="43"/>
      <c r="P249" s="213">
        <f>O249*H249</f>
        <v>0</v>
      </c>
      <c r="Q249" s="213">
        <v>2.2563399999999998</v>
      </c>
      <c r="R249" s="213">
        <f>Q249*H249</f>
        <v>18.339531519999998</v>
      </c>
      <c r="S249" s="213">
        <v>0</v>
      </c>
      <c r="T249" s="214">
        <f>S249*H249</f>
        <v>0</v>
      </c>
      <c r="AR249" s="25" t="s">
        <v>203</v>
      </c>
      <c r="AT249" s="25" t="s">
        <v>198</v>
      </c>
      <c r="AU249" s="25" t="s">
        <v>211</v>
      </c>
      <c r="AY249" s="25" t="s">
        <v>196</v>
      </c>
      <c r="BE249" s="215">
        <f>IF(N249="základní",J249,0)</f>
        <v>0</v>
      </c>
      <c r="BF249" s="215">
        <f>IF(N249="snížená",J249,0)</f>
        <v>0</v>
      </c>
      <c r="BG249" s="215">
        <f>IF(N249="zákl. přenesená",J249,0)</f>
        <v>0</v>
      </c>
      <c r="BH249" s="215">
        <f>IF(N249="sníž. přenesená",J249,0)</f>
        <v>0</v>
      </c>
      <c r="BI249" s="215">
        <f>IF(N249="nulová",J249,0)</f>
        <v>0</v>
      </c>
      <c r="BJ249" s="25" t="s">
        <v>81</v>
      </c>
      <c r="BK249" s="215">
        <f>ROUND(I249*H249,2)</f>
        <v>0</v>
      </c>
      <c r="BL249" s="25" t="s">
        <v>203</v>
      </c>
      <c r="BM249" s="25" t="s">
        <v>1984</v>
      </c>
    </row>
    <row r="250" spans="2:65" s="15" customFormat="1" ht="24">
      <c r="B250" s="260"/>
      <c r="C250" s="261"/>
      <c r="D250" s="218" t="s">
        <v>205</v>
      </c>
      <c r="E250" s="262" t="s">
        <v>24</v>
      </c>
      <c r="F250" s="263" t="s">
        <v>789</v>
      </c>
      <c r="G250" s="261"/>
      <c r="H250" s="262" t="s">
        <v>24</v>
      </c>
      <c r="I250" s="264"/>
      <c r="J250" s="261"/>
      <c r="K250" s="261"/>
      <c r="L250" s="265"/>
      <c r="M250" s="266"/>
      <c r="N250" s="267"/>
      <c r="O250" s="267"/>
      <c r="P250" s="267"/>
      <c r="Q250" s="267"/>
      <c r="R250" s="267"/>
      <c r="S250" s="267"/>
      <c r="T250" s="268"/>
      <c r="AT250" s="269" t="s">
        <v>205</v>
      </c>
      <c r="AU250" s="269" t="s">
        <v>211</v>
      </c>
      <c r="AV250" s="15" t="s">
        <v>81</v>
      </c>
      <c r="AW250" s="15" t="s">
        <v>37</v>
      </c>
      <c r="AX250" s="15" t="s">
        <v>74</v>
      </c>
      <c r="AY250" s="269" t="s">
        <v>196</v>
      </c>
    </row>
    <row r="251" spans="2:65" s="15" customFormat="1">
      <c r="B251" s="260"/>
      <c r="C251" s="261"/>
      <c r="D251" s="218" t="s">
        <v>205</v>
      </c>
      <c r="E251" s="262" t="s">
        <v>24</v>
      </c>
      <c r="F251" s="263" t="s">
        <v>790</v>
      </c>
      <c r="G251" s="261"/>
      <c r="H251" s="262" t="s">
        <v>24</v>
      </c>
      <c r="I251" s="264"/>
      <c r="J251" s="261"/>
      <c r="K251" s="261"/>
      <c r="L251" s="265"/>
      <c r="M251" s="266"/>
      <c r="N251" s="267"/>
      <c r="O251" s="267"/>
      <c r="P251" s="267"/>
      <c r="Q251" s="267"/>
      <c r="R251" s="267"/>
      <c r="S251" s="267"/>
      <c r="T251" s="268"/>
      <c r="AT251" s="269" t="s">
        <v>205</v>
      </c>
      <c r="AU251" s="269" t="s">
        <v>211</v>
      </c>
      <c r="AV251" s="15" t="s">
        <v>81</v>
      </c>
      <c r="AW251" s="15" t="s">
        <v>37</v>
      </c>
      <c r="AX251" s="15" t="s">
        <v>74</v>
      </c>
      <c r="AY251" s="269" t="s">
        <v>196</v>
      </c>
    </row>
    <row r="252" spans="2:65" s="15" customFormat="1">
      <c r="B252" s="260"/>
      <c r="C252" s="261"/>
      <c r="D252" s="218" t="s">
        <v>205</v>
      </c>
      <c r="E252" s="262" t="s">
        <v>24</v>
      </c>
      <c r="F252" s="263" t="s">
        <v>791</v>
      </c>
      <c r="G252" s="261"/>
      <c r="H252" s="262" t="s">
        <v>24</v>
      </c>
      <c r="I252" s="264"/>
      <c r="J252" s="261"/>
      <c r="K252" s="261"/>
      <c r="L252" s="265"/>
      <c r="M252" s="266"/>
      <c r="N252" s="267"/>
      <c r="O252" s="267"/>
      <c r="P252" s="267"/>
      <c r="Q252" s="267"/>
      <c r="R252" s="267"/>
      <c r="S252" s="267"/>
      <c r="T252" s="268"/>
      <c r="AT252" s="269" t="s">
        <v>205</v>
      </c>
      <c r="AU252" s="269" t="s">
        <v>211</v>
      </c>
      <c r="AV252" s="15" t="s">
        <v>81</v>
      </c>
      <c r="AW252" s="15" t="s">
        <v>37</v>
      </c>
      <c r="AX252" s="15" t="s">
        <v>74</v>
      </c>
      <c r="AY252" s="269" t="s">
        <v>196</v>
      </c>
    </row>
    <row r="253" spans="2:65" s="12" customFormat="1">
      <c r="B253" s="216"/>
      <c r="C253" s="217"/>
      <c r="D253" s="218" t="s">
        <v>205</v>
      </c>
      <c r="E253" s="219" t="s">
        <v>24</v>
      </c>
      <c r="F253" s="220" t="s">
        <v>24</v>
      </c>
      <c r="G253" s="217"/>
      <c r="H253" s="221">
        <v>0</v>
      </c>
      <c r="I253" s="222"/>
      <c r="J253" s="217"/>
      <c r="K253" s="217"/>
      <c r="L253" s="223"/>
      <c r="M253" s="224"/>
      <c r="N253" s="225"/>
      <c r="O253" s="225"/>
      <c r="P253" s="225"/>
      <c r="Q253" s="225"/>
      <c r="R253" s="225"/>
      <c r="S253" s="225"/>
      <c r="T253" s="226"/>
      <c r="AT253" s="227" t="s">
        <v>205</v>
      </c>
      <c r="AU253" s="227" t="s">
        <v>211</v>
      </c>
      <c r="AV253" s="12" t="s">
        <v>83</v>
      </c>
      <c r="AW253" s="12" t="s">
        <v>37</v>
      </c>
      <c r="AX253" s="12" t="s">
        <v>74</v>
      </c>
      <c r="AY253" s="227" t="s">
        <v>196</v>
      </c>
    </row>
    <row r="254" spans="2:65" s="15" customFormat="1">
      <c r="B254" s="260"/>
      <c r="C254" s="261"/>
      <c r="D254" s="218" t="s">
        <v>205</v>
      </c>
      <c r="E254" s="262" t="s">
        <v>24</v>
      </c>
      <c r="F254" s="263" t="s">
        <v>792</v>
      </c>
      <c r="G254" s="261"/>
      <c r="H254" s="262" t="s">
        <v>24</v>
      </c>
      <c r="I254" s="264"/>
      <c r="J254" s="261"/>
      <c r="K254" s="261"/>
      <c r="L254" s="265"/>
      <c r="M254" s="266"/>
      <c r="N254" s="267"/>
      <c r="O254" s="267"/>
      <c r="P254" s="267"/>
      <c r="Q254" s="267"/>
      <c r="R254" s="267"/>
      <c r="S254" s="267"/>
      <c r="T254" s="268"/>
      <c r="AT254" s="269" t="s">
        <v>205</v>
      </c>
      <c r="AU254" s="269" t="s">
        <v>211</v>
      </c>
      <c r="AV254" s="15" t="s">
        <v>81</v>
      </c>
      <c r="AW254" s="15" t="s">
        <v>37</v>
      </c>
      <c r="AX254" s="15" t="s">
        <v>74</v>
      </c>
      <c r="AY254" s="269" t="s">
        <v>196</v>
      </c>
    </row>
    <row r="255" spans="2:65" s="12" customFormat="1">
      <c r="B255" s="216"/>
      <c r="C255" s="217"/>
      <c r="D255" s="218" t="s">
        <v>205</v>
      </c>
      <c r="E255" s="219" t="s">
        <v>24</v>
      </c>
      <c r="F255" s="220" t="s">
        <v>1985</v>
      </c>
      <c r="G255" s="217"/>
      <c r="H255" s="221">
        <v>8.1280000000000001</v>
      </c>
      <c r="I255" s="222"/>
      <c r="J255" s="217"/>
      <c r="K255" s="217"/>
      <c r="L255" s="223"/>
      <c r="M255" s="224"/>
      <c r="N255" s="225"/>
      <c r="O255" s="225"/>
      <c r="P255" s="225"/>
      <c r="Q255" s="225"/>
      <c r="R255" s="225"/>
      <c r="S255" s="225"/>
      <c r="T255" s="226"/>
      <c r="AT255" s="227" t="s">
        <v>205</v>
      </c>
      <c r="AU255" s="227" t="s">
        <v>211</v>
      </c>
      <c r="AV255" s="12" t="s">
        <v>83</v>
      </c>
      <c r="AW255" s="12" t="s">
        <v>37</v>
      </c>
      <c r="AX255" s="12" t="s">
        <v>81</v>
      </c>
      <c r="AY255" s="227" t="s">
        <v>196</v>
      </c>
    </row>
    <row r="256" spans="2:65" s="1" customFormat="1" ht="46" customHeight="1">
      <c r="B256" s="42"/>
      <c r="C256" s="204" t="s">
        <v>399</v>
      </c>
      <c r="D256" s="204" t="s">
        <v>198</v>
      </c>
      <c r="E256" s="205" t="s">
        <v>795</v>
      </c>
      <c r="F256" s="206" t="s">
        <v>796</v>
      </c>
      <c r="G256" s="207" t="s">
        <v>201</v>
      </c>
      <c r="H256" s="208">
        <v>8.1280000000000001</v>
      </c>
      <c r="I256" s="209"/>
      <c r="J256" s="210">
        <f>ROUND(I256*H256,2)</f>
        <v>0</v>
      </c>
      <c r="K256" s="206" t="s">
        <v>202</v>
      </c>
      <c r="L256" s="62"/>
      <c r="M256" s="211" t="s">
        <v>24</v>
      </c>
      <c r="N256" s="212" t="s">
        <v>45</v>
      </c>
      <c r="O256" s="43"/>
      <c r="P256" s="213">
        <f>O256*H256</f>
        <v>0</v>
      </c>
      <c r="Q256" s="213">
        <v>0</v>
      </c>
      <c r="R256" s="213">
        <f>Q256*H256</f>
        <v>0</v>
      </c>
      <c r="S256" s="213">
        <v>0</v>
      </c>
      <c r="T256" s="214">
        <f>S256*H256</f>
        <v>0</v>
      </c>
      <c r="AR256" s="25" t="s">
        <v>203</v>
      </c>
      <c r="AT256" s="25" t="s">
        <v>198</v>
      </c>
      <c r="AU256" s="25" t="s">
        <v>211</v>
      </c>
      <c r="AY256" s="25" t="s">
        <v>196</v>
      </c>
      <c r="BE256" s="215">
        <f>IF(N256="základní",J256,0)</f>
        <v>0</v>
      </c>
      <c r="BF256" s="215">
        <f>IF(N256="snížená",J256,0)</f>
        <v>0</v>
      </c>
      <c r="BG256" s="215">
        <f>IF(N256="zákl. přenesená",J256,0)</f>
        <v>0</v>
      </c>
      <c r="BH256" s="215">
        <f>IF(N256="sníž. přenesená",J256,0)</f>
        <v>0</v>
      </c>
      <c r="BI256" s="215">
        <f>IF(N256="nulová",J256,0)</f>
        <v>0</v>
      </c>
      <c r="BJ256" s="25" t="s">
        <v>81</v>
      </c>
      <c r="BK256" s="215">
        <f>ROUND(I256*H256,2)</f>
        <v>0</v>
      </c>
      <c r="BL256" s="25" t="s">
        <v>203</v>
      </c>
      <c r="BM256" s="25" t="s">
        <v>1986</v>
      </c>
    </row>
    <row r="257" spans="2:65" s="1" customFormat="1" ht="23" customHeight="1">
      <c r="B257" s="42"/>
      <c r="C257" s="204" t="s">
        <v>404</v>
      </c>
      <c r="D257" s="204" t="s">
        <v>198</v>
      </c>
      <c r="E257" s="205" t="s">
        <v>799</v>
      </c>
      <c r="F257" s="206" t="s">
        <v>800</v>
      </c>
      <c r="G257" s="207" t="s">
        <v>201</v>
      </c>
      <c r="H257" s="208">
        <v>0.24</v>
      </c>
      <c r="I257" s="209"/>
      <c r="J257" s="210">
        <f>ROUND(I257*H257,2)</f>
        <v>0</v>
      </c>
      <c r="K257" s="206" t="s">
        <v>202</v>
      </c>
      <c r="L257" s="62"/>
      <c r="M257" s="211" t="s">
        <v>24</v>
      </c>
      <c r="N257" s="212" t="s">
        <v>45</v>
      </c>
      <c r="O257" s="43"/>
      <c r="P257" s="213">
        <f>O257*H257</f>
        <v>0</v>
      </c>
      <c r="Q257" s="213">
        <v>0</v>
      </c>
      <c r="R257" s="213">
        <f>Q257*H257</f>
        <v>0</v>
      </c>
      <c r="S257" s="213">
        <v>0</v>
      </c>
      <c r="T257" s="214">
        <f>S257*H257</f>
        <v>0</v>
      </c>
      <c r="AR257" s="25" t="s">
        <v>203</v>
      </c>
      <c r="AT257" s="25" t="s">
        <v>198</v>
      </c>
      <c r="AU257" s="25" t="s">
        <v>211</v>
      </c>
      <c r="AY257" s="25" t="s">
        <v>196</v>
      </c>
      <c r="BE257" s="215">
        <f>IF(N257="základní",J257,0)</f>
        <v>0</v>
      </c>
      <c r="BF257" s="215">
        <f>IF(N257="snížená",J257,0)</f>
        <v>0</v>
      </c>
      <c r="BG257" s="215">
        <f>IF(N257="zákl. přenesená",J257,0)</f>
        <v>0</v>
      </c>
      <c r="BH257" s="215">
        <f>IF(N257="sníž. přenesená",J257,0)</f>
        <v>0</v>
      </c>
      <c r="BI257" s="215">
        <f>IF(N257="nulová",J257,0)</f>
        <v>0</v>
      </c>
      <c r="BJ257" s="25" t="s">
        <v>81</v>
      </c>
      <c r="BK257" s="215">
        <f>ROUND(I257*H257,2)</f>
        <v>0</v>
      </c>
      <c r="BL257" s="25" t="s">
        <v>203</v>
      </c>
      <c r="BM257" s="25" t="s">
        <v>1987</v>
      </c>
    </row>
    <row r="258" spans="2:65" s="12" customFormat="1">
      <c r="B258" s="216"/>
      <c r="C258" s="217"/>
      <c r="D258" s="218" t="s">
        <v>205</v>
      </c>
      <c r="E258" s="219" t="s">
        <v>24</v>
      </c>
      <c r="F258" s="220" t="s">
        <v>1988</v>
      </c>
      <c r="G258" s="217"/>
      <c r="H258" s="221">
        <v>0.24</v>
      </c>
      <c r="I258" s="222"/>
      <c r="J258" s="217"/>
      <c r="K258" s="217"/>
      <c r="L258" s="223"/>
      <c r="M258" s="224"/>
      <c r="N258" s="225"/>
      <c r="O258" s="225"/>
      <c r="P258" s="225"/>
      <c r="Q258" s="225"/>
      <c r="R258" s="225"/>
      <c r="S258" s="225"/>
      <c r="T258" s="226"/>
      <c r="AT258" s="227" t="s">
        <v>205</v>
      </c>
      <c r="AU258" s="227" t="s">
        <v>211</v>
      </c>
      <c r="AV258" s="12" t="s">
        <v>83</v>
      </c>
      <c r="AW258" s="12" t="s">
        <v>37</v>
      </c>
      <c r="AX258" s="12" t="s">
        <v>81</v>
      </c>
      <c r="AY258" s="227" t="s">
        <v>196</v>
      </c>
    </row>
    <row r="259" spans="2:65" s="1" customFormat="1" ht="23" customHeight="1">
      <c r="B259" s="42"/>
      <c r="C259" s="204" t="s">
        <v>408</v>
      </c>
      <c r="D259" s="204" t="s">
        <v>198</v>
      </c>
      <c r="E259" s="205" t="s">
        <v>411</v>
      </c>
      <c r="F259" s="206" t="s">
        <v>412</v>
      </c>
      <c r="G259" s="207" t="s">
        <v>214</v>
      </c>
      <c r="H259" s="208">
        <v>0.13700000000000001</v>
      </c>
      <c r="I259" s="209"/>
      <c r="J259" s="210">
        <f>ROUND(I259*H259,2)</f>
        <v>0</v>
      </c>
      <c r="K259" s="206" t="s">
        <v>202</v>
      </c>
      <c r="L259" s="62"/>
      <c r="M259" s="211" t="s">
        <v>24</v>
      </c>
      <c r="N259" s="212" t="s">
        <v>45</v>
      </c>
      <c r="O259" s="43"/>
      <c r="P259" s="213">
        <f>O259*H259</f>
        <v>0</v>
      </c>
      <c r="Q259" s="213">
        <v>1.0627727796999999</v>
      </c>
      <c r="R259" s="213">
        <f>Q259*H259</f>
        <v>0.1455998708189</v>
      </c>
      <c r="S259" s="213">
        <v>0</v>
      </c>
      <c r="T259" s="214">
        <f>S259*H259</f>
        <v>0</v>
      </c>
      <c r="AR259" s="25" t="s">
        <v>203</v>
      </c>
      <c r="AT259" s="25" t="s">
        <v>198</v>
      </c>
      <c r="AU259" s="25" t="s">
        <v>211</v>
      </c>
      <c r="AY259" s="25" t="s">
        <v>196</v>
      </c>
      <c r="BE259" s="215">
        <f>IF(N259="základní",J259,0)</f>
        <v>0</v>
      </c>
      <c r="BF259" s="215">
        <f>IF(N259="snížená",J259,0)</f>
        <v>0</v>
      </c>
      <c r="BG259" s="215">
        <f>IF(N259="zákl. přenesená",J259,0)</f>
        <v>0</v>
      </c>
      <c r="BH259" s="215">
        <f>IF(N259="sníž. přenesená",J259,0)</f>
        <v>0</v>
      </c>
      <c r="BI259" s="215">
        <f>IF(N259="nulová",J259,0)</f>
        <v>0</v>
      </c>
      <c r="BJ259" s="25" t="s">
        <v>81</v>
      </c>
      <c r="BK259" s="215">
        <f>ROUND(I259*H259,2)</f>
        <v>0</v>
      </c>
      <c r="BL259" s="25" t="s">
        <v>203</v>
      </c>
      <c r="BM259" s="25" t="s">
        <v>1989</v>
      </c>
    </row>
    <row r="260" spans="2:65" s="15" customFormat="1" ht="24">
      <c r="B260" s="260"/>
      <c r="C260" s="261"/>
      <c r="D260" s="218" t="s">
        <v>205</v>
      </c>
      <c r="E260" s="262" t="s">
        <v>24</v>
      </c>
      <c r="F260" s="263" t="s">
        <v>789</v>
      </c>
      <c r="G260" s="261"/>
      <c r="H260" s="262" t="s">
        <v>24</v>
      </c>
      <c r="I260" s="264"/>
      <c r="J260" s="261"/>
      <c r="K260" s="261"/>
      <c r="L260" s="265"/>
      <c r="M260" s="266"/>
      <c r="N260" s="267"/>
      <c r="O260" s="267"/>
      <c r="P260" s="267"/>
      <c r="Q260" s="267"/>
      <c r="R260" s="267"/>
      <c r="S260" s="267"/>
      <c r="T260" s="268"/>
      <c r="AT260" s="269" t="s">
        <v>205</v>
      </c>
      <c r="AU260" s="269" t="s">
        <v>211</v>
      </c>
      <c r="AV260" s="15" t="s">
        <v>81</v>
      </c>
      <c r="AW260" s="15" t="s">
        <v>37</v>
      </c>
      <c r="AX260" s="15" t="s">
        <v>74</v>
      </c>
      <c r="AY260" s="269" t="s">
        <v>196</v>
      </c>
    </row>
    <row r="261" spans="2:65" s="15" customFormat="1">
      <c r="B261" s="260"/>
      <c r="C261" s="261"/>
      <c r="D261" s="218" t="s">
        <v>205</v>
      </c>
      <c r="E261" s="262" t="s">
        <v>24</v>
      </c>
      <c r="F261" s="263" t="s">
        <v>790</v>
      </c>
      <c r="G261" s="261"/>
      <c r="H261" s="262" t="s">
        <v>24</v>
      </c>
      <c r="I261" s="264"/>
      <c r="J261" s="261"/>
      <c r="K261" s="261"/>
      <c r="L261" s="265"/>
      <c r="M261" s="266"/>
      <c r="N261" s="267"/>
      <c r="O261" s="267"/>
      <c r="P261" s="267"/>
      <c r="Q261" s="267"/>
      <c r="R261" s="267"/>
      <c r="S261" s="267"/>
      <c r="T261" s="268"/>
      <c r="AT261" s="269" t="s">
        <v>205</v>
      </c>
      <c r="AU261" s="269" t="s">
        <v>211</v>
      </c>
      <c r="AV261" s="15" t="s">
        <v>81</v>
      </c>
      <c r="AW261" s="15" t="s">
        <v>37</v>
      </c>
      <c r="AX261" s="15" t="s">
        <v>74</v>
      </c>
      <c r="AY261" s="269" t="s">
        <v>196</v>
      </c>
    </row>
    <row r="262" spans="2:65" s="15" customFormat="1">
      <c r="B262" s="260"/>
      <c r="C262" s="261"/>
      <c r="D262" s="218" t="s">
        <v>205</v>
      </c>
      <c r="E262" s="262" t="s">
        <v>24</v>
      </c>
      <c r="F262" s="263" t="s">
        <v>791</v>
      </c>
      <c r="G262" s="261"/>
      <c r="H262" s="262" t="s">
        <v>24</v>
      </c>
      <c r="I262" s="264"/>
      <c r="J262" s="261"/>
      <c r="K262" s="261"/>
      <c r="L262" s="265"/>
      <c r="M262" s="266"/>
      <c r="N262" s="267"/>
      <c r="O262" s="267"/>
      <c r="P262" s="267"/>
      <c r="Q262" s="267"/>
      <c r="R262" s="267"/>
      <c r="S262" s="267"/>
      <c r="T262" s="268"/>
      <c r="AT262" s="269" t="s">
        <v>205</v>
      </c>
      <c r="AU262" s="269" t="s">
        <v>211</v>
      </c>
      <c r="AV262" s="15" t="s">
        <v>81</v>
      </c>
      <c r="AW262" s="15" t="s">
        <v>37</v>
      </c>
      <c r="AX262" s="15" t="s">
        <v>74</v>
      </c>
      <c r="AY262" s="269" t="s">
        <v>196</v>
      </c>
    </row>
    <row r="263" spans="2:65" s="12" customFormat="1">
      <c r="B263" s="216"/>
      <c r="C263" s="217"/>
      <c r="D263" s="218" t="s">
        <v>205</v>
      </c>
      <c r="E263" s="219" t="s">
        <v>24</v>
      </c>
      <c r="F263" s="220" t="s">
        <v>24</v>
      </c>
      <c r="G263" s="217"/>
      <c r="H263" s="221">
        <v>0</v>
      </c>
      <c r="I263" s="222"/>
      <c r="J263" s="217"/>
      <c r="K263" s="217"/>
      <c r="L263" s="223"/>
      <c r="M263" s="224"/>
      <c r="N263" s="225"/>
      <c r="O263" s="225"/>
      <c r="P263" s="225"/>
      <c r="Q263" s="225"/>
      <c r="R263" s="225"/>
      <c r="S263" s="225"/>
      <c r="T263" s="226"/>
      <c r="AT263" s="227" t="s">
        <v>205</v>
      </c>
      <c r="AU263" s="227" t="s">
        <v>211</v>
      </c>
      <c r="AV263" s="12" t="s">
        <v>83</v>
      </c>
      <c r="AW263" s="12" t="s">
        <v>37</v>
      </c>
      <c r="AX263" s="12" t="s">
        <v>74</v>
      </c>
      <c r="AY263" s="227" t="s">
        <v>196</v>
      </c>
    </row>
    <row r="264" spans="2:65" s="15" customFormat="1">
      <c r="B264" s="260"/>
      <c r="C264" s="261"/>
      <c r="D264" s="218" t="s">
        <v>205</v>
      </c>
      <c r="E264" s="262" t="s">
        <v>24</v>
      </c>
      <c r="F264" s="263" t="s">
        <v>792</v>
      </c>
      <c r="G264" s="261"/>
      <c r="H264" s="262" t="s">
        <v>24</v>
      </c>
      <c r="I264" s="264"/>
      <c r="J264" s="261"/>
      <c r="K264" s="261"/>
      <c r="L264" s="265"/>
      <c r="M264" s="266"/>
      <c r="N264" s="267"/>
      <c r="O264" s="267"/>
      <c r="P264" s="267"/>
      <c r="Q264" s="267"/>
      <c r="R264" s="267"/>
      <c r="S264" s="267"/>
      <c r="T264" s="268"/>
      <c r="AT264" s="269" t="s">
        <v>205</v>
      </c>
      <c r="AU264" s="269" t="s">
        <v>211</v>
      </c>
      <c r="AV264" s="15" t="s">
        <v>81</v>
      </c>
      <c r="AW264" s="15" t="s">
        <v>37</v>
      </c>
      <c r="AX264" s="15" t="s">
        <v>74</v>
      </c>
      <c r="AY264" s="269" t="s">
        <v>196</v>
      </c>
    </row>
    <row r="265" spans="2:65" s="15" customFormat="1">
      <c r="B265" s="260"/>
      <c r="C265" s="261"/>
      <c r="D265" s="218" t="s">
        <v>205</v>
      </c>
      <c r="E265" s="262" t="s">
        <v>24</v>
      </c>
      <c r="F265" s="263" t="s">
        <v>1990</v>
      </c>
      <c r="G265" s="261"/>
      <c r="H265" s="262" t="s">
        <v>24</v>
      </c>
      <c r="I265" s="264"/>
      <c r="J265" s="261"/>
      <c r="K265" s="261"/>
      <c r="L265" s="265"/>
      <c r="M265" s="266"/>
      <c r="N265" s="267"/>
      <c r="O265" s="267"/>
      <c r="P265" s="267"/>
      <c r="Q265" s="267"/>
      <c r="R265" s="267"/>
      <c r="S265" s="267"/>
      <c r="T265" s="268"/>
      <c r="AT265" s="269" t="s">
        <v>205</v>
      </c>
      <c r="AU265" s="269" t="s">
        <v>211</v>
      </c>
      <c r="AV265" s="15" t="s">
        <v>81</v>
      </c>
      <c r="AW265" s="15" t="s">
        <v>37</v>
      </c>
      <c r="AX265" s="15" t="s">
        <v>74</v>
      </c>
      <c r="AY265" s="269" t="s">
        <v>196</v>
      </c>
    </row>
    <row r="266" spans="2:65" s="12" customFormat="1">
      <c r="B266" s="216"/>
      <c r="C266" s="217"/>
      <c r="D266" s="218" t="s">
        <v>205</v>
      </c>
      <c r="E266" s="219" t="s">
        <v>24</v>
      </c>
      <c r="F266" s="220" t="s">
        <v>1991</v>
      </c>
      <c r="G266" s="217"/>
      <c r="H266" s="221">
        <v>0.13700000000000001</v>
      </c>
      <c r="I266" s="222"/>
      <c r="J266" s="217"/>
      <c r="K266" s="217"/>
      <c r="L266" s="223"/>
      <c r="M266" s="224"/>
      <c r="N266" s="225"/>
      <c r="O266" s="225"/>
      <c r="P266" s="225"/>
      <c r="Q266" s="225"/>
      <c r="R266" s="225"/>
      <c r="S266" s="225"/>
      <c r="T266" s="226"/>
      <c r="AT266" s="227" t="s">
        <v>205</v>
      </c>
      <c r="AU266" s="227" t="s">
        <v>211</v>
      </c>
      <c r="AV266" s="12" t="s">
        <v>83</v>
      </c>
      <c r="AW266" s="12" t="s">
        <v>37</v>
      </c>
      <c r="AX266" s="12" t="s">
        <v>81</v>
      </c>
      <c r="AY266" s="227" t="s">
        <v>196</v>
      </c>
    </row>
    <row r="267" spans="2:65" s="11" customFormat="1" ht="22.25" customHeight="1">
      <c r="B267" s="188"/>
      <c r="C267" s="189"/>
      <c r="D267" s="190" t="s">
        <v>73</v>
      </c>
      <c r="E267" s="202" t="s">
        <v>523</v>
      </c>
      <c r="F267" s="202" t="s">
        <v>1992</v>
      </c>
      <c r="G267" s="189"/>
      <c r="H267" s="189"/>
      <c r="I267" s="192"/>
      <c r="J267" s="203">
        <f>BK267</f>
        <v>0</v>
      </c>
      <c r="K267" s="189"/>
      <c r="L267" s="194"/>
      <c r="M267" s="195"/>
      <c r="N267" s="196"/>
      <c r="O267" s="196"/>
      <c r="P267" s="197">
        <f>SUM(P268:P269)</f>
        <v>0</v>
      </c>
      <c r="Q267" s="196"/>
      <c r="R267" s="197">
        <f>SUM(R268:R269)</f>
        <v>0.45540336999999997</v>
      </c>
      <c r="S267" s="196"/>
      <c r="T267" s="198">
        <f>SUM(T268:T269)</f>
        <v>0</v>
      </c>
      <c r="AR267" s="199" t="s">
        <v>81</v>
      </c>
      <c r="AT267" s="200" t="s">
        <v>73</v>
      </c>
      <c r="AU267" s="200" t="s">
        <v>83</v>
      </c>
      <c r="AY267" s="199" t="s">
        <v>196</v>
      </c>
      <c r="BK267" s="201">
        <f>SUM(BK268:BK269)</f>
        <v>0</v>
      </c>
    </row>
    <row r="268" spans="2:65" s="1" customFormat="1" ht="34.5" customHeight="1">
      <c r="B268" s="42"/>
      <c r="C268" s="204" t="s">
        <v>410</v>
      </c>
      <c r="D268" s="204" t="s">
        <v>198</v>
      </c>
      <c r="E268" s="205" t="s">
        <v>1993</v>
      </c>
      <c r="F268" s="206" t="s">
        <v>1994</v>
      </c>
      <c r="G268" s="207" t="s">
        <v>248</v>
      </c>
      <c r="H268" s="208">
        <v>1</v>
      </c>
      <c r="I268" s="209"/>
      <c r="J268" s="210">
        <f>ROUND(I268*H268,2)</f>
        <v>0</v>
      </c>
      <c r="K268" s="206" t="s">
        <v>202</v>
      </c>
      <c r="L268" s="62"/>
      <c r="M268" s="211" t="s">
        <v>24</v>
      </c>
      <c r="N268" s="212" t="s">
        <v>45</v>
      </c>
      <c r="O268" s="43"/>
      <c r="P268" s="213">
        <f>O268*H268</f>
        <v>0</v>
      </c>
      <c r="Q268" s="213">
        <v>0.44170336999999998</v>
      </c>
      <c r="R268" s="213">
        <f>Q268*H268</f>
        <v>0.44170336999999998</v>
      </c>
      <c r="S268" s="213">
        <v>0</v>
      </c>
      <c r="T268" s="214">
        <f>S268*H268</f>
        <v>0</v>
      </c>
      <c r="AR268" s="25" t="s">
        <v>203</v>
      </c>
      <c r="AT268" s="25" t="s">
        <v>198</v>
      </c>
      <c r="AU268" s="25" t="s">
        <v>211</v>
      </c>
      <c r="AY268" s="25" t="s">
        <v>196</v>
      </c>
      <c r="BE268" s="215">
        <f>IF(N268="základní",J268,0)</f>
        <v>0</v>
      </c>
      <c r="BF268" s="215">
        <f>IF(N268="snížená",J268,0)</f>
        <v>0</v>
      </c>
      <c r="BG268" s="215">
        <f>IF(N268="zákl. přenesená",J268,0)</f>
        <v>0</v>
      </c>
      <c r="BH268" s="215">
        <f>IF(N268="sníž. přenesená",J268,0)</f>
        <v>0</v>
      </c>
      <c r="BI268" s="215">
        <f>IF(N268="nulová",J268,0)</f>
        <v>0</v>
      </c>
      <c r="BJ268" s="25" t="s">
        <v>81</v>
      </c>
      <c r="BK268" s="215">
        <f>ROUND(I268*H268,2)</f>
        <v>0</v>
      </c>
      <c r="BL268" s="25" t="s">
        <v>203</v>
      </c>
      <c r="BM268" s="25" t="s">
        <v>1995</v>
      </c>
    </row>
    <row r="269" spans="2:65" s="1" customFormat="1" ht="23" customHeight="1">
      <c r="B269" s="42"/>
      <c r="C269" s="250" t="s">
        <v>332</v>
      </c>
      <c r="D269" s="250" t="s">
        <v>252</v>
      </c>
      <c r="E269" s="251" t="s">
        <v>1996</v>
      </c>
      <c r="F269" s="252" t="s">
        <v>1997</v>
      </c>
      <c r="G269" s="253" t="s">
        <v>248</v>
      </c>
      <c r="H269" s="254">
        <v>1</v>
      </c>
      <c r="I269" s="255"/>
      <c r="J269" s="256">
        <f>ROUND(I269*H269,2)</f>
        <v>0</v>
      </c>
      <c r="K269" s="252" t="s">
        <v>24</v>
      </c>
      <c r="L269" s="257"/>
      <c r="M269" s="258" t="s">
        <v>24</v>
      </c>
      <c r="N269" s="259" t="s">
        <v>45</v>
      </c>
      <c r="O269" s="43"/>
      <c r="P269" s="213">
        <f>O269*H269</f>
        <v>0</v>
      </c>
      <c r="Q269" s="213">
        <v>1.37E-2</v>
      </c>
      <c r="R269" s="213">
        <f>Q269*H269</f>
        <v>1.37E-2</v>
      </c>
      <c r="S269" s="213">
        <v>0</v>
      </c>
      <c r="T269" s="214">
        <f>S269*H269</f>
        <v>0</v>
      </c>
      <c r="AR269" s="25" t="s">
        <v>245</v>
      </c>
      <c r="AT269" s="25" t="s">
        <v>252</v>
      </c>
      <c r="AU269" s="25" t="s">
        <v>211</v>
      </c>
      <c r="AY269" s="25" t="s">
        <v>196</v>
      </c>
      <c r="BE269" s="215">
        <f>IF(N269="základní",J269,0)</f>
        <v>0</v>
      </c>
      <c r="BF269" s="215">
        <f>IF(N269="snížená",J269,0)</f>
        <v>0</v>
      </c>
      <c r="BG269" s="215">
        <f>IF(N269="zákl. přenesená",J269,0)</f>
        <v>0</v>
      </c>
      <c r="BH269" s="215">
        <f>IF(N269="sníž. přenesená",J269,0)</f>
        <v>0</v>
      </c>
      <c r="BI269" s="215">
        <f>IF(N269="nulová",J269,0)</f>
        <v>0</v>
      </c>
      <c r="BJ269" s="25" t="s">
        <v>81</v>
      </c>
      <c r="BK269" s="215">
        <f>ROUND(I269*H269,2)</f>
        <v>0</v>
      </c>
      <c r="BL269" s="25" t="s">
        <v>203</v>
      </c>
      <c r="BM269" s="25" t="s">
        <v>1998</v>
      </c>
    </row>
    <row r="270" spans="2:65" s="11" customFormat="1" ht="29.9" customHeight="1">
      <c r="B270" s="188"/>
      <c r="C270" s="189"/>
      <c r="D270" s="190" t="s">
        <v>73</v>
      </c>
      <c r="E270" s="202" t="s">
        <v>251</v>
      </c>
      <c r="F270" s="202" t="s">
        <v>807</v>
      </c>
      <c r="G270" s="189"/>
      <c r="H270" s="189"/>
      <c r="I270" s="192"/>
      <c r="J270" s="203">
        <f>BK270</f>
        <v>0</v>
      </c>
      <c r="K270" s="189"/>
      <c r="L270" s="194"/>
      <c r="M270" s="195"/>
      <c r="N270" s="196"/>
      <c r="O270" s="196"/>
      <c r="P270" s="197">
        <f>P271+P274+P281</f>
        <v>0</v>
      </c>
      <c r="Q270" s="196"/>
      <c r="R270" s="197">
        <f>R271+R274+R281</f>
        <v>1.8101199999999998E-2</v>
      </c>
      <c r="S270" s="196"/>
      <c r="T270" s="198">
        <f>T271+T274+T281</f>
        <v>87.578094000000007</v>
      </c>
      <c r="AR270" s="199" t="s">
        <v>81</v>
      </c>
      <c r="AT270" s="200" t="s">
        <v>73</v>
      </c>
      <c r="AU270" s="200" t="s">
        <v>81</v>
      </c>
      <c r="AY270" s="199" t="s">
        <v>196</v>
      </c>
      <c r="BK270" s="201">
        <f>BK271+BK274+BK281</f>
        <v>0</v>
      </c>
    </row>
    <row r="271" spans="2:65" s="11" customFormat="1" ht="14.9" customHeight="1">
      <c r="B271" s="188"/>
      <c r="C271" s="189"/>
      <c r="D271" s="190" t="s">
        <v>73</v>
      </c>
      <c r="E271" s="202" t="s">
        <v>668</v>
      </c>
      <c r="F271" s="202" t="s">
        <v>808</v>
      </c>
      <c r="G271" s="189"/>
      <c r="H271" s="189"/>
      <c r="I271" s="192"/>
      <c r="J271" s="203">
        <f>BK271</f>
        <v>0</v>
      </c>
      <c r="K271" s="189"/>
      <c r="L271" s="194"/>
      <c r="M271" s="195"/>
      <c r="N271" s="196"/>
      <c r="O271" s="196"/>
      <c r="P271" s="197">
        <f>SUM(P272:P273)</f>
        <v>0</v>
      </c>
      <c r="Q271" s="196"/>
      <c r="R271" s="197">
        <f>SUM(R272:R273)</f>
        <v>1.3207999999999998E-2</v>
      </c>
      <c r="S271" s="196"/>
      <c r="T271" s="198">
        <f>SUM(T272:T273)</f>
        <v>0</v>
      </c>
      <c r="AR271" s="199" t="s">
        <v>81</v>
      </c>
      <c r="AT271" s="200" t="s">
        <v>73</v>
      </c>
      <c r="AU271" s="200" t="s">
        <v>83</v>
      </c>
      <c r="AY271" s="199" t="s">
        <v>196</v>
      </c>
      <c r="BK271" s="201">
        <f>SUM(BK272:BK273)</f>
        <v>0</v>
      </c>
    </row>
    <row r="272" spans="2:65" s="1" customFormat="1" ht="34.5" customHeight="1">
      <c r="B272" s="42"/>
      <c r="C272" s="204" t="s">
        <v>422</v>
      </c>
      <c r="D272" s="204" t="s">
        <v>198</v>
      </c>
      <c r="E272" s="205" t="s">
        <v>810</v>
      </c>
      <c r="F272" s="206" t="s">
        <v>811</v>
      </c>
      <c r="G272" s="207" t="s">
        <v>267</v>
      </c>
      <c r="H272" s="208">
        <v>101.6</v>
      </c>
      <c r="I272" s="209"/>
      <c r="J272" s="210">
        <f>ROUND(I272*H272,2)</f>
        <v>0</v>
      </c>
      <c r="K272" s="206" t="s">
        <v>202</v>
      </c>
      <c r="L272" s="62"/>
      <c r="M272" s="211" t="s">
        <v>24</v>
      </c>
      <c r="N272" s="212" t="s">
        <v>45</v>
      </c>
      <c r="O272" s="43"/>
      <c r="P272" s="213">
        <f>O272*H272</f>
        <v>0</v>
      </c>
      <c r="Q272" s="213">
        <v>1.2999999999999999E-4</v>
      </c>
      <c r="R272" s="213">
        <f>Q272*H272</f>
        <v>1.3207999999999998E-2</v>
      </c>
      <c r="S272" s="213">
        <v>0</v>
      </c>
      <c r="T272" s="214">
        <f>S272*H272</f>
        <v>0</v>
      </c>
      <c r="AR272" s="25" t="s">
        <v>203</v>
      </c>
      <c r="AT272" s="25" t="s">
        <v>198</v>
      </c>
      <c r="AU272" s="25" t="s">
        <v>211</v>
      </c>
      <c r="AY272" s="25" t="s">
        <v>196</v>
      </c>
      <c r="BE272" s="215">
        <f>IF(N272="základní",J272,0)</f>
        <v>0</v>
      </c>
      <c r="BF272" s="215">
        <f>IF(N272="snížená",J272,0)</f>
        <v>0</v>
      </c>
      <c r="BG272" s="215">
        <f>IF(N272="zákl. přenesená",J272,0)</f>
        <v>0</v>
      </c>
      <c r="BH272" s="215">
        <f>IF(N272="sníž. přenesená",J272,0)</f>
        <v>0</v>
      </c>
      <c r="BI272" s="215">
        <f>IF(N272="nulová",J272,0)</f>
        <v>0</v>
      </c>
      <c r="BJ272" s="25" t="s">
        <v>81</v>
      </c>
      <c r="BK272" s="215">
        <f>ROUND(I272*H272,2)</f>
        <v>0</v>
      </c>
      <c r="BL272" s="25" t="s">
        <v>203</v>
      </c>
      <c r="BM272" s="25" t="s">
        <v>1999</v>
      </c>
    </row>
    <row r="273" spans="2:65" s="12" customFormat="1">
      <c r="B273" s="216"/>
      <c r="C273" s="217"/>
      <c r="D273" s="218" t="s">
        <v>205</v>
      </c>
      <c r="E273" s="219" t="s">
        <v>24</v>
      </c>
      <c r="F273" s="220" t="s">
        <v>2000</v>
      </c>
      <c r="G273" s="217"/>
      <c r="H273" s="221">
        <v>101.6</v>
      </c>
      <c r="I273" s="222"/>
      <c r="J273" s="217"/>
      <c r="K273" s="217"/>
      <c r="L273" s="223"/>
      <c r="M273" s="224"/>
      <c r="N273" s="225"/>
      <c r="O273" s="225"/>
      <c r="P273" s="225"/>
      <c r="Q273" s="225"/>
      <c r="R273" s="225"/>
      <c r="S273" s="225"/>
      <c r="T273" s="226"/>
      <c r="AT273" s="227" t="s">
        <v>205</v>
      </c>
      <c r="AU273" s="227" t="s">
        <v>211</v>
      </c>
      <c r="AV273" s="12" t="s">
        <v>83</v>
      </c>
      <c r="AW273" s="12" t="s">
        <v>37</v>
      </c>
      <c r="AX273" s="12" t="s">
        <v>81</v>
      </c>
      <c r="AY273" s="227" t="s">
        <v>196</v>
      </c>
    </row>
    <row r="274" spans="2:65" s="11" customFormat="1" ht="22.25" customHeight="1">
      <c r="B274" s="188"/>
      <c r="C274" s="189"/>
      <c r="D274" s="190" t="s">
        <v>73</v>
      </c>
      <c r="E274" s="202" t="s">
        <v>814</v>
      </c>
      <c r="F274" s="202" t="s">
        <v>815</v>
      </c>
      <c r="G274" s="189"/>
      <c r="H274" s="189"/>
      <c r="I274" s="192"/>
      <c r="J274" s="203">
        <f>BK274</f>
        <v>0</v>
      </c>
      <c r="K274" s="189"/>
      <c r="L274" s="194"/>
      <c r="M274" s="195"/>
      <c r="N274" s="196"/>
      <c r="O274" s="196"/>
      <c r="P274" s="197">
        <f>SUM(P275:P280)</f>
        <v>0</v>
      </c>
      <c r="Q274" s="196"/>
      <c r="R274" s="197">
        <f>SUM(R275:R280)</f>
        <v>4.8932000000000003E-3</v>
      </c>
      <c r="S274" s="196"/>
      <c r="T274" s="198">
        <f>SUM(T275:T280)</f>
        <v>0</v>
      </c>
      <c r="AR274" s="199" t="s">
        <v>81</v>
      </c>
      <c r="AT274" s="200" t="s">
        <v>73</v>
      </c>
      <c r="AU274" s="200" t="s">
        <v>83</v>
      </c>
      <c r="AY274" s="199" t="s">
        <v>196</v>
      </c>
      <c r="BK274" s="201">
        <f>SUM(BK275:BK280)</f>
        <v>0</v>
      </c>
    </row>
    <row r="275" spans="2:65" s="1" customFormat="1" ht="34.5" customHeight="1">
      <c r="B275" s="42"/>
      <c r="C275" s="204" t="s">
        <v>417</v>
      </c>
      <c r="D275" s="204" t="s">
        <v>198</v>
      </c>
      <c r="E275" s="205" t="s">
        <v>817</v>
      </c>
      <c r="F275" s="206" t="s">
        <v>818</v>
      </c>
      <c r="G275" s="207" t="s">
        <v>267</v>
      </c>
      <c r="H275" s="208">
        <v>101.6</v>
      </c>
      <c r="I275" s="209"/>
      <c r="J275" s="210">
        <f>ROUND(I275*H275,2)</f>
        <v>0</v>
      </c>
      <c r="K275" s="206" t="s">
        <v>202</v>
      </c>
      <c r="L275" s="62"/>
      <c r="M275" s="211" t="s">
        <v>24</v>
      </c>
      <c r="N275" s="212" t="s">
        <v>45</v>
      </c>
      <c r="O275" s="43"/>
      <c r="P275" s="213">
        <f>O275*H275</f>
        <v>0</v>
      </c>
      <c r="Q275" s="213">
        <v>3.9499999999999998E-5</v>
      </c>
      <c r="R275" s="213">
        <f>Q275*H275</f>
        <v>4.0131999999999998E-3</v>
      </c>
      <c r="S275" s="213">
        <v>0</v>
      </c>
      <c r="T275" s="214">
        <f>S275*H275</f>
        <v>0</v>
      </c>
      <c r="AR275" s="25" t="s">
        <v>203</v>
      </c>
      <c r="AT275" s="25" t="s">
        <v>198</v>
      </c>
      <c r="AU275" s="25" t="s">
        <v>211</v>
      </c>
      <c r="AY275" s="25" t="s">
        <v>196</v>
      </c>
      <c r="BE275" s="215">
        <f>IF(N275="základní",J275,0)</f>
        <v>0</v>
      </c>
      <c r="BF275" s="215">
        <f>IF(N275="snížená",J275,0)</f>
        <v>0</v>
      </c>
      <c r="BG275" s="215">
        <f>IF(N275="zákl. přenesená",J275,0)</f>
        <v>0</v>
      </c>
      <c r="BH275" s="215">
        <f>IF(N275="sníž. přenesená",J275,0)</f>
        <v>0</v>
      </c>
      <c r="BI275" s="215">
        <f>IF(N275="nulová",J275,0)</f>
        <v>0</v>
      </c>
      <c r="BJ275" s="25" t="s">
        <v>81</v>
      </c>
      <c r="BK275" s="215">
        <f>ROUND(I275*H275,2)</f>
        <v>0</v>
      </c>
      <c r="BL275" s="25" t="s">
        <v>203</v>
      </c>
      <c r="BM275" s="25" t="s">
        <v>2001</v>
      </c>
    </row>
    <row r="276" spans="2:65" s="12" customFormat="1">
      <c r="B276" s="216"/>
      <c r="C276" s="217"/>
      <c r="D276" s="218" t="s">
        <v>205</v>
      </c>
      <c r="E276" s="219" t="s">
        <v>24</v>
      </c>
      <c r="F276" s="220" t="s">
        <v>2000</v>
      </c>
      <c r="G276" s="217"/>
      <c r="H276" s="221">
        <v>101.6</v>
      </c>
      <c r="I276" s="222"/>
      <c r="J276" s="217"/>
      <c r="K276" s="217"/>
      <c r="L276" s="223"/>
      <c r="M276" s="224"/>
      <c r="N276" s="225"/>
      <c r="O276" s="225"/>
      <c r="P276" s="225"/>
      <c r="Q276" s="225"/>
      <c r="R276" s="225"/>
      <c r="S276" s="225"/>
      <c r="T276" s="226"/>
      <c r="AT276" s="227" t="s">
        <v>205</v>
      </c>
      <c r="AU276" s="227" t="s">
        <v>211</v>
      </c>
      <c r="AV276" s="12" t="s">
        <v>83</v>
      </c>
      <c r="AW276" s="12" t="s">
        <v>37</v>
      </c>
      <c r="AX276" s="12" t="s">
        <v>81</v>
      </c>
      <c r="AY276" s="227" t="s">
        <v>196</v>
      </c>
    </row>
    <row r="277" spans="2:65" s="1" customFormat="1" ht="23" customHeight="1">
      <c r="B277" s="42"/>
      <c r="C277" s="204" t="s">
        <v>427</v>
      </c>
      <c r="D277" s="204" t="s">
        <v>198</v>
      </c>
      <c r="E277" s="205" t="s">
        <v>826</v>
      </c>
      <c r="F277" s="206" t="s">
        <v>827</v>
      </c>
      <c r="G277" s="207" t="s">
        <v>248</v>
      </c>
      <c r="H277" s="208">
        <v>1</v>
      </c>
      <c r="I277" s="209"/>
      <c r="J277" s="210">
        <f>ROUND(I277*H277,2)</f>
        <v>0</v>
      </c>
      <c r="K277" s="206" t="s">
        <v>202</v>
      </c>
      <c r="L277" s="62"/>
      <c r="M277" s="211" t="s">
        <v>24</v>
      </c>
      <c r="N277" s="212" t="s">
        <v>45</v>
      </c>
      <c r="O277" s="43"/>
      <c r="P277" s="213">
        <f>O277*H277</f>
        <v>0</v>
      </c>
      <c r="Q277" s="213">
        <v>0</v>
      </c>
      <c r="R277" s="213">
        <f>Q277*H277</f>
        <v>0</v>
      </c>
      <c r="S277" s="213">
        <v>0</v>
      </c>
      <c r="T277" s="214">
        <f>S277*H277</f>
        <v>0</v>
      </c>
      <c r="AR277" s="25" t="s">
        <v>203</v>
      </c>
      <c r="AT277" s="25" t="s">
        <v>198</v>
      </c>
      <c r="AU277" s="25" t="s">
        <v>211</v>
      </c>
      <c r="AY277" s="25" t="s">
        <v>196</v>
      </c>
      <c r="BE277" s="215">
        <f>IF(N277="základní",J277,0)</f>
        <v>0</v>
      </c>
      <c r="BF277" s="215">
        <f>IF(N277="snížená",J277,0)</f>
        <v>0</v>
      </c>
      <c r="BG277" s="215">
        <f>IF(N277="zákl. přenesená",J277,0)</f>
        <v>0</v>
      </c>
      <c r="BH277" s="215">
        <f>IF(N277="sníž. přenesená",J277,0)</f>
        <v>0</v>
      </c>
      <c r="BI277" s="215">
        <f>IF(N277="nulová",J277,0)</f>
        <v>0</v>
      </c>
      <c r="BJ277" s="25" t="s">
        <v>81</v>
      </c>
      <c r="BK277" s="215">
        <f>ROUND(I277*H277,2)</f>
        <v>0</v>
      </c>
      <c r="BL277" s="25" t="s">
        <v>203</v>
      </c>
      <c r="BM277" s="25" t="s">
        <v>2002</v>
      </c>
    </row>
    <row r="278" spans="2:65" s="1" customFormat="1" ht="14.5" customHeight="1">
      <c r="B278" s="42"/>
      <c r="C278" s="250" t="s">
        <v>429</v>
      </c>
      <c r="D278" s="250" t="s">
        <v>252</v>
      </c>
      <c r="E278" s="251" t="s">
        <v>830</v>
      </c>
      <c r="F278" s="252" t="s">
        <v>831</v>
      </c>
      <c r="G278" s="253" t="s">
        <v>248</v>
      </c>
      <c r="H278" s="254">
        <v>1</v>
      </c>
      <c r="I278" s="255"/>
      <c r="J278" s="256">
        <f>ROUND(I278*H278,2)</f>
        <v>0</v>
      </c>
      <c r="K278" s="252" t="s">
        <v>202</v>
      </c>
      <c r="L278" s="257"/>
      <c r="M278" s="258" t="s">
        <v>24</v>
      </c>
      <c r="N278" s="259" t="s">
        <v>45</v>
      </c>
      <c r="O278" s="43"/>
      <c r="P278" s="213">
        <f>O278*H278</f>
        <v>0</v>
      </c>
      <c r="Q278" s="213">
        <v>1.2E-4</v>
      </c>
      <c r="R278" s="213">
        <f>Q278*H278</f>
        <v>1.2E-4</v>
      </c>
      <c r="S278" s="213">
        <v>0</v>
      </c>
      <c r="T278" s="214">
        <f>S278*H278</f>
        <v>0</v>
      </c>
      <c r="AR278" s="25" t="s">
        <v>245</v>
      </c>
      <c r="AT278" s="25" t="s">
        <v>252</v>
      </c>
      <c r="AU278" s="25" t="s">
        <v>211</v>
      </c>
      <c r="AY278" s="25" t="s">
        <v>196</v>
      </c>
      <c r="BE278" s="215">
        <f>IF(N278="základní",J278,0)</f>
        <v>0</v>
      </c>
      <c r="BF278" s="215">
        <f>IF(N278="snížená",J278,0)</f>
        <v>0</v>
      </c>
      <c r="BG278" s="215">
        <f>IF(N278="zákl. přenesená",J278,0)</f>
        <v>0</v>
      </c>
      <c r="BH278" s="215">
        <f>IF(N278="sníž. přenesená",J278,0)</f>
        <v>0</v>
      </c>
      <c r="BI278" s="215">
        <f>IF(N278="nulová",J278,0)</f>
        <v>0</v>
      </c>
      <c r="BJ278" s="25" t="s">
        <v>81</v>
      </c>
      <c r="BK278" s="215">
        <f>ROUND(I278*H278,2)</f>
        <v>0</v>
      </c>
      <c r="BL278" s="25" t="s">
        <v>203</v>
      </c>
      <c r="BM278" s="25" t="s">
        <v>2003</v>
      </c>
    </row>
    <row r="279" spans="2:65" s="1" customFormat="1" ht="23" customHeight="1">
      <c r="B279" s="42"/>
      <c r="C279" s="204" t="s">
        <v>433</v>
      </c>
      <c r="D279" s="204" t="s">
        <v>198</v>
      </c>
      <c r="E279" s="205" t="s">
        <v>2004</v>
      </c>
      <c r="F279" s="206" t="s">
        <v>2005</v>
      </c>
      <c r="G279" s="207" t="s">
        <v>248</v>
      </c>
      <c r="H279" s="208">
        <v>2</v>
      </c>
      <c r="I279" s="209"/>
      <c r="J279" s="210">
        <f>ROUND(I279*H279,2)</f>
        <v>0</v>
      </c>
      <c r="K279" s="206" t="s">
        <v>202</v>
      </c>
      <c r="L279" s="62"/>
      <c r="M279" s="211" t="s">
        <v>24</v>
      </c>
      <c r="N279" s="212" t="s">
        <v>45</v>
      </c>
      <c r="O279" s="43"/>
      <c r="P279" s="213">
        <f>O279*H279</f>
        <v>0</v>
      </c>
      <c r="Q279" s="213">
        <v>0</v>
      </c>
      <c r="R279" s="213">
        <f>Q279*H279</f>
        <v>0</v>
      </c>
      <c r="S279" s="213">
        <v>0</v>
      </c>
      <c r="T279" s="214">
        <f>S279*H279</f>
        <v>0</v>
      </c>
      <c r="AR279" s="25" t="s">
        <v>203</v>
      </c>
      <c r="AT279" s="25" t="s">
        <v>198</v>
      </c>
      <c r="AU279" s="25" t="s">
        <v>211</v>
      </c>
      <c r="AY279" s="25" t="s">
        <v>196</v>
      </c>
      <c r="BE279" s="215">
        <f>IF(N279="základní",J279,0)</f>
        <v>0</v>
      </c>
      <c r="BF279" s="215">
        <f>IF(N279="snížená",J279,0)</f>
        <v>0</v>
      </c>
      <c r="BG279" s="215">
        <f>IF(N279="zákl. přenesená",J279,0)</f>
        <v>0</v>
      </c>
      <c r="BH279" s="215">
        <f>IF(N279="sníž. přenesená",J279,0)</f>
        <v>0</v>
      </c>
      <c r="BI279" s="215">
        <f>IF(N279="nulová",J279,0)</f>
        <v>0</v>
      </c>
      <c r="BJ279" s="25" t="s">
        <v>81</v>
      </c>
      <c r="BK279" s="215">
        <f>ROUND(I279*H279,2)</f>
        <v>0</v>
      </c>
      <c r="BL279" s="25" t="s">
        <v>203</v>
      </c>
      <c r="BM279" s="25" t="s">
        <v>2006</v>
      </c>
    </row>
    <row r="280" spans="2:65" s="1" customFormat="1" ht="14.5" customHeight="1">
      <c r="B280" s="42"/>
      <c r="C280" s="250" t="s">
        <v>437</v>
      </c>
      <c r="D280" s="250" t="s">
        <v>252</v>
      </c>
      <c r="E280" s="251" t="s">
        <v>2007</v>
      </c>
      <c r="F280" s="252" t="s">
        <v>2008</v>
      </c>
      <c r="G280" s="253" t="s">
        <v>248</v>
      </c>
      <c r="H280" s="254">
        <v>2</v>
      </c>
      <c r="I280" s="255"/>
      <c r="J280" s="256">
        <f>ROUND(I280*H280,2)</f>
        <v>0</v>
      </c>
      <c r="K280" s="252" t="s">
        <v>202</v>
      </c>
      <c r="L280" s="257"/>
      <c r="M280" s="258" t="s">
        <v>24</v>
      </c>
      <c r="N280" s="259" t="s">
        <v>45</v>
      </c>
      <c r="O280" s="43"/>
      <c r="P280" s="213">
        <f>O280*H280</f>
        <v>0</v>
      </c>
      <c r="Q280" s="213">
        <v>3.8000000000000002E-4</v>
      </c>
      <c r="R280" s="213">
        <f>Q280*H280</f>
        <v>7.6000000000000004E-4</v>
      </c>
      <c r="S280" s="213">
        <v>0</v>
      </c>
      <c r="T280" s="214">
        <f>S280*H280</f>
        <v>0</v>
      </c>
      <c r="AR280" s="25" t="s">
        <v>245</v>
      </c>
      <c r="AT280" s="25" t="s">
        <v>252</v>
      </c>
      <c r="AU280" s="25" t="s">
        <v>211</v>
      </c>
      <c r="AY280" s="25" t="s">
        <v>196</v>
      </c>
      <c r="BE280" s="215">
        <f>IF(N280="základní",J280,0)</f>
        <v>0</v>
      </c>
      <c r="BF280" s="215">
        <f>IF(N280="snížená",J280,0)</f>
        <v>0</v>
      </c>
      <c r="BG280" s="215">
        <f>IF(N280="zákl. přenesená",J280,0)</f>
        <v>0</v>
      </c>
      <c r="BH280" s="215">
        <f>IF(N280="sníž. přenesená",J280,0)</f>
        <v>0</v>
      </c>
      <c r="BI280" s="215">
        <f>IF(N280="nulová",J280,0)</f>
        <v>0</v>
      </c>
      <c r="BJ280" s="25" t="s">
        <v>81</v>
      </c>
      <c r="BK280" s="215">
        <f>ROUND(I280*H280,2)</f>
        <v>0</v>
      </c>
      <c r="BL280" s="25" t="s">
        <v>203</v>
      </c>
      <c r="BM280" s="25" t="s">
        <v>2009</v>
      </c>
    </row>
    <row r="281" spans="2:65" s="11" customFormat="1" ht="22.25" customHeight="1">
      <c r="B281" s="188"/>
      <c r="C281" s="189"/>
      <c r="D281" s="190" t="s">
        <v>73</v>
      </c>
      <c r="E281" s="202" t="s">
        <v>684</v>
      </c>
      <c r="F281" s="202" t="s">
        <v>833</v>
      </c>
      <c r="G281" s="189"/>
      <c r="H281" s="189"/>
      <c r="I281" s="192"/>
      <c r="J281" s="203">
        <f>BK281</f>
        <v>0</v>
      </c>
      <c r="K281" s="189"/>
      <c r="L281" s="194"/>
      <c r="M281" s="195"/>
      <c r="N281" s="196"/>
      <c r="O281" s="196"/>
      <c r="P281" s="197">
        <f>SUM(P282:P393)</f>
        <v>0</v>
      </c>
      <c r="Q281" s="196"/>
      <c r="R281" s="197">
        <f>SUM(R282:R393)</f>
        <v>0</v>
      </c>
      <c r="S281" s="196"/>
      <c r="T281" s="198">
        <f>SUM(T282:T393)</f>
        <v>87.578094000000007</v>
      </c>
      <c r="AR281" s="199" t="s">
        <v>81</v>
      </c>
      <c r="AT281" s="200" t="s">
        <v>73</v>
      </c>
      <c r="AU281" s="200" t="s">
        <v>83</v>
      </c>
      <c r="AY281" s="199" t="s">
        <v>196</v>
      </c>
      <c r="BK281" s="201">
        <f>SUM(BK282:BK393)</f>
        <v>0</v>
      </c>
    </row>
    <row r="282" spans="2:65" s="1" customFormat="1" ht="46" customHeight="1">
      <c r="B282" s="42"/>
      <c r="C282" s="204" t="s">
        <v>441</v>
      </c>
      <c r="D282" s="204" t="s">
        <v>198</v>
      </c>
      <c r="E282" s="205" t="s">
        <v>842</v>
      </c>
      <c r="F282" s="206" t="s">
        <v>843</v>
      </c>
      <c r="G282" s="207" t="s">
        <v>267</v>
      </c>
      <c r="H282" s="208">
        <v>95.05</v>
      </c>
      <c r="I282" s="209"/>
      <c r="J282" s="210">
        <f>ROUND(I282*H282,2)</f>
        <v>0</v>
      </c>
      <c r="K282" s="206" t="s">
        <v>202</v>
      </c>
      <c r="L282" s="62"/>
      <c r="M282" s="211" t="s">
        <v>24</v>
      </c>
      <c r="N282" s="212" t="s">
        <v>45</v>
      </c>
      <c r="O282" s="43"/>
      <c r="P282" s="213">
        <f>O282*H282</f>
        <v>0</v>
      </c>
      <c r="Q282" s="213">
        <v>0</v>
      </c>
      <c r="R282" s="213">
        <f>Q282*H282</f>
        <v>0</v>
      </c>
      <c r="S282" s="213">
        <v>3.5000000000000003E-2</v>
      </c>
      <c r="T282" s="214">
        <f>S282*H282</f>
        <v>3.3267500000000001</v>
      </c>
      <c r="AR282" s="25" t="s">
        <v>203</v>
      </c>
      <c r="AT282" s="25" t="s">
        <v>198</v>
      </c>
      <c r="AU282" s="25" t="s">
        <v>211</v>
      </c>
      <c r="AY282" s="25" t="s">
        <v>196</v>
      </c>
      <c r="BE282" s="215">
        <f>IF(N282="základní",J282,0)</f>
        <v>0</v>
      </c>
      <c r="BF282" s="215">
        <f>IF(N282="snížená",J282,0)</f>
        <v>0</v>
      </c>
      <c r="BG282" s="215">
        <f>IF(N282="zákl. přenesená",J282,0)</f>
        <v>0</v>
      </c>
      <c r="BH282" s="215">
        <f>IF(N282="sníž. přenesená",J282,0)</f>
        <v>0</v>
      </c>
      <c r="BI282" s="215">
        <f>IF(N282="nulová",J282,0)</f>
        <v>0</v>
      </c>
      <c r="BJ282" s="25" t="s">
        <v>81</v>
      </c>
      <c r="BK282" s="215">
        <f>ROUND(I282*H282,2)</f>
        <v>0</v>
      </c>
      <c r="BL282" s="25" t="s">
        <v>203</v>
      </c>
      <c r="BM282" s="25" t="s">
        <v>2010</v>
      </c>
    </row>
    <row r="283" spans="2:65" s="12" customFormat="1">
      <c r="B283" s="216"/>
      <c r="C283" s="217"/>
      <c r="D283" s="218" t="s">
        <v>205</v>
      </c>
      <c r="E283" s="219" t="s">
        <v>24</v>
      </c>
      <c r="F283" s="220" t="s">
        <v>2011</v>
      </c>
      <c r="G283" s="217"/>
      <c r="H283" s="221">
        <v>95.05</v>
      </c>
      <c r="I283" s="222"/>
      <c r="J283" s="217"/>
      <c r="K283" s="217"/>
      <c r="L283" s="223"/>
      <c r="M283" s="224"/>
      <c r="N283" s="225"/>
      <c r="O283" s="225"/>
      <c r="P283" s="225"/>
      <c r="Q283" s="225"/>
      <c r="R283" s="225"/>
      <c r="S283" s="225"/>
      <c r="T283" s="226"/>
      <c r="AT283" s="227" t="s">
        <v>205</v>
      </c>
      <c r="AU283" s="227" t="s">
        <v>211</v>
      </c>
      <c r="AV283" s="12" t="s">
        <v>83</v>
      </c>
      <c r="AW283" s="12" t="s">
        <v>37</v>
      </c>
      <c r="AX283" s="12" t="s">
        <v>81</v>
      </c>
      <c r="AY283" s="227" t="s">
        <v>196</v>
      </c>
    </row>
    <row r="284" spans="2:65" s="1" customFormat="1" ht="23" customHeight="1">
      <c r="B284" s="42"/>
      <c r="C284" s="204" t="s">
        <v>445</v>
      </c>
      <c r="D284" s="204" t="s">
        <v>198</v>
      </c>
      <c r="E284" s="205" t="s">
        <v>852</v>
      </c>
      <c r="F284" s="206" t="s">
        <v>853</v>
      </c>
      <c r="G284" s="207" t="s">
        <v>201</v>
      </c>
      <c r="H284" s="208">
        <v>20.32</v>
      </c>
      <c r="I284" s="209"/>
      <c r="J284" s="210">
        <f>ROUND(I284*H284,2)</f>
        <v>0</v>
      </c>
      <c r="K284" s="206" t="s">
        <v>202</v>
      </c>
      <c r="L284" s="62"/>
      <c r="M284" s="211" t="s">
        <v>24</v>
      </c>
      <c r="N284" s="212" t="s">
        <v>45</v>
      </c>
      <c r="O284" s="43"/>
      <c r="P284" s="213">
        <f>O284*H284</f>
        <v>0</v>
      </c>
      <c r="Q284" s="213">
        <v>0</v>
      </c>
      <c r="R284" s="213">
        <f>Q284*H284</f>
        <v>0</v>
      </c>
      <c r="S284" s="213">
        <v>2.2000000000000002</v>
      </c>
      <c r="T284" s="214">
        <f>S284*H284</f>
        <v>44.704000000000008</v>
      </c>
      <c r="AR284" s="25" t="s">
        <v>203</v>
      </c>
      <c r="AT284" s="25" t="s">
        <v>198</v>
      </c>
      <c r="AU284" s="25" t="s">
        <v>211</v>
      </c>
      <c r="AY284" s="25" t="s">
        <v>196</v>
      </c>
      <c r="BE284" s="215">
        <f>IF(N284="základní",J284,0)</f>
        <v>0</v>
      </c>
      <c r="BF284" s="215">
        <f>IF(N284="snížená",J284,0)</f>
        <v>0</v>
      </c>
      <c r="BG284" s="215">
        <f>IF(N284="zákl. přenesená",J284,0)</f>
        <v>0</v>
      </c>
      <c r="BH284" s="215">
        <f>IF(N284="sníž. přenesená",J284,0)</f>
        <v>0</v>
      </c>
      <c r="BI284" s="215">
        <f>IF(N284="nulová",J284,0)</f>
        <v>0</v>
      </c>
      <c r="BJ284" s="25" t="s">
        <v>81</v>
      </c>
      <c r="BK284" s="215">
        <f>ROUND(I284*H284,2)</f>
        <v>0</v>
      </c>
      <c r="BL284" s="25" t="s">
        <v>203</v>
      </c>
      <c r="BM284" s="25" t="s">
        <v>2012</v>
      </c>
    </row>
    <row r="285" spans="2:65" s="15" customFormat="1" ht="24">
      <c r="B285" s="260"/>
      <c r="C285" s="261"/>
      <c r="D285" s="218" t="s">
        <v>205</v>
      </c>
      <c r="E285" s="262" t="s">
        <v>24</v>
      </c>
      <c r="F285" s="263" t="s">
        <v>789</v>
      </c>
      <c r="G285" s="261"/>
      <c r="H285" s="262" t="s">
        <v>24</v>
      </c>
      <c r="I285" s="264"/>
      <c r="J285" s="261"/>
      <c r="K285" s="261"/>
      <c r="L285" s="265"/>
      <c r="M285" s="266"/>
      <c r="N285" s="267"/>
      <c r="O285" s="267"/>
      <c r="P285" s="267"/>
      <c r="Q285" s="267"/>
      <c r="R285" s="267"/>
      <c r="S285" s="267"/>
      <c r="T285" s="268"/>
      <c r="AT285" s="269" t="s">
        <v>205</v>
      </c>
      <c r="AU285" s="269" t="s">
        <v>211</v>
      </c>
      <c r="AV285" s="15" t="s">
        <v>81</v>
      </c>
      <c r="AW285" s="15" t="s">
        <v>37</v>
      </c>
      <c r="AX285" s="15" t="s">
        <v>74</v>
      </c>
      <c r="AY285" s="269" t="s">
        <v>196</v>
      </c>
    </row>
    <row r="286" spans="2:65" s="15" customFormat="1">
      <c r="B286" s="260"/>
      <c r="C286" s="261"/>
      <c r="D286" s="218" t="s">
        <v>205</v>
      </c>
      <c r="E286" s="262" t="s">
        <v>24</v>
      </c>
      <c r="F286" s="263" t="s">
        <v>790</v>
      </c>
      <c r="G286" s="261"/>
      <c r="H286" s="262" t="s">
        <v>24</v>
      </c>
      <c r="I286" s="264"/>
      <c r="J286" s="261"/>
      <c r="K286" s="261"/>
      <c r="L286" s="265"/>
      <c r="M286" s="266"/>
      <c r="N286" s="267"/>
      <c r="O286" s="267"/>
      <c r="P286" s="267"/>
      <c r="Q286" s="267"/>
      <c r="R286" s="267"/>
      <c r="S286" s="267"/>
      <c r="T286" s="268"/>
      <c r="AT286" s="269" t="s">
        <v>205</v>
      </c>
      <c r="AU286" s="269" t="s">
        <v>211</v>
      </c>
      <c r="AV286" s="15" t="s">
        <v>81</v>
      </c>
      <c r="AW286" s="15" t="s">
        <v>37</v>
      </c>
      <c r="AX286" s="15" t="s">
        <v>74</v>
      </c>
      <c r="AY286" s="269" t="s">
        <v>196</v>
      </c>
    </row>
    <row r="287" spans="2:65" s="15" customFormat="1">
      <c r="B287" s="260"/>
      <c r="C287" s="261"/>
      <c r="D287" s="218" t="s">
        <v>205</v>
      </c>
      <c r="E287" s="262" t="s">
        <v>24</v>
      </c>
      <c r="F287" s="263" t="s">
        <v>791</v>
      </c>
      <c r="G287" s="261"/>
      <c r="H287" s="262" t="s">
        <v>24</v>
      </c>
      <c r="I287" s="264"/>
      <c r="J287" s="261"/>
      <c r="K287" s="261"/>
      <c r="L287" s="265"/>
      <c r="M287" s="266"/>
      <c r="N287" s="267"/>
      <c r="O287" s="267"/>
      <c r="P287" s="267"/>
      <c r="Q287" s="267"/>
      <c r="R287" s="267"/>
      <c r="S287" s="267"/>
      <c r="T287" s="268"/>
      <c r="AT287" s="269" t="s">
        <v>205</v>
      </c>
      <c r="AU287" s="269" t="s">
        <v>211</v>
      </c>
      <c r="AV287" s="15" t="s">
        <v>81</v>
      </c>
      <c r="AW287" s="15" t="s">
        <v>37</v>
      </c>
      <c r="AX287" s="15" t="s">
        <v>74</v>
      </c>
      <c r="AY287" s="269" t="s">
        <v>196</v>
      </c>
    </row>
    <row r="288" spans="2:65" s="12" customFormat="1">
      <c r="B288" s="216"/>
      <c r="C288" s="217"/>
      <c r="D288" s="218" t="s">
        <v>205</v>
      </c>
      <c r="E288" s="219" t="s">
        <v>24</v>
      </c>
      <c r="F288" s="220" t="s">
        <v>24</v>
      </c>
      <c r="G288" s="217"/>
      <c r="H288" s="221">
        <v>0</v>
      </c>
      <c r="I288" s="222"/>
      <c r="J288" s="217"/>
      <c r="K288" s="217"/>
      <c r="L288" s="223"/>
      <c r="M288" s="224"/>
      <c r="N288" s="225"/>
      <c r="O288" s="225"/>
      <c r="P288" s="225"/>
      <c r="Q288" s="225"/>
      <c r="R288" s="225"/>
      <c r="S288" s="225"/>
      <c r="T288" s="226"/>
      <c r="AT288" s="227" t="s">
        <v>205</v>
      </c>
      <c r="AU288" s="227" t="s">
        <v>211</v>
      </c>
      <c r="AV288" s="12" t="s">
        <v>83</v>
      </c>
      <c r="AW288" s="12" t="s">
        <v>37</v>
      </c>
      <c r="AX288" s="12" t="s">
        <v>74</v>
      </c>
      <c r="AY288" s="227" t="s">
        <v>196</v>
      </c>
    </row>
    <row r="289" spans="2:65" s="15" customFormat="1">
      <c r="B289" s="260"/>
      <c r="C289" s="261"/>
      <c r="D289" s="218" t="s">
        <v>205</v>
      </c>
      <c r="E289" s="262" t="s">
        <v>24</v>
      </c>
      <c r="F289" s="263" t="s">
        <v>855</v>
      </c>
      <c r="G289" s="261"/>
      <c r="H289" s="262" t="s">
        <v>24</v>
      </c>
      <c r="I289" s="264"/>
      <c r="J289" s="261"/>
      <c r="K289" s="261"/>
      <c r="L289" s="265"/>
      <c r="M289" s="266"/>
      <c r="N289" s="267"/>
      <c r="O289" s="267"/>
      <c r="P289" s="267"/>
      <c r="Q289" s="267"/>
      <c r="R289" s="267"/>
      <c r="S289" s="267"/>
      <c r="T289" s="268"/>
      <c r="AT289" s="269" t="s">
        <v>205</v>
      </c>
      <c r="AU289" s="269" t="s">
        <v>211</v>
      </c>
      <c r="AV289" s="15" t="s">
        <v>81</v>
      </c>
      <c r="AW289" s="15" t="s">
        <v>37</v>
      </c>
      <c r="AX289" s="15" t="s">
        <v>74</v>
      </c>
      <c r="AY289" s="269" t="s">
        <v>196</v>
      </c>
    </row>
    <row r="290" spans="2:65" s="12" customFormat="1">
      <c r="B290" s="216"/>
      <c r="C290" s="217"/>
      <c r="D290" s="218" t="s">
        <v>205</v>
      </c>
      <c r="E290" s="219" t="s">
        <v>24</v>
      </c>
      <c r="F290" s="220" t="s">
        <v>24</v>
      </c>
      <c r="G290" s="217"/>
      <c r="H290" s="221">
        <v>0</v>
      </c>
      <c r="I290" s="222"/>
      <c r="J290" s="217"/>
      <c r="K290" s="217"/>
      <c r="L290" s="223"/>
      <c r="M290" s="224"/>
      <c r="N290" s="225"/>
      <c r="O290" s="225"/>
      <c r="P290" s="225"/>
      <c r="Q290" s="225"/>
      <c r="R290" s="225"/>
      <c r="S290" s="225"/>
      <c r="T290" s="226"/>
      <c r="AT290" s="227" t="s">
        <v>205</v>
      </c>
      <c r="AU290" s="227" t="s">
        <v>211</v>
      </c>
      <c r="AV290" s="12" t="s">
        <v>83</v>
      </c>
      <c r="AW290" s="12" t="s">
        <v>37</v>
      </c>
      <c r="AX290" s="12" t="s">
        <v>74</v>
      </c>
      <c r="AY290" s="227" t="s">
        <v>196</v>
      </c>
    </row>
    <row r="291" spans="2:65" s="12" customFormat="1">
      <c r="B291" s="216"/>
      <c r="C291" s="217"/>
      <c r="D291" s="218" t="s">
        <v>205</v>
      </c>
      <c r="E291" s="219" t="s">
        <v>24</v>
      </c>
      <c r="F291" s="220" t="s">
        <v>2013</v>
      </c>
      <c r="G291" s="217"/>
      <c r="H291" s="221">
        <v>20.32</v>
      </c>
      <c r="I291" s="222"/>
      <c r="J291" s="217"/>
      <c r="K291" s="217"/>
      <c r="L291" s="223"/>
      <c r="M291" s="224"/>
      <c r="N291" s="225"/>
      <c r="O291" s="225"/>
      <c r="P291" s="225"/>
      <c r="Q291" s="225"/>
      <c r="R291" s="225"/>
      <c r="S291" s="225"/>
      <c r="T291" s="226"/>
      <c r="AT291" s="227" t="s">
        <v>205</v>
      </c>
      <c r="AU291" s="227" t="s">
        <v>211</v>
      </c>
      <c r="AV291" s="12" t="s">
        <v>83</v>
      </c>
      <c r="AW291" s="12" t="s">
        <v>37</v>
      </c>
      <c r="AX291" s="12" t="s">
        <v>81</v>
      </c>
      <c r="AY291" s="227" t="s">
        <v>196</v>
      </c>
    </row>
    <row r="292" spans="2:65" s="1" customFormat="1" ht="34.5" customHeight="1">
      <c r="B292" s="42"/>
      <c r="C292" s="204" t="s">
        <v>450</v>
      </c>
      <c r="D292" s="204" t="s">
        <v>198</v>
      </c>
      <c r="E292" s="205" t="s">
        <v>868</v>
      </c>
      <c r="F292" s="206" t="s">
        <v>869</v>
      </c>
      <c r="G292" s="207" t="s">
        <v>201</v>
      </c>
      <c r="H292" s="208">
        <v>20.32</v>
      </c>
      <c r="I292" s="209"/>
      <c r="J292" s="210">
        <f>ROUND(I292*H292,2)</f>
        <v>0</v>
      </c>
      <c r="K292" s="206" t="s">
        <v>202</v>
      </c>
      <c r="L292" s="62"/>
      <c r="M292" s="211" t="s">
        <v>24</v>
      </c>
      <c r="N292" s="212" t="s">
        <v>45</v>
      </c>
      <c r="O292" s="43"/>
      <c r="P292" s="213">
        <f>O292*H292</f>
        <v>0</v>
      </c>
      <c r="Q292" s="213">
        <v>0</v>
      </c>
      <c r="R292" s="213">
        <f>Q292*H292</f>
        <v>0</v>
      </c>
      <c r="S292" s="213">
        <v>4.7000000000000002E-3</v>
      </c>
      <c r="T292" s="214">
        <f>S292*H292</f>
        <v>9.5504000000000006E-2</v>
      </c>
      <c r="AR292" s="25" t="s">
        <v>203</v>
      </c>
      <c r="AT292" s="25" t="s">
        <v>198</v>
      </c>
      <c r="AU292" s="25" t="s">
        <v>211</v>
      </c>
      <c r="AY292" s="25" t="s">
        <v>196</v>
      </c>
      <c r="BE292" s="215">
        <f>IF(N292="základní",J292,0)</f>
        <v>0</v>
      </c>
      <c r="BF292" s="215">
        <f>IF(N292="snížená",J292,0)</f>
        <v>0</v>
      </c>
      <c r="BG292" s="215">
        <f>IF(N292="zákl. přenesená",J292,0)</f>
        <v>0</v>
      </c>
      <c r="BH292" s="215">
        <f>IF(N292="sníž. přenesená",J292,0)</f>
        <v>0</v>
      </c>
      <c r="BI292" s="215">
        <f>IF(N292="nulová",J292,0)</f>
        <v>0</v>
      </c>
      <c r="BJ292" s="25" t="s">
        <v>81</v>
      </c>
      <c r="BK292" s="215">
        <f>ROUND(I292*H292,2)</f>
        <v>0</v>
      </c>
      <c r="BL292" s="25" t="s">
        <v>203</v>
      </c>
      <c r="BM292" s="25" t="s">
        <v>2014</v>
      </c>
    </row>
    <row r="293" spans="2:65" s="1" customFormat="1" ht="34.5" customHeight="1">
      <c r="B293" s="42"/>
      <c r="C293" s="204" t="s">
        <v>456</v>
      </c>
      <c r="D293" s="204" t="s">
        <v>198</v>
      </c>
      <c r="E293" s="205" t="s">
        <v>904</v>
      </c>
      <c r="F293" s="206" t="s">
        <v>905</v>
      </c>
      <c r="G293" s="207" t="s">
        <v>267</v>
      </c>
      <c r="H293" s="208">
        <v>35.529000000000003</v>
      </c>
      <c r="I293" s="209"/>
      <c r="J293" s="210">
        <f>ROUND(I293*H293,2)</f>
        <v>0</v>
      </c>
      <c r="K293" s="206" t="s">
        <v>202</v>
      </c>
      <c r="L293" s="62"/>
      <c r="M293" s="211" t="s">
        <v>24</v>
      </c>
      <c r="N293" s="212" t="s">
        <v>45</v>
      </c>
      <c r="O293" s="43"/>
      <c r="P293" s="213">
        <f>O293*H293</f>
        <v>0</v>
      </c>
      <c r="Q293" s="213">
        <v>0</v>
      </c>
      <c r="R293" s="213">
        <f>Q293*H293</f>
        <v>0</v>
      </c>
      <c r="S293" s="213">
        <v>0.13100000000000001</v>
      </c>
      <c r="T293" s="214">
        <f>S293*H293</f>
        <v>4.6542990000000009</v>
      </c>
      <c r="AR293" s="25" t="s">
        <v>203</v>
      </c>
      <c r="AT293" s="25" t="s">
        <v>198</v>
      </c>
      <c r="AU293" s="25" t="s">
        <v>211</v>
      </c>
      <c r="AY293" s="25" t="s">
        <v>196</v>
      </c>
      <c r="BE293" s="215">
        <f>IF(N293="základní",J293,0)</f>
        <v>0</v>
      </c>
      <c r="BF293" s="215">
        <f>IF(N293="snížená",J293,0)</f>
        <v>0</v>
      </c>
      <c r="BG293" s="215">
        <f>IF(N293="zákl. přenesená",J293,0)</f>
        <v>0</v>
      </c>
      <c r="BH293" s="215">
        <f>IF(N293="sníž. přenesená",J293,0)</f>
        <v>0</v>
      </c>
      <c r="BI293" s="215">
        <f>IF(N293="nulová",J293,0)</f>
        <v>0</v>
      </c>
      <c r="BJ293" s="25" t="s">
        <v>81</v>
      </c>
      <c r="BK293" s="215">
        <f>ROUND(I293*H293,2)</f>
        <v>0</v>
      </c>
      <c r="BL293" s="25" t="s">
        <v>203</v>
      </c>
      <c r="BM293" s="25" t="s">
        <v>2015</v>
      </c>
    </row>
    <row r="294" spans="2:65" s="12" customFormat="1">
      <c r="B294" s="216"/>
      <c r="C294" s="217"/>
      <c r="D294" s="218" t="s">
        <v>205</v>
      </c>
      <c r="E294" s="219" t="s">
        <v>24</v>
      </c>
      <c r="F294" s="220" t="s">
        <v>2016</v>
      </c>
      <c r="G294" s="217"/>
      <c r="H294" s="221">
        <v>6.5250000000000004</v>
      </c>
      <c r="I294" s="222"/>
      <c r="J294" s="217"/>
      <c r="K294" s="217"/>
      <c r="L294" s="223"/>
      <c r="M294" s="224"/>
      <c r="N294" s="225"/>
      <c r="O294" s="225"/>
      <c r="P294" s="225"/>
      <c r="Q294" s="225"/>
      <c r="R294" s="225"/>
      <c r="S294" s="225"/>
      <c r="T294" s="226"/>
      <c r="AT294" s="227" t="s">
        <v>205</v>
      </c>
      <c r="AU294" s="227" t="s">
        <v>211</v>
      </c>
      <c r="AV294" s="12" t="s">
        <v>83</v>
      </c>
      <c r="AW294" s="12" t="s">
        <v>37</v>
      </c>
      <c r="AX294" s="12" t="s">
        <v>74</v>
      </c>
      <c r="AY294" s="227" t="s">
        <v>196</v>
      </c>
    </row>
    <row r="295" spans="2:65" s="12" customFormat="1">
      <c r="B295" s="216"/>
      <c r="C295" s="217"/>
      <c r="D295" s="218" t="s">
        <v>205</v>
      </c>
      <c r="E295" s="219" t="s">
        <v>24</v>
      </c>
      <c r="F295" s="220" t="s">
        <v>2017</v>
      </c>
      <c r="G295" s="217"/>
      <c r="H295" s="221">
        <v>17.149999999999999</v>
      </c>
      <c r="I295" s="222"/>
      <c r="J295" s="217"/>
      <c r="K295" s="217"/>
      <c r="L295" s="223"/>
      <c r="M295" s="224"/>
      <c r="N295" s="225"/>
      <c r="O295" s="225"/>
      <c r="P295" s="225"/>
      <c r="Q295" s="225"/>
      <c r="R295" s="225"/>
      <c r="S295" s="225"/>
      <c r="T295" s="226"/>
      <c r="AT295" s="227" t="s">
        <v>205</v>
      </c>
      <c r="AU295" s="227" t="s">
        <v>211</v>
      </c>
      <c r="AV295" s="12" t="s">
        <v>83</v>
      </c>
      <c r="AW295" s="12" t="s">
        <v>37</v>
      </c>
      <c r="AX295" s="12" t="s">
        <v>74</v>
      </c>
      <c r="AY295" s="227" t="s">
        <v>196</v>
      </c>
    </row>
    <row r="296" spans="2:65" s="12" customFormat="1">
      <c r="B296" s="216"/>
      <c r="C296" s="217"/>
      <c r="D296" s="218" t="s">
        <v>205</v>
      </c>
      <c r="E296" s="219" t="s">
        <v>24</v>
      </c>
      <c r="F296" s="220" t="s">
        <v>2018</v>
      </c>
      <c r="G296" s="217"/>
      <c r="H296" s="221">
        <v>-3.5459999999999998</v>
      </c>
      <c r="I296" s="222"/>
      <c r="J296" s="217"/>
      <c r="K296" s="217"/>
      <c r="L296" s="223"/>
      <c r="M296" s="224"/>
      <c r="N296" s="225"/>
      <c r="O296" s="225"/>
      <c r="P296" s="225"/>
      <c r="Q296" s="225"/>
      <c r="R296" s="225"/>
      <c r="S296" s="225"/>
      <c r="T296" s="226"/>
      <c r="AT296" s="227" t="s">
        <v>205</v>
      </c>
      <c r="AU296" s="227" t="s">
        <v>211</v>
      </c>
      <c r="AV296" s="12" t="s">
        <v>83</v>
      </c>
      <c r="AW296" s="12" t="s">
        <v>37</v>
      </c>
      <c r="AX296" s="12" t="s">
        <v>74</v>
      </c>
      <c r="AY296" s="227" t="s">
        <v>196</v>
      </c>
    </row>
    <row r="297" spans="2:65" s="12" customFormat="1">
      <c r="B297" s="216"/>
      <c r="C297" s="217"/>
      <c r="D297" s="218" t="s">
        <v>205</v>
      </c>
      <c r="E297" s="219" t="s">
        <v>24</v>
      </c>
      <c r="F297" s="220" t="s">
        <v>2019</v>
      </c>
      <c r="G297" s="217"/>
      <c r="H297" s="221">
        <v>15.4</v>
      </c>
      <c r="I297" s="222"/>
      <c r="J297" s="217"/>
      <c r="K297" s="217"/>
      <c r="L297" s="223"/>
      <c r="M297" s="224"/>
      <c r="N297" s="225"/>
      <c r="O297" s="225"/>
      <c r="P297" s="225"/>
      <c r="Q297" s="225"/>
      <c r="R297" s="225"/>
      <c r="S297" s="225"/>
      <c r="T297" s="226"/>
      <c r="AT297" s="227" t="s">
        <v>205</v>
      </c>
      <c r="AU297" s="227" t="s">
        <v>211</v>
      </c>
      <c r="AV297" s="12" t="s">
        <v>83</v>
      </c>
      <c r="AW297" s="12" t="s">
        <v>37</v>
      </c>
      <c r="AX297" s="12" t="s">
        <v>74</v>
      </c>
      <c r="AY297" s="227" t="s">
        <v>196</v>
      </c>
    </row>
    <row r="298" spans="2:65" s="14" customFormat="1">
      <c r="B298" s="239"/>
      <c r="C298" s="240"/>
      <c r="D298" s="218" t="s">
        <v>205</v>
      </c>
      <c r="E298" s="241" t="s">
        <v>24</v>
      </c>
      <c r="F298" s="242" t="s">
        <v>238</v>
      </c>
      <c r="G298" s="240"/>
      <c r="H298" s="243">
        <v>35.529000000000003</v>
      </c>
      <c r="I298" s="244"/>
      <c r="J298" s="240"/>
      <c r="K298" s="240"/>
      <c r="L298" s="245"/>
      <c r="M298" s="246"/>
      <c r="N298" s="247"/>
      <c r="O298" s="247"/>
      <c r="P298" s="247"/>
      <c r="Q298" s="247"/>
      <c r="R298" s="247"/>
      <c r="S298" s="247"/>
      <c r="T298" s="248"/>
      <c r="AT298" s="249" t="s">
        <v>205</v>
      </c>
      <c r="AU298" s="249" t="s">
        <v>211</v>
      </c>
      <c r="AV298" s="14" t="s">
        <v>203</v>
      </c>
      <c r="AW298" s="14" t="s">
        <v>37</v>
      </c>
      <c r="AX298" s="14" t="s">
        <v>81</v>
      </c>
      <c r="AY298" s="249" t="s">
        <v>196</v>
      </c>
    </row>
    <row r="299" spans="2:65" s="1" customFormat="1" ht="23" customHeight="1">
      <c r="B299" s="42"/>
      <c r="C299" s="204" t="s">
        <v>462</v>
      </c>
      <c r="D299" s="204" t="s">
        <v>198</v>
      </c>
      <c r="E299" s="205" t="s">
        <v>912</v>
      </c>
      <c r="F299" s="206" t="s">
        <v>913</v>
      </c>
      <c r="G299" s="207" t="s">
        <v>267</v>
      </c>
      <c r="H299" s="208">
        <v>1.2</v>
      </c>
      <c r="I299" s="209"/>
      <c r="J299" s="210">
        <f>ROUND(I299*H299,2)</f>
        <v>0</v>
      </c>
      <c r="K299" s="206" t="s">
        <v>202</v>
      </c>
      <c r="L299" s="62"/>
      <c r="M299" s="211" t="s">
        <v>24</v>
      </c>
      <c r="N299" s="212" t="s">
        <v>45</v>
      </c>
      <c r="O299" s="43"/>
      <c r="P299" s="213">
        <f>O299*H299</f>
        <v>0</v>
      </c>
      <c r="Q299" s="213">
        <v>0</v>
      </c>
      <c r="R299" s="213">
        <f>Q299*H299</f>
        <v>0</v>
      </c>
      <c r="S299" s="213">
        <v>5.5E-2</v>
      </c>
      <c r="T299" s="214">
        <f>S299*H299</f>
        <v>6.6000000000000003E-2</v>
      </c>
      <c r="AR299" s="25" t="s">
        <v>203</v>
      </c>
      <c r="AT299" s="25" t="s">
        <v>198</v>
      </c>
      <c r="AU299" s="25" t="s">
        <v>211</v>
      </c>
      <c r="AY299" s="25" t="s">
        <v>196</v>
      </c>
      <c r="BE299" s="215">
        <f>IF(N299="základní",J299,0)</f>
        <v>0</v>
      </c>
      <c r="BF299" s="215">
        <f>IF(N299="snížená",J299,0)</f>
        <v>0</v>
      </c>
      <c r="BG299" s="215">
        <f>IF(N299="zákl. přenesená",J299,0)</f>
        <v>0</v>
      </c>
      <c r="BH299" s="215">
        <f>IF(N299="sníž. přenesená",J299,0)</f>
        <v>0</v>
      </c>
      <c r="BI299" s="215">
        <f>IF(N299="nulová",J299,0)</f>
        <v>0</v>
      </c>
      <c r="BJ299" s="25" t="s">
        <v>81</v>
      </c>
      <c r="BK299" s="215">
        <f>ROUND(I299*H299,2)</f>
        <v>0</v>
      </c>
      <c r="BL299" s="25" t="s">
        <v>203</v>
      </c>
      <c r="BM299" s="25" t="s">
        <v>2020</v>
      </c>
    </row>
    <row r="300" spans="2:65" s="12" customFormat="1">
      <c r="B300" s="216"/>
      <c r="C300" s="217"/>
      <c r="D300" s="218" t="s">
        <v>205</v>
      </c>
      <c r="E300" s="219" t="s">
        <v>24</v>
      </c>
      <c r="F300" s="220" t="s">
        <v>2021</v>
      </c>
      <c r="G300" s="217"/>
      <c r="H300" s="221">
        <v>1.2</v>
      </c>
      <c r="I300" s="222"/>
      <c r="J300" s="217"/>
      <c r="K300" s="217"/>
      <c r="L300" s="223"/>
      <c r="M300" s="224"/>
      <c r="N300" s="225"/>
      <c r="O300" s="225"/>
      <c r="P300" s="225"/>
      <c r="Q300" s="225"/>
      <c r="R300" s="225"/>
      <c r="S300" s="225"/>
      <c r="T300" s="226"/>
      <c r="AT300" s="227" t="s">
        <v>205</v>
      </c>
      <c r="AU300" s="227" t="s">
        <v>211</v>
      </c>
      <c r="AV300" s="12" t="s">
        <v>83</v>
      </c>
      <c r="AW300" s="12" t="s">
        <v>37</v>
      </c>
      <c r="AX300" s="12" t="s">
        <v>81</v>
      </c>
      <c r="AY300" s="227" t="s">
        <v>196</v>
      </c>
    </row>
    <row r="301" spans="2:65" s="1" customFormat="1" ht="23" customHeight="1">
      <c r="B301" s="42"/>
      <c r="C301" s="204" t="s">
        <v>469</v>
      </c>
      <c r="D301" s="204" t="s">
        <v>198</v>
      </c>
      <c r="E301" s="205" t="s">
        <v>2022</v>
      </c>
      <c r="F301" s="206" t="s">
        <v>2023</v>
      </c>
      <c r="G301" s="207" t="s">
        <v>201</v>
      </c>
      <c r="H301" s="208">
        <v>0.22500000000000001</v>
      </c>
      <c r="I301" s="209"/>
      <c r="J301" s="210">
        <f>ROUND(I301*H301,2)</f>
        <v>0</v>
      </c>
      <c r="K301" s="206" t="s">
        <v>202</v>
      </c>
      <c r="L301" s="62"/>
      <c r="M301" s="211" t="s">
        <v>24</v>
      </c>
      <c r="N301" s="212" t="s">
        <v>45</v>
      </c>
      <c r="O301" s="43"/>
      <c r="P301" s="213">
        <f>O301*H301</f>
        <v>0</v>
      </c>
      <c r="Q301" s="213">
        <v>0</v>
      </c>
      <c r="R301" s="213">
        <f>Q301*H301</f>
        <v>0</v>
      </c>
      <c r="S301" s="213">
        <v>1.8</v>
      </c>
      <c r="T301" s="214">
        <f>S301*H301</f>
        <v>0.40500000000000003</v>
      </c>
      <c r="AR301" s="25" t="s">
        <v>203</v>
      </c>
      <c r="AT301" s="25" t="s">
        <v>198</v>
      </c>
      <c r="AU301" s="25" t="s">
        <v>211</v>
      </c>
      <c r="AY301" s="25" t="s">
        <v>196</v>
      </c>
      <c r="BE301" s="215">
        <f>IF(N301="základní",J301,0)</f>
        <v>0</v>
      </c>
      <c r="BF301" s="215">
        <f>IF(N301="snížená",J301,0)</f>
        <v>0</v>
      </c>
      <c r="BG301" s="215">
        <f>IF(N301="zákl. přenesená",J301,0)</f>
        <v>0</v>
      </c>
      <c r="BH301" s="215">
        <f>IF(N301="sníž. přenesená",J301,0)</f>
        <v>0</v>
      </c>
      <c r="BI301" s="215">
        <f>IF(N301="nulová",J301,0)</f>
        <v>0</v>
      </c>
      <c r="BJ301" s="25" t="s">
        <v>81</v>
      </c>
      <c r="BK301" s="215">
        <f>ROUND(I301*H301,2)</f>
        <v>0</v>
      </c>
      <c r="BL301" s="25" t="s">
        <v>203</v>
      </c>
      <c r="BM301" s="25" t="s">
        <v>2024</v>
      </c>
    </row>
    <row r="302" spans="2:65" s="12" customFormat="1">
      <c r="B302" s="216"/>
      <c r="C302" s="217"/>
      <c r="D302" s="218" t="s">
        <v>205</v>
      </c>
      <c r="E302" s="219" t="s">
        <v>24</v>
      </c>
      <c r="F302" s="220" t="s">
        <v>2025</v>
      </c>
      <c r="G302" s="217"/>
      <c r="H302" s="221">
        <v>0.22500000000000001</v>
      </c>
      <c r="I302" s="222"/>
      <c r="J302" s="217"/>
      <c r="K302" s="217"/>
      <c r="L302" s="223"/>
      <c r="M302" s="224"/>
      <c r="N302" s="225"/>
      <c r="O302" s="225"/>
      <c r="P302" s="225"/>
      <c r="Q302" s="225"/>
      <c r="R302" s="225"/>
      <c r="S302" s="225"/>
      <c r="T302" s="226"/>
      <c r="AT302" s="227" t="s">
        <v>205</v>
      </c>
      <c r="AU302" s="227" t="s">
        <v>211</v>
      </c>
      <c r="AV302" s="12" t="s">
        <v>83</v>
      </c>
      <c r="AW302" s="12" t="s">
        <v>37</v>
      </c>
      <c r="AX302" s="12" t="s">
        <v>81</v>
      </c>
      <c r="AY302" s="227" t="s">
        <v>196</v>
      </c>
    </row>
    <row r="303" spans="2:65" s="1" customFormat="1" ht="46" customHeight="1">
      <c r="B303" s="42"/>
      <c r="C303" s="204" t="s">
        <v>473</v>
      </c>
      <c r="D303" s="204" t="s">
        <v>198</v>
      </c>
      <c r="E303" s="205" t="s">
        <v>2026</v>
      </c>
      <c r="F303" s="206" t="s">
        <v>2027</v>
      </c>
      <c r="G303" s="207" t="s">
        <v>201</v>
      </c>
      <c r="H303" s="208">
        <v>1.381</v>
      </c>
      <c r="I303" s="209"/>
      <c r="J303" s="210">
        <f>ROUND(I303*H303,2)</f>
        <v>0</v>
      </c>
      <c r="K303" s="206" t="s">
        <v>202</v>
      </c>
      <c r="L303" s="62"/>
      <c r="M303" s="211" t="s">
        <v>24</v>
      </c>
      <c r="N303" s="212" t="s">
        <v>45</v>
      </c>
      <c r="O303" s="43"/>
      <c r="P303" s="213">
        <f>O303*H303</f>
        <v>0</v>
      </c>
      <c r="Q303" s="213">
        <v>0</v>
      </c>
      <c r="R303" s="213">
        <f>Q303*H303</f>
        <v>0</v>
      </c>
      <c r="S303" s="213">
        <v>1.8</v>
      </c>
      <c r="T303" s="214">
        <f>S303*H303</f>
        <v>2.4858000000000002</v>
      </c>
      <c r="AR303" s="25" t="s">
        <v>203</v>
      </c>
      <c r="AT303" s="25" t="s">
        <v>198</v>
      </c>
      <c r="AU303" s="25" t="s">
        <v>211</v>
      </c>
      <c r="AY303" s="25" t="s">
        <v>196</v>
      </c>
      <c r="BE303" s="215">
        <f>IF(N303="základní",J303,0)</f>
        <v>0</v>
      </c>
      <c r="BF303" s="215">
        <f>IF(N303="snížená",J303,0)</f>
        <v>0</v>
      </c>
      <c r="BG303" s="215">
        <f>IF(N303="zákl. přenesená",J303,0)</f>
        <v>0</v>
      </c>
      <c r="BH303" s="215">
        <f>IF(N303="sníž. přenesená",J303,0)</f>
        <v>0</v>
      </c>
      <c r="BI303" s="215">
        <f>IF(N303="nulová",J303,0)</f>
        <v>0</v>
      </c>
      <c r="BJ303" s="25" t="s">
        <v>81</v>
      </c>
      <c r="BK303" s="215">
        <f>ROUND(I303*H303,2)</f>
        <v>0</v>
      </c>
      <c r="BL303" s="25" t="s">
        <v>203</v>
      </c>
      <c r="BM303" s="25" t="s">
        <v>2028</v>
      </c>
    </row>
    <row r="304" spans="2:65" s="12" customFormat="1">
      <c r="B304" s="216"/>
      <c r="C304" s="217"/>
      <c r="D304" s="218" t="s">
        <v>205</v>
      </c>
      <c r="E304" s="219" t="s">
        <v>24</v>
      </c>
      <c r="F304" s="220" t="s">
        <v>2029</v>
      </c>
      <c r="G304" s="217"/>
      <c r="H304" s="221">
        <v>1.901</v>
      </c>
      <c r="I304" s="222"/>
      <c r="J304" s="217"/>
      <c r="K304" s="217"/>
      <c r="L304" s="223"/>
      <c r="M304" s="224"/>
      <c r="N304" s="225"/>
      <c r="O304" s="225"/>
      <c r="P304" s="225"/>
      <c r="Q304" s="225"/>
      <c r="R304" s="225"/>
      <c r="S304" s="225"/>
      <c r="T304" s="226"/>
      <c r="AT304" s="227" t="s">
        <v>205</v>
      </c>
      <c r="AU304" s="227" t="s">
        <v>211</v>
      </c>
      <c r="AV304" s="12" t="s">
        <v>83</v>
      </c>
      <c r="AW304" s="12" t="s">
        <v>37</v>
      </c>
      <c r="AX304" s="12" t="s">
        <v>74</v>
      </c>
      <c r="AY304" s="227" t="s">
        <v>196</v>
      </c>
    </row>
    <row r="305" spans="2:65" s="12" customFormat="1">
      <c r="B305" s="216"/>
      <c r="C305" s="217"/>
      <c r="D305" s="218" t="s">
        <v>205</v>
      </c>
      <c r="E305" s="219" t="s">
        <v>24</v>
      </c>
      <c r="F305" s="220" t="s">
        <v>2030</v>
      </c>
      <c r="G305" s="217"/>
      <c r="H305" s="221">
        <v>-0.52</v>
      </c>
      <c r="I305" s="222"/>
      <c r="J305" s="217"/>
      <c r="K305" s="217"/>
      <c r="L305" s="223"/>
      <c r="M305" s="224"/>
      <c r="N305" s="225"/>
      <c r="O305" s="225"/>
      <c r="P305" s="225"/>
      <c r="Q305" s="225"/>
      <c r="R305" s="225"/>
      <c r="S305" s="225"/>
      <c r="T305" s="226"/>
      <c r="AT305" s="227" t="s">
        <v>205</v>
      </c>
      <c r="AU305" s="227" t="s">
        <v>211</v>
      </c>
      <c r="AV305" s="12" t="s">
        <v>83</v>
      </c>
      <c r="AW305" s="12" t="s">
        <v>37</v>
      </c>
      <c r="AX305" s="12" t="s">
        <v>74</v>
      </c>
      <c r="AY305" s="227" t="s">
        <v>196</v>
      </c>
    </row>
    <row r="306" spans="2:65" s="14" customFormat="1">
      <c r="B306" s="239"/>
      <c r="C306" s="240"/>
      <c r="D306" s="218" t="s">
        <v>205</v>
      </c>
      <c r="E306" s="241" t="s">
        <v>24</v>
      </c>
      <c r="F306" s="242" t="s">
        <v>238</v>
      </c>
      <c r="G306" s="240"/>
      <c r="H306" s="243">
        <v>1.381</v>
      </c>
      <c r="I306" s="244"/>
      <c r="J306" s="240"/>
      <c r="K306" s="240"/>
      <c r="L306" s="245"/>
      <c r="M306" s="246"/>
      <c r="N306" s="247"/>
      <c r="O306" s="247"/>
      <c r="P306" s="247"/>
      <c r="Q306" s="247"/>
      <c r="R306" s="247"/>
      <c r="S306" s="247"/>
      <c r="T306" s="248"/>
      <c r="AT306" s="249" t="s">
        <v>205</v>
      </c>
      <c r="AU306" s="249" t="s">
        <v>211</v>
      </c>
      <c r="AV306" s="14" t="s">
        <v>203</v>
      </c>
      <c r="AW306" s="14" t="s">
        <v>37</v>
      </c>
      <c r="AX306" s="14" t="s">
        <v>81</v>
      </c>
      <c r="AY306" s="249" t="s">
        <v>196</v>
      </c>
    </row>
    <row r="307" spans="2:65" s="1" customFormat="1" ht="34.5" customHeight="1">
      <c r="B307" s="42"/>
      <c r="C307" s="204" t="s">
        <v>478</v>
      </c>
      <c r="D307" s="204" t="s">
        <v>198</v>
      </c>
      <c r="E307" s="205" t="s">
        <v>932</v>
      </c>
      <c r="F307" s="206" t="s">
        <v>933</v>
      </c>
      <c r="G307" s="207" t="s">
        <v>267</v>
      </c>
      <c r="H307" s="208">
        <v>4.41</v>
      </c>
      <c r="I307" s="209"/>
      <c r="J307" s="210">
        <f>ROUND(I307*H307,2)</f>
        <v>0</v>
      </c>
      <c r="K307" s="206" t="s">
        <v>202</v>
      </c>
      <c r="L307" s="62"/>
      <c r="M307" s="211" t="s">
        <v>24</v>
      </c>
      <c r="N307" s="212" t="s">
        <v>45</v>
      </c>
      <c r="O307" s="43"/>
      <c r="P307" s="213">
        <f>O307*H307</f>
        <v>0</v>
      </c>
      <c r="Q307" s="213">
        <v>0</v>
      </c>
      <c r="R307" s="213">
        <f>Q307*H307</f>
        <v>0</v>
      </c>
      <c r="S307" s="213">
        <v>3.7999999999999999E-2</v>
      </c>
      <c r="T307" s="214">
        <f>S307*H307</f>
        <v>0.16758000000000001</v>
      </c>
      <c r="AR307" s="25" t="s">
        <v>203</v>
      </c>
      <c r="AT307" s="25" t="s">
        <v>198</v>
      </c>
      <c r="AU307" s="25" t="s">
        <v>211</v>
      </c>
      <c r="AY307" s="25" t="s">
        <v>196</v>
      </c>
      <c r="BE307" s="215">
        <f>IF(N307="základní",J307,0)</f>
        <v>0</v>
      </c>
      <c r="BF307" s="215">
        <f>IF(N307="snížená",J307,0)</f>
        <v>0</v>
      </c>
      <c r="BG307" s="215">
        <f>IF(N307="zákl. přenesená",J307,0)</f>
        <v>0</v>
      </c>
      <c r="BH307" s="215">
        <f>IF(N307="sníž. přenesená",J307,0)</f>
        <v>0</v>
      </c>
      <c r="BI307" s="215">
        <f>IF(N307="nulová",J307,0)</f>
        <v>0</v>
      </c>
      <c r="BJ307" s="25" t="s">
        <v>81</v>
      </c>
      <c r="BK307" s="215">
        <f>ROUND(I307*H307,2)</f>
        <v>0</v>
      </c>
      <c r="BL307" s="25" t="s">
        <v>203</v>
      </c>
      <c r="BM307" s="25" t="s">
        <v>2031</v>
      </c>
    </row>
    <row r="308" spans="2:65" s="12" customFormat="1">
      <c r="B308" s="216"/>
      <c r="C308" s="217"/>
      <c r="D308" s="218" t="s">
        <v>205</v>
      </c>
      <c r="E308" s="219" t="s">
        <v>24</v>
      </c>
      <c r="F308" s="220" t="s">
        <v>2032</v>
      </c>
      <c r="G308" s="217"/>
      <c r="H308" s="221">
        <v>2.7</v>
      </c>
      <c r="I308" s="222"/>
      <c r="J308" s="217"/>
      <c r="K308" s="217"/>
      <c r="L308" s="223"/>
      <c r="M308" s="224"/>
      <c r="N308" s="225"/>
      <c r="O308" s="225"/>
      <c r="P308" s="225"/>
      <c r="Q308" s="225"/>
      <c r="R308" s="225"/>
      <c r="S308" s="225"/>
      <c r="T308" s="226"/>
      <c r="AT308" s="227" t="s">
        <v>205</v>
      </c>
      <c r="AU308" s="227" t="s">
        <v>211</v>
      </c>
      <c r="AV308" s="12" t="s">
        <v>83</v>
      </c>
      <c r="AW308" s="12" t="s">
        <v>37</v>
      </c>
      <c r="AX308" s="12" t="s">
        <v>74</v>
      </c>
      <c r="AY308" s="227" t="s">
        <v>196</v>
      </c>
    </row>
    <row r="309" spans="2:65" s="12" customFormat="1">
      <c r="B309" s="216"/>
      <c r="C309" s="217"/>
      <c r="D309" s="218" t="s">
        <v>205</v>
      </c>
      <c r="E309" s="219" t="s">
        <v>24</v>
      </c>
      <c r="F309" s="220" t="s">
        <v>2033</v>
      </c>
      <c r="G309" s="217"/>
      <c r="H309" s="221">
        <v>1.71</v>
      </c>
      <c r="I309" s="222"/>
      <c r="J309" s="217"/>
      <c r="K309" s="217"/>
      <c r="L309" s="223"/>
      <c r="M309" s="224"/>
      <c r="N309" s="225"/>
      <c r="O309" s="225"/>
      <c r="P309" s="225"/>
      <c r="Q309" s="225"/>
      <c r="R309" s="225"/>
      <c r="S309" s="225"/>
      <c r="T309" s="226"/>
      <c r="AT309" s="227" t="s">
        <v>205</v>
      </c>
      <c r="AU309" s="227" t="s">
        <v>211</v>
      </c>
      <c r="AV309" s="12" t="s">
        <v>83</v>
      </c>
      <c r="AW309" s="12" t="s">
        <v>37</v>
      </c>
      <c r="AX309" s="12" t="s">
        <v>74</v>
      </c>
      <c r="AY309" s="227" t="s">
        <v>196</v>
      </c>
    </row>
    <row r="310" spans="2:65" s="14" customFormat="1">
      <c r="B310" s="239"/>
      <c r="C310" s="240"/>
      <c r="D310" s="218" t="s">
        <v>205</v>
      </c>
      <c r="E310" s="241" t="s">
        <v>24</v>
      </c>
      <c r="F310" s="242" t="s">
        <v>238</v>
      </c>
      <c r="G310" s="240"/>
      <c r="H310" s="243">
        <v>4.41</v>
      </c>
      <c r="I310" s="244"/>
      <c r="J310" s="240"/>
      <c r="K310" s="240"/>
      <c r="L310" s="245"/>
      <c r="M310" s="246"/>
      <c r="N310" s="247"/>
      <c r="O310" s="247"/>
      <c r="P310" s="247"/>
      <c r="Q310" s="247"/>
      <c r="R310" s="247"/>
      <c r="S310" s="247"/>
      <c r="T310" s="248"/>
      <c r="AT310" s="249" t="s">
        <v>205</v>
      </c>
      <c r="AU310" s="249" t="s">
        <v>211</v>
      </c>
      <c r="AV310" s="14" t="s">
        <v>203</v>
      </c>
      <c r="AW310" s="14" t="s">
        <v>37</v>
      </c>
      <c r="AX310" s="14" t="s">
        <v>81</v>
      </c>
      <c r="AY310" s="249" t="s">
        <v>196</v>
      </c>
    </row>
    <row r="311" spans="2:65" s="1" customFormat="1" ht="34.5" customHeight="1">
      <c r="B311" s="42"/>
      <c r="C311" s="204" t="s">
        <v>483</v>
      </c>
      <c r="D311" s="204" t="s">
        <v>198</v>
      </c>
      <c r="E311" s="205" t="s">
        <v>947</v>
      </c>
      <c r="F311" s="206" t="s">
        <v>948</v>
      </c>
      <c r="G311" s="207" t="s">
        <v>267</v>
      </c>
      <c r="H311" s="208">
        <v>10.638</v>
      </c>
      <c r="I311" s="209"/>
      <c r="J311" s="210">
        <f>ROUND(I311*H311,2)</f>
        <v>0</v>
      </c>
      <c r="K311" s="206" t="s">
        <v>202</v>
      </c>
      <c r="L311" s="62"/>
      <c r="M311" s="211" t="s">
        <v>24</v>
      </c>
      <c r="N311" s="212" t="s">
        <v>45</v>
      </c>
      <c r="O311" s="43"/>
      <c r="P311" s="213">
        <f>O311*H311</f>
        <v>0</v>
      </c>
      <c r="Q311" s="213">
        <v>0</v>
      </c>
      <c r="R311" s="213">
        <f>Q311*H311</f>
        <v>0</v>
      </c>
      <c r="S311" s="213">
        <v>7.5999999999999998E-2</v>
      </c>
      <c r="T311" s="214">
        <f>S311*H311</f>
        <v>0.80848799999999998</v>
      </c>
      <c r="AR311" s="25" t="s">
        <v>203</v>
      </c>
      <c r="AT311" s="25" t="s">
        <v>198</v>
      </c>
      <c r="AU311" s="25" t="s">
        <v>211</v>
      </c>
      <c r="AY311" s="25" t="s">
        <v>196</v>
      </c>
      <c r="BE311" s="215">
        <f>IF(N311="základní",J311,0)</f>
        <v>0</v>
      </c>
      <c r="BF311" s="215">
        <f>IF(N311="snížená",J311,0)</f>
        <v>0</v>
      </c>
      <c r="BG311" s="215">
        <f>IF(N311="zákl. přenesená",J311,0)</f>
        <v>0</v>
      </c>
      <c r="BH311" s="215">
        <f>IF(N311="sníž. přenesená",J311,0)</f>
        <v>0</v>
      </c>
      <c r="BI311" s="215">
        <f>IF(N311="nulová",J311,0)</f>
        <v>0</v>
      </c>
      <c r="BJ311" s="25" t="s">
        <v>81</v>
      </c>
      <c r="BK311" s="215">
        <f>ROUND(I311*H311,2)</f>
        <v>0</v>
      </c>
      <c r="BL311" s="25" t="s">
        <v>203</v>
      </c>
      <c r="BM311" s="25" t="s">
        <v>2034</v>
      </c>
    </row>
    <row r="312" spans="2:65" s="12" customFormat="1">
      <c r="B312" s="216"/>
      <c r="C312" s="217"/>
      <c r="D312" s="218" t="s">
        <v>205</v>
      </c>
      <c r="E312" s="219" t="s">
        <v>24</v>
      </c>
      <c r="F312" s="220" t="s">
        <v>2035</v>
      </c>
      <c r="G312" s="217"/>
      <c r="H312" s="221">
        <v>5.91</v>
      </c>
      <c r="I312" s="222"/>
      <c r="J312" s="217"/>
      <c r="K312" s="217"/>
      <c r="L312" s="223"/>
      <c r="M312" s="224"/>
      <c r="N312" s="225"/>
      <c r="O312" s="225"/>
      <c r="P312" s="225"/>
      <c r="Q312" s="225"/>
      <c r="R312" s="225"/>
      <c r="S312" s="225"/>
      <c r="T312" s="226"/>
      <c r="AT312" s="227" t="s">
        <v>205</v>
      </c>
      <c r="AU312" s="227" t="s">
        <v>211</v>
      </c>
      <c r="AV312" s="12" t="s">
        <v>83</v>
      </c>
      <c r="AW312" s="12" t="s">
        <v>37</v>
      </c>
      <c r="AX312" s="12" t="s">
        <v>74</v>
      </c>
      <c r="AY312" s="227" t="s">
        <v>196</v>
      </c>
    </row>
    <row r="313" spans="2:65" s="12" customFormat="1">
      <c r="B313" s="216"/>
      <c r="C313" s="217"/>
      <c r="D313" s="218" t="s">
        <v>205</v>
      </c>
      <c r="E313" s="219" t="s">
        <v>24</v>
      </c>
      <c r="F313" s="220" t="s">
        <v>951</v>
      </c>
      <c r="G313" s="217"/>
      <c r="H313" s="221">
        <v>4.7279999999999998</v>
      </c>
      <c r="I313" s="222"/>
      <c r="J313" s="217"/>
      <c r="K313" s="217"/>
      <c r="L313" s="223"/>
      <c r="M313" s="224"/>
      <c r="N313" s="225"/>
      <c r="O313" s="225"/>
      <c r="P313" s="225"/>
      <c r="Q313" s="225"/>
      <c r="R313" s="225"/>
      <c r="S313" s="225"/>
      <c r="T313" s="226"/>
      <c r="AT313" s="227" t="s">
        <v>205</v>
      </c>
      <c r="AU313" s="227" t="s">
        <v>211</v>
      </c>
      <c r="AV313" s="12" t="s">
        <v>83</v>
      </c>
      <c r="AW313" s="12" t="s">
        <v>37</v>
      </c>
      <c r="AX313" s="12" t="s">
        <v>74</v>
      </c>
      <c r="AY313" s="227" t="s">
        <v>196</v>
      </c>
    </row>
    <row r="314" spans="2:65" s="14" customFormat="1">
      <c r="B314" s="239"/>
      <c r="C314" s="240"/>
      <c r="D314" s="218" t="s">
        <v>205</v>
      </c>
      <c r="E314" s="241" t="s">
        <v>24</v>
      </c>
      <c r="F314" s="242" t="s">
        <v>238</v>
      </c>
      <c r="G314" s="240"/>
      <c r="H314" s="243">
        <v>10.638</v>
      </c>
      <c r="I314" s="244"/>
      <c r="J314" s="240"/>
      <c r="K314" s="240"/>
      <c r="L314" s="245"/>
      <c r="M314" s="246"/>
      <c r="N314" s="247"/>
      <c r="O314" s="247"/>
      <c r="P314" s="247"/>
      <c r="Q314" s="247"/>
      <c r="R314" s="247"/>
      <c r="S314" s="247"/>
      <c r="T314" s="248"/>
      <c r="AT314" s="249" t="s">
        <v>205</v>
      </c>
      <c r="AU314" s="249" t="s">
        <v>211</v>
      </c>
      <c r="AV314" s="14" t="s">
        <v>203</v>
      </c>
      <c r="AW314" s="14" t="s">
        <v>37</v>
      </c>
      <c r="AX314" s="14" t="s">
        <v>81</v>
      </c>
      <c r="AY314" s="249" t="s">
        <v>196</v>
      </c>
    </row>
    <row r="315" spans="2:65" s="1" customFormat="1" ht="34.5" customHeight="1">
      <c r="B315" s="42"/>
      <c r="C315" s="204" t="s">
        <v>489</v>
      </c>
      <c r="D315" s="204" t="s">
        <v>198</v>
      </c>
      <c r="E315" s="205" t="s">
        <v>2036</v>
      </c>
      <c r="F315" s="206" t="s">
        <v>2037</v>
      </c>
      <c r="G315" s="207" t="s">
        <v>267</v>
      </c>
      <c r="H315" s="208">
        <v>2.819</v>
      </c>
      <c r="I315" s="209"/>
      <c r="J315" s="210">
        <f>ROUND(I315*H315,2)</f>
        <v>0</v>
      </c>
      <c r="K315" s="206" t="s">
        <v>202</v>
      </c>
      <c r="L315" s="62"/>
      <c r="M315" s="211" t="s">
        <v>24</v>
      </c>
      <c r="N315" s="212" t="s">
        <v>45</v>
      </c>
      <c r="O315" s="43"/>
      <c r="P315" s="213">
        <f>O315*H315</f>
        <v>0</v>
      </c>
      <c r="Q315" s="213">
        <v>0</v>
      </c>
      <c r="R315" s="213">
        <f>Q315*H315</f>
        <v>0</v>
      </c>
      <c r="S315" s="213">
        <v>6.3E-2</v>
      </c>
      <c r="T315" s="214">
        <f>S315*H315</f>
        <v>0.177597</v>
      </c>
      <c r="AR315" s="25" t="s">
        <v>203</v>
      </c>
      <c r="AT315" s="25" t="s">
        <v>198</v>
      </c>
      <c r="AU315" s="25" t="s">
        <v>211</v>
      </c>
      <c r="AY315" s="25" t="s">
        <v>196</v>
      </c>
      <c r="BE315" s="215">
        <f>IF(N315="základní",J315,0)</f>
        <v>0</v>
      </c>
      <c r="BF315" s="215">
        <f>IF(N315="snížená",J315,0)</f>
        <v>0</v>
      </c>
      <c r="BG315" s="215">
        <f>IF(N315="zákl. přenesená",J315,0)</f>
        <v>0</v>
      </c>
      <c r="BH315" s="215">
        <f>IF(N315="sníž. přenesená",J315,0)</f>
        <v>0</v>
      </c>
      <c r="BI315" s="215">
        <f>IF(N315="nulová",J315,0)</f>
        <v>0</v>
      </c>
      <c r="BJ315" s="25" t="s">
        <v>81</v>
      </c>
      <c r="BK315" s="215">
        <f>ROUND(I315*H315,2)</f>
        <v>0</v>
      </c>
      <c r="BL315" s="25" t="s">
        <v>203</v>
      </c>
      <c r="BM315" s="25" t="s">
        <v>2038</v>
      </c>
    </row>
    <row r="316" spans="2:65" s="12" customFormat="1">
      <c r="B316" s="216"/>
      <c r="C316" s="217"/>
      <c r="D316" s="218" t="s">
        <v>205</v>
      </c>
      <c r="E316" s="219" t="s">
        <v>24</v>
      </c>
      <c r="F316" s="220" t="s">
        <v>2039</v>
      </c>
      <c r="G316" s="217"/>
      <c r="H316" s="221">
        <v>2.819</v>
      </c>
      <c r="I316" s="222"/>
      <c r="J316" s="217"/>
      <c r="K316" s="217"/>
      <c r="L316" s="223"/>
      <c r="M316" s="224"/>
      <c r="N316" s="225"/>
      <c r="O316" s="225"/>
      <c r="P316" s="225"/>
      <c r="Q316" s="225"/>
      <c r="R316" s="225"/>
      <c r="S316" s="225"/>
      <c r="T316" s="226"/>
      <c r="AT316" s="227" t="s">
        <v>205</v>
      </c>
      <c r="AU316" s="227" t="s">
        <v>211</v>
      </c>
      <c r="AV316" s="12" t="s">
        <v>83</v>
      </c>
      <c r="AW316" s="12" t="s">
        <v>37</v>
      </c>
      <c r="AX316" s="12" t="s">
        <v>81</v>
      </c>
      <c r="AY316" s="227" t="s">
        <v>196</v>
      </c>
    </row>
    <row r="317" spans="2:65" s="1" customFormat="1" ht="46" customHeight="1">
      <c r="B317" s="42"/>
      <c r="C317" s="204" t="s">
        <v>494</v>
      </c>
      <c r="D317" s="204" t="s">
        <v>198</v>
      </c>
      <c r="E317" s="205" t="s">
        <v>956</v>
      </c>
      <c r="F317" s="206" t="s">
        <v>957</v>
      </c>
      <c r="G317" s="207" t="s">
        <v>320</v>
      </c>
      <c r="H317" s="208">
        <v>34.9</v>
      </c>
      <c r="I317" s="209"/>
      <c r="J317" s="210">
        <f>ROUND(I317*H317,2)</f>
        <v>0</v>
      </c>
      <c r="K317" s="206" t="s">
        <v>202</v>
      </c>
      <c r="L317" s="62"/>
      <c r="M317" s="211" t="s">
        <v>24</v>
      </c>
      <c r="N317" s="212" t="s">
        <v>45</v>
      </c>
      <c r="O317" s="43"/>
      <c r="P317" s="213">
        <f>O317*H317</f>
        <v>0</v>
      </c>
      <c r="Q317" s="213">
        <v>0</v>
      </c>
      <c r="R317" s="213">
        <f>Q317*H317</f>
        <v>0</v>
      </c>
      <c r="S317" s="213">
        <v>4.2000000000000003E-2</v>
      </c>
      <c r="T317" s="214">
        <f>S317*H317</f>
        <v>1.4658</v>
      </c>
      <c r="AR317" s="25" t="s">
        <v>203</v>
      </c>
      <c r="AT317" s="25" t="s">
        <v>198</v>
      </c>
      <c r="AU317" s="25" t="s">
        <v>211</v>
      </c>
      <c r="AY317" s="25" t="s">
        <v>196</v>
      </c>
      <c r="BE317" s="215">
        <f>IF(N317="základní",J317,0)</f>
        <v>0</v>
      </c>
      <c r="BF317" s="215">
        <f>IF(N317="snížená",J317,0)</f>
        <v>0</v>
      </c>
      <c r="BG317" s="215">
        <f>IF(N317="zákl. přenesená",J317,0)</f>
        <v>0</v>
      </c>
      <c r="BH317" s="215">
        <f>IF(N317="sníž. přenesená",J317,0)</f>
        <v>0</v>
      </c>
      <c r="BI317" s="215">
        <f>IF(N317="nulová",J317,0)</f>
        <v>0</v>
      </c>
      <c r="BJ317" s="25" t="s">
        <v>81</v>
      </c>
      <c r="BK317" s="215">
        <f>ROUND(I317*H317,2)</f>
        <v>0</v>
      </c>
      <c r="BL317" s="25" t="s">
        <v>203</v>
      </c>
      <c r="BM317" s="25" t="s">
        <v>2040</v>
      </c>
    </row>
    <row r="318" spans="2:65" s="12" customFormat="1">
      <c r="B318" s="216"/>
      <c r="C318" s="217"/>
      <c r="D318" s="218" t="s">
        <v>205</v>
      </c>
      <c r="E318" s="219" t="s">
        <v>24</v>
      </c>
      <c r="F318" s="220" t="s">
        <v>2041</v>
      </c>
      <c r="G318" s="217"/>
      <c r="H318" s="221">
        <v>32.6</v>
      </c>
      <c r="I318" s="222"/>
      <c r="J318" s="217"/>
      <c r="K318" s="217"/>
      <c r="L318" s="223"/>
      <c r="M318" s="224"/>
      <c r="N318" s="225"/>
      <c r="O318" s="225"/>
      <c r="P318" s="225"/>
      <c r="Q318" s="225"/>
      <c r="R318" s="225"/>
      <c r="S318" s="225"/>
      <c r="T318" s="226"/>
      <c r="AT318" s="227" t="s">
        <v>205</v>
      </c>
      <c r="AU318" s="227" t="s">
        <v>211</v>
      </c>
      <c r="AV318" s="12" t="s">
        <v>83</v>
      </c>
      <c r="AW318" s="12" t="s">
        <v>37</v>
      </c>
      <c r="AX318" s="12" t="s">
        <v>74</v>
      </c>
      <c r="AY318" s="227" t="s">
        <v>196</v>
      </c>
    </row>
    <row r="319" spans="2:65" s="12" customFormat="1">
      <c r="B319" s="216"/>
      <c r="C319" s="217"/>
      <c r="D319" s="218" t="s">
        <v>205</v>
      </c>
      <c r="E319" s="219" t="s">
        <v>24</v>
      </c>
      <c r="F319" s="220" t="s">
        <v>2042</v>
      </c>
      <c r="G319" s="217"/>
      <c r="H319" s="221">
        <v>2.2999999999999998</v>
      </c>
      <c r="I319" s="222"/>
      <c r="J319" s="217"/>
      <c r="K319" s="217"/>
      <c r="L319" s="223"/>
      <c r="M319" s="224"/>
      <c r="N319" s="225"/>
      <c r="O319" s="225"/>
      <c r="P319" s="225"/>
      <c r="Q319" s="225"/>
      <c r="R319" s="225"/>
      <c r="S319" s="225"/>
      <c r="T319" s="226"/>
      <c r="AT319" s="227" t="s">
        <v>205</v>
      </c>
      <c r="AU319" s="227" t="s">
        <v>211</v>
      </c>
      <c r="AV319" s="12" t="s">
        <v>83</v>
      </c>
      <c r="AW319" s="12" t="s">
        <v>37</v>
      </c>
      <c r="AX319" s="12" t="s">
        <v>74</v>
      </c>
      <c r="AY319" s="227" t="s">
        <v>196</v>
      </c>
    </row>
    <row r="320" spans="2:65" s="14" customFormat="1">
      <c r="B320" s="239"/>
      <c r="C320" s="240"/>
      <c r="D320" s="218" t="s">
        <v>205</v>
      </c>
      <c r="E320" s="241" t="s">
        <v>24</v>
      </c>
      <c r="F320" s="242" t="s">
        <v>238</v>
      </c>
      <c r="G320" s="240"/>
      <c r="H320" s="243">
        <v>34.9</v>
      </c>
      <c r="I320" s="244"/>
      <c r="J320" s="240"/>
      <c r="K320" s="240"/>
      <c r="L320" s="245"/>
      <c r="M320" s="246"/>
      <c r="N320" s="247"/>
      <c r="O320" s="247"/>
      <c r="P320" s="247"/>
      <c r="Q320" s="247"/>
      <c r="R320" s="247"/>
      <c r="S320" s="247"/>
      <c r="T320" s="248"/>
      <c r="AT320" s="249" t="s">
        <v>205</v>
      </c>
      <c r="AU320" s="249" t="s">
        <v>211</v>
      </c>
      <c r="AV320" s="14" t="s">
        <v>203</v>
      </c>
      <c r="AW320" s="14" t="s">
        <v>37</v>
      </c>
      <c r="AX320" s="14" t="s">
        <v>81</v>
      </c>
      <c r="AY320" s="249" t="s">
        <v>196</v>
      </c>
    </row>
    <row r="321" spans="2:65" s="1" customFormat="1" ht="46" customHeight="1">
      <c r="B321" s="42"/>
      <c r="C321" s="204" t="s">
        <v>499</v>
      </c>
      <c r="D321" s="204" t="s">
        <v>198</v>
      </c>
      <c r="E321" s="205" t="s">
        <v>988</v>
      </c>
      <c r="F321" s="206" t="s">
        <v>989</v>
      </c>
      <c r="G321" s="207" t="s">
        <v>267</v>
      </c>
      <c r="H321" s="208">
        <v>3.6</v>
      </c>
      <c r="I321" s="209"/>
      <c r="J321" s="210">
        <f>ROUND(I321*H321,2)</f>
        <v>0</v>
      </c>
      <c r="K321" s="206" t="s">
        <v>202</v>
      </c>
      <c r="L321" s="62"/>
      <c r="M321" s="211" t="s">
        <v>24</v>
      </c>
      <c r="N321" s="212" t="s">
        <v>45</v>
      </c>
      <c r="O321" s="43"/>
      <c r="P321" s="213">
        <f>O321*H321</f>
        <v>0</v>
      </c>
      <c r="Q321" s="213">
        <v>0</v>
      </c>
      <c r="R321" s="213">
        <f>Q321*H321</f>
        <v>0</v>
      </c>
      <c r="S321" s="213">
        <v>0.27</v>
      </c>
      <c r="T321" s="214">
        <f>S321*H321</f>
        <v>0.97200000000000009</v>
      </c>
      <c r="AR321" s="25" t="s">
        <v>203</v>
      </c>
      <c r="AT321" s="25" t="s">
        <v>198</v>
      </c>
      <c r="AU321" s="25" t="s">
        <v>211</v>
      </c>
      <c r="AY321" s="25" t="s">
        <v>196</v>
      </c>
      <c r="BE321" s="215">
        <f>IF(N321="základní",J321,0)</f>
        <v>0</v>
      </c>
      <c r="BF321" s="215">
        <f>IF(N321="snížená",J321,0)</f>
        <v>0</v>
      </c>
      <c r="BG321" s="215">
        <f>IF(N321="zákl. přenesená",J321,0)</f>
        <v>0</v>
      </c>
      <c r="BH321" s="215">
        <f>IF(N321="sníž. přenesená",J321,0)</f>
        <v>0</v>
      </c>
      <c r="BI321" s="215">
        <f>IF(N321="nulová",J321,0)</f>
        <v>0</v>
      </c>
      <c r="BJ321" s="25" t="s">
        <v>81</v>
      </c>
      <c r="BK321" s="215">
        <f>ROUND(I321*H321,2)</f>
        <v>0</v>
      </c>
      <c r="BL321" s="25" t="s">
        <v>203</v>
      </c>
      <c r="BM321" s="25" t="s">
        <v>2043</v>
      </c>
    </row>
    <row r="322" spans="2:65" s="12" customFormat="1">
      <c r="B322" s="216"/>
      <c r="C322" s="217"/>
      <c r="D322" s="218" t="s">
        <v>205</v>
      </c>
      <c r="E322" s="219" t="s">
        <v>24</v>
      </c>
      <c r="F322" s="220" t="s">
        <v>289</v>
      </c>
      <c r="G322" s="217"/>
      <c r="H322" s="221">
        <v>2</v>
      </c>
      <c r="I322" s="222"/>
      <c r="J322" s="217"/>
      <c r="K322" s="217"/>
      <c r="L322" s="223"/>
      <c r="M322" s="224"/>
      <c r="N322" s="225"/>
      <c r="O322" s="225"/>
      <c r="P322" s="225"/>
      <c r="Q322" s="225"/>
      <c r="R322" s="225"/>
      <c r="S322" s="225"/>
      <c r="T322" s="226"/>
      <c r="AT322" s="227" t="s">
        <v>205</v>
      </c>
      <c r="AU322" s="227" t="s">
        <v>211</v>
      </c>
      <c r="AV322" s="12" t="s">
        <v>83</v>
      </c>
      <c r="AW322" s="12" t="s">
        <v>37</v>
      </c>
      <c r="AX322" s="12" t="s">
        <v>74</v>
      </c>
      <c r="AY322" s="227" t="s">
        <v>196</v>
      </c>
    </row>
    <row r="323" spans="2:65" s="12" customFormat="1">
      <c r="B323" s="216"/>
      <c r="C323" s="217"/>
      <c r="D323" s="218" t="s">
        <v>205</v>
      </c>
      <c r="E323" s="219" t="s">
        <v>24</v>
      </c>
      <c r="F323" s="220" t="s">
        <v>991</v>
      </c>
      <c r="G323" s="217"/>
      <c r="H323" s="221">
        <v>1.6</v>
      </c>
      <c r="I323" s="222"/>
      <c r="J323" s="217"/>
      <c r="K323" s="217"/>
      <c r="L323" s="223"/>
      <c r="M323" s="224"/>
      <c r="N323" s="225"/>
      <c r="O323" s="225"/>
      <c r="P323" s="225"/>
      <c r="Q323" s="225"/>
      <c r="R323" s="225"/>
      <c r="S323" s="225"/>
      <c r="T323" s="226"/>
      <c r="AT323" s="227" t="s">
        <v>205</v>
      </c>
      <c r="AU323" s="227" t="s">
        <v>211</v>
      </c>
      <c r="AV323" s="12" t="s">
        <v>83</v>
      </c>
      <c r="AW323" s="12" t="s">
        <v>37</v>
      </c>
      <c r="AX323" s="12" t="s">
        <v>74</v>
      </c>
      <c r="AY323" s="227" t="s">
        <v>196</v>
      </c>
    </row>
    <row r="324" spans="2:65" s="14" customFormat="1">
      <c r="B324" s="239"/>
      <c r="C324" s="240"/>
      <c r="D324" s="218" t="s">
        <v>205</v>
      </c>
      <c r="E324" s="241" t="s">
        <v>24</v>
      </c>
      <c r="F324" s="242" t="s">
        <v>238</v>
      </c>
      <c r="G324" s="240"/>
      <c r="H324" s="243">
        <v>3.6</v>
      </c>
      <c r="I324" s="244"/>
      <c r="J324" s="240"/>
      <c r="K324" s="240"/>
      <c r="L324" s="245"/>
      <c r="M324" s="246"/>
      <c r="N324" s="247"/>
      <c r="O324" s="247"/>
      <c r="P324" s="247"/>
      <c r="Q324" s="247"/>
      <c r="R324" s="247"/>
      <c r="S324" s="247"/>
      <c r="T324" s="248"/>
      <c r="AT324" s="249" t="s">
        <v>205</v>
      </c>
      <c r="AU324" s="249" t="s">
        <v>211</v>
      </c>
      <c r="AV324" s="14" t="s">
        <v>203</v>
      </c>
      <c r="AW324" s="14" t="s">
        <v>37</v>
      </c>
      <c r="AX324" s="14" t="s">
        <v>81</v>
      </c>
      <c r="AY324" s="249" t="s">
        <v>196</v>
      </c>
    </row>
    <row r="325" spans="2:65" s="1" customFormat="1" ht="46" customHeight="1">
      <c r="B325" s="42"/>
      <c r="C325" s="204" t="s">
        <v>504</v>
      </c>
      <c r="D325" s="204" t="s">
        <v>198</v>
      </c>
      <c r="E325" s="205" t="s">
        <v>2044</v>
      </c>
      <c r="F325" s="206" t="s">
        <v>2045</v>
      </c>
      <c r="G325" s="207" t="s">
        <v>201</v>
      </c>
      <c r="H325" s="208">
        <v>2.0249999999999999</v>
      </c>
      <c r="I325" s="209"/>
      <c r="J325" s="210">
        <f>ROUND(I325*H325,2)</f>
        <v>0</v>
      </c>
      <c r="K325" s="206" t="s">
        <v>202</v>
      </c>
      <c r="L325" s="62"/>
      <c r="M325" s="211" t="s">
        <v>24</v>
      </c>
      <c r="N325" s="212" t="s">
        <v>45</v>
      </c>
      <c r="O325" s="43"/>
      <c r="P325" s="213">
        <f>O325*H325</f>
        <v>0</v>
      </c>
      <c r="Q325" s="213">
        <v>0</v>
      </c>
      <c r="R325" s="213">
        <f>Q325*H325</f>
        <v>0</v>
      </c>
      <c r="S325" s="213">
        <v>1.8</v>
      </c>
      <c r="T325" s="214">
        <f>S325*H325</f>
        <v>3.645</v>
      </c>
      <c r="AR325" s="25" t="s">
        <v>203</v>
      </c>
      <c r="AT325" s="25" t="s">
        <v>198</v>
      </c>
      <c r="AU325" s="25" t="s">
        <v>211</v>
      </c>
      <c r="AY325" s="25" t="s">
        <v>196</v>
      </c>
      <c r="BE325" s="215">
        <f>IF(N325="základní",J325,0)</f>
        <v>0</v>
      </c>
      <c r="BF325" s="215">
        <f>IF(N325="snížená",J325,0)</f>
        <v>0</v>
      </c>
      <c r="BG325" s="215">
        <f>IF(N325="zákl. přenesená",J325,0)</f>
        <v>0</v>
      </c>
      <c r="BH325" s="215">
        <f>IF(N325="sníž. přenesená",J325,0)</f>
        <v>0</v>
      </c>
      <c r="BI325" s="215">
        <f>IF(N325="nulová",J325,0)</f>
        <v>0</v>
      </c>
      <c r="BJ325" s="25" t="s">
        <v>81</v>
      </c>
      <c r="BK325" s="215">
        <f>ROUND(I325*H325,2)</f>
        <v>0</v>
      </c>
      <c r="BL325" s="25" t="s">
        <v>203</v>
      </c>
      <c r="BM325" s="25" t="s">
        <v>2046</v>
      </c>
    </row>
    <row r="326" spans="2:65" s="12" customFormat="1">
      <c r="B326" s="216"/>
      <c r="C326" s="217"/>
      <c r="D326" s="218" t="s">
        <v>205</v>
      </c>
      <c r="E326" s="219" t="s">
        <v>24</v>
      </c>
      <c r="F326" s="220" t="s">
        <v>2047</v>
      </c>
      <c r="G326" s="217"/>
      <c r="H326" s="221">
        <v>4.05</v>
      </c>
      <c r="I326" s="222"/>
      <c r="J326" s="217"/>
      <c r="K326" s="217"/>
      <c r="L326" s="223"/>
      <c r="M326" s="224"/>
      <c r="N326" s="225"/>
      <c r="O326" s="225"/>
      <c r="P326" s="225"/>
      <c r="Q326" s="225"/>
      <c r="R326" s="225"/>
      <c r="S326" s="225"/>
      <c r="T326" s="226"/>
      <c r="AT326" s="227" t="s">
        <v>205</v>
      </c>
      <c r="AU326" s="227" t="s">
        <v>211</v>
      </c>
      <c r="AV326" s="12" t="s">
        <v>83</v>
      </c>
      <c r="AW326" s="12" t="s">
        <v>37</v>
      </c>
      <c r="AX326" s="12" t="s">
        <v>74</v>
      </c>
      <c r="AY326" s="227" t="s">
        <v>196</v>
      </c>
    </row>
    <row r="327" spans="2:65" s="12" customFormat="1">
      <c r="B327" s="216"/>
      <c r="C327" s="217"/>
      <c r="D327" s="218" t="s">
        <v>205</v>
      </c>
      <c r="E327" s="219" t="s">
        <v>24</v>
      </c>
      <c r="F327" s="220" t="s">
        <v>2048</v>
      </c>
      <c r="G327" s="217"/>
      <c r="H327" s="221">
        <v>-2.0249999999999999</v>
      </c>
      <c r="I327" s="222"/>
      <c r="J327" s="217"/>
      <c r="K327" s="217"/>
      <c r="L327" s="223"/>
      <c r="M327" s="224"/>
      <c r="N327" s="225"/>
      <c r="O327" s="225"/>
      <c r="P327" s="225"/>
      <c r="Q327" s="225"/>
      <c r="R327" s="225"/>
      <c r="S327" s="225"/>
      <c r="T327" s="226"/>
      <c r="AT327" s="227" t="s">
        <v>205</v>
      </c>
      <c r="AU327" s="227" t="s">
        <v>211</v>
      </c>
      <c r="AV327" s="12" t="s">
        <v>83</v>
      </c>
      <c r="AW327" s="12" t="s">
        <v>37</v>
      </c>
      <c r="AX327" s="12" t="s">
        <v>74</v>
      </c>
      <c r="AY327" s="227" t="s">
        <v>196</v>
      </c>
    </row>
    <row r="328" spans="2:65" s="14" customFormat="1">
      <c r="B328" s="239"/>
      <c r="C328" s="240"/>
      <c r="D328" s="218" t="s">
        <v>205</v>
      </c>
      <c r="E328" s="241" t="s">
        <v>24</v>
      </c>
      <c r="F328" s="242" t="s">
        <v>1910</v>
      </c>
      <c r="G328" s="240"/>
      <c r="H328" s="243">
        <v>2.0249999999999999</v>
      </c>
      <c r="I328" s="244"/>
      <c r="J328" s="240"/>
      <c r="K328" s="240"/>
      <c r="L328" s="245"/>
      <c r="M328" s="246"/>
      <c r="N328" s="247"/>
      <c r="O328" s="247"/>
      <c r="P328" s="247"/>
      <c r="Q328" s="247"/>
      <c r="R328" s="247"/>
      <c r="S328" s="247"/>
      <c r="T328" s="248"/>
      <c r="AT328" s="249" t="s">
        <v>205</v>
      </c>
      <c r="AU328" s="249" t="s">
        <v>211</v>
      </c>
      <c r="AV328" s="14" t="s">
        <v>203</v>
      </c>
      <c r="AW328" s="14" t="s">
        <v>37</v>
      </c>
      <c r="AX328" s="14" t="s">
        <v>81</v>
      </c>
      <c r="AY328" s="249" t="s">
        <v>196</v>
      </c>
    </row>
    <row r="329" spans="2:65" s="1" customFormat="1" ht="34.5" customHeight="1">
      <c r="B329" s="42"/>
      <c r="C329" s="204" t="s">
        <v>509</v>
      </c>
      <c r="D329" s="204" t="s">
        <v>198</v>
      </c>
      <c r="E329" s="205" t="s">
        <v>2049</v>
      </c>
      <c r="F329" s="206" t="s">
        <v>2050</v>
      </c>
      <c r="G329" s="207" t="s">
        <v>201</v>
      </c>
      <c r="H329" s="208">
        <v>0.189</v>
      </c>
      <c r="I329" s="209"/>
      <c r="J329" s="210">
        <f>ROUND(I329*H329,2)</f>
        <v>0</v>
      </c>
      <c r="K329" s="206" t="s">
        <v>202</v>
      </c>
      <c r="L329" s="62"/>
      <c r="M329" s="211" t="s">
        <v>24</v>
      </c>
      <c r="N329" s="212" t="s">
        <v>45</v>
      </c>
      <c r="O329" s="43"/>
      <c r="P329" s="213">
        <f>O329*H329</f>
        <v>0</v>
      </c>
      <c r="Q329" s="213">
        <v>0</v>
      </c>
      <c r="R329" s="213">
        <f>Q329*H329</f>
        <v>0</v>
      </c>
      <c r="S329" s="213">
        <v>1.8</v>
      </c>
      <c r="T329" s="214">
        <f>S329*H329</f>
        <v>0.3402</v>
      </c>
      <c r="AR329" s="25" t="s">
        <v>203</v>
      </c>
      <c r="AT329" s="25" t="s">
        <v>198</v>
      </c>
      <c r="AU329" s="25" t="s">
        <v>211</v>
      </c>
      <c r="AY329" s="25" t="s">
        <v>196</v>
      </c>
      <c r="BE329" s="215">
        <f>IF(N329="základní",J329,0)</f>
        <v>0</v>
      </c>
      <c r="BF329" s="215">
        <f>IF(N329="snížená",J329,0)</f>
        <v>0</v>
      </c>
      <c r="BG329" s="215">
        <f>IF(N329="zákl. přenesená",J329,0)</f>
        <v>0</v>
      </c>
      <c r="BH329" s="215">
        <f>IF(N329="sníž. přenesená",J329,0)</f>
        <v>0</v>
      </c>
      <c r="BI329" s="215">
        <f>IF(N329="nulová",J329,0)</f>
        <v>0</v>
      </c>
      <c r="BJ329" s="25" t="s">
        <v>81</v>
      </c>
      <c r="BK329" s="215">
        <f>ROUND(I329*H329,2)</f>
        <v>0</v>
      </c>
      <c r="BL329" s="25" t="s">
        <v>203</v>
      </c>
      <c r="BM329" s="25" t="s">
        <v>2051</v>
      </c>
    </row>
    <row r="330" spans="2:65" s="12" customFormat="1">
      <c r="B330" s="216"/>
      <c r="C330" s="217"/>
      <c r="D330" s="218" t="s">
        <v>205</v>
      </c>
      <c r="E330" s="219" t="s">
        <v>24</v>
      </c>
      <c r="F330" s="220" t="s">
        <v>2052</v>
      </c>
      <c r="G330" s="217"/>
      <c r="H330" s="221">
        <v>0.189</v>
      </c>
      <c r="I330" s="222"/>
      <c r="J330" s="217"/>
      <c r="K330" s="217"/>
      <c r="L330" s="223"/>
      <c r="M330" s="224"/>
      <c r="N330" s="225"/>
      <c r="O330" s="225"/>
      <c r="P330" s="225"/>
      <c r="Q330" s="225"/>
      <c r="R330" s="225"/>
      <c r="S330" s="225"/>
      <c r="T330" s="226"/>
      <c r="AT330" s="227" t="s">
        <v>205</v>
      </c>
      <c r="AU330" s="227" t="s">
        <v>211</v>
      </c>
      <c r="AV330" s="12" t="s">
        <v>83</v>
      </c>
      <c r="AW330" s="12" t="s">
        <v>37</v>
      </c>
      <c r="AX330" s="12" t="s">
        <v>81</v>
      </c>
      <c r="AY330" s="227" t="s">
        <v>196</v>
      </c>
    </row>
    <row r="331" spans="2:65" s="1" customFormat="1" ht="46" customHeight="1">
      <c r="B331" s="42"/>
      <c r="C331" s="204" t="s">
        <v>514</v>
      </c>
      <c r="D331" s="204" t="s">
        <v>198</v>
      </c>
      <c r="E331" s="205" t="s">
        <v>2053</v>
      </c>
      <c r="F331" s="206" t="s">
        <v>2054</v>
      </c>
      <c r="G331" s="207" t="s">
        <v>248</v>
      </c>
      <c r="H331" s="208">
        <v>2</v>
      </c>
      <c r="I331" s="209"/>
      <c r="J331" s="210">
        <f>ROUND(I331*H331,2)</f>
        <v>0</v>
      </c>
      <c r="K331" s="206" t="s">
        <v>202</v>
      </c>
      <c r="L331" s="62"/>
      <c r="M331" s="211" t="s">
        <v>24</v>
      </c>
      <c r="N331" s="212" t="s">
        <v>45</v>
      </c>
      <c r="O331" s="43"/>
      <c r="P331" s="213">
        <f>O331*H331</f>
        <v>0</v>
      </c>
      <c r="Q331" s="213">
        <v>0</v>
      </c>
      <c r="R331" s="213">
        <f>Q331*H331</f>
        <v>0</v>
      </c>
      <c r="S331" s="213">
        <v>0.14899999999999999</v>
      </c>
      <c r="T331" s="214">
        <f>S331*H331</f>
        <v>0.29799999999999999</v>
      </c>
      <c r="AR331" s="25" t="s">
        <v>203</v>
      </c>
      <c r="AT331" s="25" t="s">
        <v>198</v>
      </c>
      <c r="AU331" s="25" t="s">
        <v>211</v>
      </c>
      <c r="AY331" s="25" t="s">
        <v>196</v>
      </c>
      <c r="BE331" s="215">
        <f>IF(N331="základní",J331,0)</f>
        <v>0</v>
      </c>
      <c r="BF331" s="215">
        <f>IF(N331="snížená",J331,0)</f>
        <v>0</v>
      </c>
      <c r="BG331" s="215">
        <f>IF(N331="zákl. přenesená",J331,0)</f>
        <v>0</v>
      </c>
      <c r="BH331" s="215">
        <f>IF(N331="sníž. přenesená",J331,0)</f>
        <v>0</v>
      </c>
      <c r="BI331" s="215">
        <f>IF(N331="nulová",J331,0)</f>
        <v>0</v>
      </c>
      <c r="BJ331" s="25" t="s">
        <v>81</v>
      </c>
      <c r="BK331" s="215">
        <f>ROUND(I331*H331,2)</f>
        <v>0</v>
      </c>
      <c r="BL331" s="25" t="s">
        <v>203</v>
      </c>
      <c r="BM331" s="25" t="s">
        <v>2055</v>
      </c>
    </row>
    <row r="332" spans="2:65" s="1" customFormat="1" ht="46" customHeight="1">
      <c r="B332" s="42"/>
      <c r="C332" s="204" t="s">
        <v>518</v>
      </c>
      <c r="D332" s="204" t="s">
        <v>198</v>
      </c>
      <c r="E332" s="205" t="s">
        <v>1004</v>
      </c>
      <c r="F332" s="206" t="s">
        <v>1005</v>
      </c>
      <c r="G332" s="207" t="s">
        <v>248</v>
      </c>
      <c r="H332" s="208">
        <v>1</v>
      </c>
      <c r="I332" s="209"/>
      <c r="J332" s="210">
        <f>ROUND(I332*H332,2)</f>
        <v>0</v>
      </c>
      <c r="K332" s="206" t="s">
        <v>202</v>
      </c>
      <c r="L332" s="62"/>
      <c r="M332" s="211" t="s">
        <v>24</v>
      </c>
      <c r="N332" s="212" t="s">
        <v>45</v>
      </c>
      <c r="O332" s="43"/>
      <c r="P332" s="213">
        <f>O332*H332</f>
        <v>0</v>
      </c>
      <c r="Q332" s="213">
        <v>0</v>
      </c>
      <c r="R332" s="213">
        <f>Q332*H332</f>
        <v>0</v>
      </c>
      <c r="S332" s="213">
        <v>4.0000000000000001E-3</v>
      </c>
      <c r="T332" s="214">
        <f>S332*H332</f>
        <v>4.0000000000000001E-3</v>
      </c>
      <c r="AR332" s="25" t="s">
        <v>203</v>
      </c>
      <c r="AT332" s="25" t="s">
        <v>198</v>
      </c>
      <c r="AU332" s="25" t="s">
        <v>211</v>
      </c>
      <c r="AY332" s="25" t="s">
        <v>196</v>
      </c>
      <c r="BE332" s="215">
        <f>IF(N332="základní",J332,0)</f>
        <v>0</v>
      </c>
      <c r="BF332" s="215">
        <f>IF(N332="snížená",J332,0)</f>
        <v>0</v>
      </c>
      <c r="BG332" s="215">
        <f>IF(N332="zákl. přenesená",J332,0)</f>
        <v>0</v>
      </c>
      <c r="BH332" s="215">
        <f>IF(N332="sníž. přenesená",J332,0)</f>
        <v>0</v>
      </c>
      <c r="BI332" s="215">
        <f>IF(N332="nulová",J332,0)</f>
        <v>0</v>
      </c>
      <c r="BJ332" s="25" t="s">
        <v>81</v>
      </c>
      <c r="BK332" s="215">
        <f>ROUND(I332*H332,2)</f>
        <v>0</v>
      </c>
      <c r="BL332" s="25" t="s">
        <v>203</v>
      </c>
      <c r="BM332" s="25" t="s">
        <v>2056</v>
      </c>
    </row>
    <row r="333" spans="2:65" s="1" customFormat="1" ht="46" customHeight="1">
      <c r="B333" s="42"/>
      <c r="C333" s="204" t="s">
        <v>523</v>
      </c>
      <c r="D333" s="204" t="s">
        <v>198</v>
      </c>
      <c r="E333" s="205" t="s">
        <v>1014</v>
      </c>
      <c r="F333" s="206" t="s">
        <v>1015</v>
      </c>
      <c r="G333" s="207" t="s">
        <v>267</v>
      </c>
      <c r="H333" s="208">
        <v>2.91</v>
      </c>
      <c r="I333" s="209"/>
      <c r="J333" s="210">
        <f>ROUND(I333*H333,2)</f>
        <v>0</v>
      </c>
      <c r="K333" s="206" t="s">
        <v>202</v>
      </c>
      <c r="L333" s="62"/>
      <c r="M333" s="211" t="s">
        <v>24</v>
      </c>
      <c r="N333" s="212" t="s">
        <v>45</v>
      </c>
      <c r="O333" s="43"/>
      <c r="P333" s="213">
        <f>O333*H333</f>
        <v>0</v>
      </c>
      <c r="Q333" s="213">
        <v>0</v>
      </c>
      <c r="R333" s="213">
        <f>Q333*H333</f>
        <v>0</v>
      </c>
      <c r="S333" s="213">
        <v>5.5E-2</v>
      </c>
      <c r="T333" s="214">
        <f>S333*H333</f>
        <v>0.16005</v>
      </c>
      <c r="AR333" s="25" t="s">
        <v>203</v>
      </c>
      <c r="AT333" s="25" t="s">
        <v>198</v>
      </c>
      <c r="AU333" s="25" t="s">
        <v>211</v>
      </c>
      <c r="AY333" s="25" t="s">
        <v>196</v>
      </c>
      <c r="BE333" s="215">
        <f>IF(N333="základní",J333,0)</f>
        <v>0</v>
      </c>
      <c r="BF333" s="215">
        <f>IF(N333="snížená",J333,0)</f>
        <v>0</v>
      </c>
      <c r="BG333" s="215">
        <f>IF(N333="zákl. přenesená",J333,0)</f>
        <v>0</v>
      </c>
      <c r="BH333" s="215">
        <f>IF(N333="sníž. přenesená",J333,0)</f>
        <v>0</v>
      </c>
      <c r="BI333" s="215">
        <f>IF(N333="nulová",J333,0)</f>
        <v>0</v>
      </c>
      <c r="BJ333" s="25" t="s">
        <v>81</v>
      </c>
      <c r="BK333" s="215">
        <f>ROUND(I333*H333,2)</f>
        <v>0</v>
      </c>
      <c r="BL333" s="25" t="s">
        <v>203</v>
      </c>
      <c r="BM333" s="25" t="s">
        <v>2057</v>
      </c>
    </row>
    <row r="334" spans="2:65" s="12" customFormat="1">
      <c r="B334" s="216"/>
      <c r="C334" s="217"/>
      <c r="D334" s="218" t="s">
        <v>205</v>
      </c>
      <c r="E334" s="219" t="s">
        <v>24</v>
      </c>
      <c r="F334" s="220" t="s">
        <v>2058</v>
      </c>
      <c r="G334" s="217"/>
      <c r="H334" s="221">
        <v>0.75</v>
      </c>
      <c r="I334" s="222"/>
      <c r="J334" s="217"/>
      <c r="K334" s="217"/>
      <c r="L334" s="223"/>
      <c r="M334" s="224"/>
      <c r="N334" s="225"/>
      <c r="O334" s="225"/>
      <c r="P334" s="225"/>
      <c r="Q334" s="225"/>
      <c r="R334" s="225"/>
      <c r="S334" s="225"/>
      <c r="T334" s="226"/>
      <c r="AT334" s="227" t="s">
        <v>205</v>
      </c>
      <c r="AU334" s="227" t="s">
        <v>211</v>
      </c>
      <c r="AV334" s="12" t="s">
        <v>83</v>
      </c>
      <c r="AW334" s="12" t="s">
        <v>37</v>
      </c>
      <c r="AX334" s="12" t="s">
        <v>74</v>
      </c>
      <c r="AY334" s="227" t="s">
        <v>196</v>
      </c>
    </row>
    <row r="335" spans="2:65" s="12" customFormat="1">
      <c r="B335" s="216"/>
      <c r="C335" s="217"/>
      <c r="D335" s="218" t="s">
        <v>205</v>
      </c>
      <c r="E335" s="219" t="s">
        <v>24</v>
      </c>
      <c r="F335" s="220" t="s">
        <v>1018</v>
      </c>
      <c r="G335" s="217"/>
      <c r="H335" s="221">
        <v>0.72</v>
      </c>
      <c r="I335" s="222"/>
      <c r="J335" s="217"/>
      <c r="K335" s="217"/>
      <c r="L335" s="223"/>
      <c r="M335" s="224"/>
      <c r="N335" s="225"/>
      <c r="O335" s="225"/>
      <c r="P335" s="225"/>
      <c r="Q335" s="225"/>
      <c r="R335" s="225"/>
      <c r="S335" s="225"/>
      <c r="T335" s="226"/>
      <c r="AT335" s="227" t="s">
        <v>205</v>
      </c>
      <c r="AU335" s="227" t="s">
        <v>211</v>
      </c>
      <c r="AV335" s="12" t="s">
        <v>83</v>
      </c>
      <c r="AW335" s="12" t="s">
        <v>37</v>
      </c>
      <c r="AX335" s="12" t="s">
        <v>74</v>
      </c>
      <c r="AY335" s="227" t="s">
        <v>196</v>
      </c>
    </row>
    <row r="336" spans="2:65" s="12" customFormat="1">
      <c r="B336" s="216"/>
      <c r="C336" s="217"/>
      <c r="D336" s="218" t="s">
        <v>205</v>
      </c>
      <c r="E336" s="219" t="s">
        <v>24</v>
      </c>
      <c r="F336" s="220" t="s">
        <v>2059</v>
      </c>
      <c r="G336" s="217"/>
      <c r="H336" s="221">
        <v>1.44</v>
      </c>
      <c r="I336" s="222"/>
      <c r="J336" s="217"/>
      <c r="K336" s="217"/>
      <c r="L336" s="223"/>
      <c r="M336" s="224"/>
      <c r="N336" s="225"/>
      <c r="O336" s="225"/>
      <c r="P336" s="225"/>
      <c r="Q336" s="225"/>
      <c r="R336" s="225"/>
      <c r="S336" s="225"/>
      <c r="T336" s="226"/>
      <c r="AT336" s="227" t="s">
        <v>205</v>
      </c>
      <c r="AU336" s="227" t="s">
        <v>211</v>
      </c>
      <c r="AV336" s="12" t="s">
        <v>83</v>
      </c>
      <c r="AW336" s="12" t="s">
        <v>37</v>
      </c>
      <c r="AX336" s="12" t="s">
        <v>74</v>
      </c>
      <c r="AY336" s="227" t="s">
        <v>196</v>
      </c>
    </row>
    <row r="337" spans="2:65" s="14" customFormat="1">
      <c r="B337" s="239"/>
      <c r="C337" s="240"/>
      <c r="D337" s="218" t="s">
        <v>205</v>
      </c>
      <c r="E337" s="241" t="s">
        <v>24</v>
      </c>
      <c r="F337" s="242" t="s">
        <v>238</v>
      </c>
      <c r="G337" s="240"/>
      <c r="H337" s="243">
        <v>2.91</v>
      </c>
      <c r="I337" s="244"/>
      <c r="J337" s="240"/>
      <c r="K337" s="240"/>
      <c r="L337" s="245"/>
      <c r="M337" s="246"/>
      <c r="N337" s="247"/>
      <c r="O337" s="247"/>
      <c r="P337" s="247"/>
      <c r="Q337" s="247"/>
      <c r="R337" s="247"/>
      <c r="S337" s="247"/>
      <c r="T337" s="248"/>
      <c r="AT337" s="249" t="s">
        <v>205</v>
      </c>
      <c r="AU337" s="249" t="s">
        <v>211</v>
      </c>
      <c r="AV337" s="14" t="s">
        <v>203</v>
      </c>
      <c r="AW337" s="14" t="s">
        <v>37</v>
      </c>
      <c r="AX337" s="14" t="s">
        <v>81</v>
      </c>
      <c r="AY337" s="249" t="s">
        <v>196</v>
      </c>
    </row>
    <row r="338" spans="2:65" s="1" customFormat="1" ht="46" customHeight="1">
      <c r="B338" s="42"/>
      <c r="C338" s="204" t="s">
        <v>527</v>
      </c>
      <c r="D338" s="204" t="s">
        <v>198</v>
      </c>
      <c r="E338" s="205" t="s">
        <v>1022</v>
      </c>
      <c r="F338" s="206" t="s">
        <v>1023</v>
      </c>
      <c r="G338" s="207" t="s">
        <v>267</v>
      </c>
      <c r="H338" s="208">
        <v>2.0449999999999999</v>
      </c>
      <c r="I338" s="209"/>
      <c r="J338" s="210">
        <f>ROUND(I338*H338,2)</f>
        <v>0</v>
      </c>
      <c r="K338" s="206" t="s">
        <v>202</v>
      </c>
      <c r="L338" s="62"/>
      <c r="M338" s="211" t="s">
        <v>24</v>
      </c>
      <c r="N338" s="212" t="s">
        <v>45</v>
      </c>
      <c r="O338" s="43"/>
      <c r="P338" s="213">
        <f>O338*H338</f>
        <v>0</v>
      </c>
      <c r="Q338" s="213">
        <v>0</v>
      </c>
      <c r="R338" s="213">
        <f>Q338*H338</f>
        <v>0</v>
      </c>
      <c r="S338" s="213">
        <v>0.54500000000000004</v>
      </c>
      <c r="T338" s="214">
        <f>S338*H338</f>
        <v>1.114525</v>
      </c>
      <c r="AR338" s="25" t="s">
        <v>203</v>
      </c>
      <c r="AT338" s="25" t="s">
        <v>198</v>
      </c>
      <c r="AU338" s="25" t="s">
        <v>211</v>
      </c>
      <c r="AY338" s="25" t="s">
        <v>196</v>
      </c>
      <c r="BE338" s="215">
        <f>IF(N338="základní",J338,0)</f>
        <v>0</v>
      </c>
      <c r="BF338" s="215">
        <f>IF(N338="snížená",J338,0)</f>
        <v>0</v>
      </c>
      <c r="BG338" s="215">
        <f>IF(N338="zákl. přenesená",J338,0)</f>
        <v>0</v>
      </c>
      <c r="BH338" s="215">
        <f>IF(N338="sníž. přenesená",J338,0)</f>
        <v>0</v>
      </c>
      <c r="BI338" s="215">
        <f>IF(N338="nulová",J338,0)</f>
        <v>0</v>
      </c>
      <c r="BJ338" s="25" t="s">
        <v>81</v>
      </c>
      <c r="BK338" s="215">
        <f>ROUND(I338*H338,2)</f>
        <v>0</v>
      </c>
      <c r="BL338" s="25" t="s">
        <v>203</v>
      </c>
      <c r="BM338" s="25" t="s">
        <v>2060</v>
      </c>
    </row>
    <row r="339" spans="2:65" s="12" customFormat="1">
      <c r="B339" s="216"/>
      <c r="C339" s="217"/>
      <c r="D339" s="218" t="s">
        <v>205</v>
      </c>
      <c r="E339" s="219" t="s">
        <v>24</v>
      </c>
      <c r="F339" s="220" t="s">
        <v>2061</v>
      </c>
      <c r="G339" s="217"/>
      <c r="H339" s="221">
        <v>0.69499999999999995</v>
      </c>
      <c r="I339" s="222"/>
      <c r="J339" s="217"/>
      <c r="K339" s="217"/>
      <c r="L339" s="223"/>
      <c r="M339" s="224"/>
      <c r="N339" s="225"/>
      <c r="O339" s="225"/>
      <c r="P339" s="225"/>
      <c r="Q339" s="225"/>
      <c r="R339" s="225"/>
      <c r="S339" s="225"/>
      <c r="T339" s="226"/>
      <c r="AT339" s="227" t="s">
        <v>205</v>
      </c>
      <c r="AU339" s="227" t="s">
        <v>211</v>
      </c>
      <c r="AV339" s="12" t="s">
        <v>83</v>
      </c>
      <c r="AW339" s="12" t="s">
        <v>37</v>
      </c>
      <c r="AX339" s="12" t="s">
        <v>74</v>
      </c>
      <c r="AY339" s="227" t="s">
        <v>196</v>
      </c>
    </row>
    <row r="340" spans="2:65" s="12" customFormat="1">
      <c r="B340" s="216"/>
      <c r="C340" s="217"/>
      <c r="D340" s="218" t="s">
        <v>205</v>
      </c>
      <c r="E340" s="219" t="s">
        <v>24</v>
      </c>
      <c r="F340" s="220" t="s">
        <v>2062</v>
      </c>
      <c r="G340" s="217"/>
      <c r="H340" s="221">
        <v>1.35</v>
      </c>
      <c r="I340" s="222"/>
      <c r="J340" s="217"/>
      <c r="K340" s="217"/>
      <c r="L340" s="223"/>
      <c r="M340" s="224"/>
      <c r="N340" s="225"/>
      <c r="O340" s="225"/>
      <c r="P340" s="225"/>
      <c r="Q340" s="225"/>
      <c r="R340" s="225"/>
      <c r="S340" s="225"/>
      <c r="T340" s="226"/>
      <c r="AT340" s="227" t="s">
        <v>205</v>
      </c>
      <c r="AU340" s="227" t="s">
        <v>211</v>
      </c>
      <c r="AV340" s="12" t="s">
        <v>83</v>
      </c>
      <c r="AW340" s="12" t="s">
        <v>37</v>
      </c>
      <c r="AX340" s="12" t="s">
        <v>74</v>
      </c>
      <c r="AY340" s="227" t="s">
        <v>196</v>
      </c>
    </row>
    <row r="341" spans="2:65" s="14" customFormat="1">
      <c r="B341" s="239"/>
      <c r="C341" s="240"/>
      <c r="D341" s="218" t="s">
        <v>205</v>
      </c>
      <c r="E341" s="241" t="s">
        <v>24</v>
      </c>
      <c r="F341" s="242" t="s">
        <v>2063</v>
      </c>
      <c r="G341" s="240"/>
      <c r="H341" s="243">
        <v>2.0449999999999999</v>
      </c>
      <c r="I341" s="244"/>
      <c r="J341" s="240"/>
      <c r="K341" s="240"/>
      <c r="L341" s="245"/>
      <c r="M341" s="246"/>
      <c r="N341" s="247"/>
      <c r="O341" s="247"/>
      <c r="P341" s="247"/>
      <c r="Q341" s="247"/>
      <c r="R341" s="247"/>
      <c r="S341" s="247"/>
      <c r="T341" s="248"/>
      <c r="AT341" s="249" t="s">
        <v>205</v>
      </c>
      <c r="AU341" s="249" t="s">
        <v>211</v>
      </c>
      <c r="AV341" s="14" t="s">
        <v>203</v>
      </c>
      <c r="AW341" s="14" t="s">
        <v>37</v>
      </c>
      <c r="AX341" s="14" t="s">
        <v>81</v>
      </c>
      <c r="AY341" s="249" t="s">
        <v>196</v>
      </c>
    </row>
    <row r="342" spans="2:65" s="1" customFormat="1" ht="46" customHeight="1">
      <c r="B342" s="42"/>
      <c r="C342" s="204" t="s">
        <v>531</v>
      </c>
      <c r="D342" s="204" t="s">
        <v>198</v>
      </c>
      <c r="E342" s="205" t="s">
        <v>2064</v>
      </c>
      <c r="F342" s="206" t="s">
        <v>2065</v>
      </c>
      <c r="G342" s="207" t="s">
        <v>267</v>
      </c>
      <c r="H342" s="208">
        <v>3.5870000000000002</v>
      </c>
      <c r="I342" s="209"/>
      <c r="J342" s="210">
        <f>ROUND(I342*H342,2)</f>
        <v>0</v>
      </c>
      <c r="K342" s="206" t="s">
        <v>202</v>
      </c>
      <c r="L342" s="62"/>
      <c r="M342" s="211" t="s">
        <v>24</v>
      </c>
      <c r="N342" s="212" t="s">
        <v>45</v>
      </c>
      <c r="O342" s="43"/>
      <c r="P342" s="213">
        <f>O342*H342</f>
        <v>0</v>
      </c>
      <c r="Q342" s="213">
        <v>0</v>
      </c>
      <c r="R342" s="213">
        <f>Q342*H342</f>
        <v>0</v>
      </c>
      <c r="S342" s="213">
        <v>0.27500000000000002</v>
      </c>
      <c r="T342" s="214">
        <f>S342*H342</f>
        <v>0.98642500000000011</v>
      </c>
      <c r="AR342" s="25" t="s">
        <v>203</v>
      </c>
      <c r="AT342" s="25" t="s">
        <v>198</v>
      </c>
      <c r="AU342" s="25" t="s">
        <v>211</v>
      </c>
      <c r="AY342" s="25" t="s">
        <v>196</v>
      </c>
      <c r="BE342" s="215">
        <f>IF(N342="základní",J342,0)</f>
        <v>0</v>
      </c>
      <c r="BF342" s="215">
        <f>IF(N342="snížená",J342,0)</f>
        <v>0</v>
      </c>
      <c r="BG342" s="215">
        <f>IF(N342="zákl. přenesená",J342,0)</f>
        <v>0</v>
      </c>
      <c r="BH342" s="215">
        <f>IF(N342="sníž. přenesená",J342,0)</f>
        <v>0</v>
      </c>
      <c r="BI342" s="215">
        <f>IF(N342="nulová",J342,0)</f>
        <v>0</v>
      </c>
      <c r="BJ342" s="25" t="s">
        <v>81</v>
      </c>
      <c r="BK342" s="215">
        <f>ROUND(I342*H342,2)</f>
        <v>0</v>
      </c>
      <c r="BL342" s="25" t="s">
        <v>203</v>
      </c>
      <c r="BM342" s="25" t="s">
        <v>2066</v>
      </c>
    </row>
    <row r="343" spans="2:65" s="12" customFormat="1">
      <c r="B343" s="216"/>
      <c r="C343" s="217"/>
      <c r="D343" s="218" t="s">
        <v>205</v>
      </c>
      <c r="E343" s="219" t="s">
        <v>24</v>
      </c>
      <c r="F343" s="220" t="s">
        <v>2067</v>
      </c>
      <c r="G343" s="217"/>
      <c r="H343" s="221">
        <v>1.0369999999999999</v>
      </c>
      <c r="I343" s="222"/>
      <c r="J343" s="217"/>
      <c r="K343" s="217"/>
      <c r="L343" s="223"/>
      <c r="M343" s="224"/>
      <c r="N343" s="225"/>
      <c r="O343" s="225"/>
      <c r="P343" s="225"/>
      <c r="Q343" s="225"/>
      <c r="R343" s="225"/>
      <c r="S343" s="225"/>
      <c r="T343" s="226"/>
      <c r="AT343" s="227" t="s">
        <v>205</v>
      </c>
      <c r="AU343" s="227" t="s">
        <v>211</v>
      </c>
      <c r="AV343" s="12" t="s">
        <v>83</v>
      </c>
      <c r="AW343" s="12" t="s">
        <v>37</v>
      </c>
      <c r="AX343" s="12" t="s">
        <v>74</v>
      </c>
      <c r="AY343" s="227" t="s">
        <v>196</v>
      </c>
    </row>
    <row r="344" spans="2:65" s="12" customFormat="1">
      <c r="B344" s="216"/>
      <c r="C344" s="217"/>
      <c r="D344" s="218" t="s">
        <v>205</v>
      </c>
      <c r="E344" s="219" t="s">
        <v>24</v>
      </c>
      <c r="F344" s="220" t="s">
        <v>2068</v>
      </c>
      <c r="G344" s="217"/>
      <c r="H344" s="221">
        <v>2.5499999999999998</v>
      </c>
      <c r="I344" s="222"/>
      <c r="J344" s="217"/>
      <c r="K344" s="217"/>
      <c r="L344" s="223"/>
      <c r="M344" s="224"/>
      <c r="N344" s="225"/>
      <c r="O344" s="225"/>
      <c r="P344" s="225"/>
      <c r="Q344" s="225"/>
      <c r="R344" s="225"/>
      <c r="S344" s="225"/>
      <c r="T344" s="226"/>
      <c r="AT344" s="227" t="s">
        <v>205</v>
      </c>
      <c r="AU344" s="227" t="s">
        <v>211</v>
      </c>
      <c r="AV344" s="12" t="s">
        <v>83</v>
      </c>
      <c r="AW344" s="12" t="s">
        <v>37</v>
      </c>
      <c r="AX344" s="12" t="s">
        <v>74</v>
      </c>
      <c r="AY344" s="227" t="s">
        <v>196</v>
      </c>
    </row>
    <row r="345" spans="2:65" s="14" customFormat="1">
      <c r="B345" s="239"/>
      <c r="C345" s="240"/>
      <c r="D345" s="218" t="s">
        <v>205</v>
      </c>
      <c r="E345" s="241" t="s">
        <v>24</v>
      </c>
      <c r="F345" s="242" t="s">
        <v>1910</v>
      </c>
      <c r="G345" s="240"/>
      <c r="H345" s="243">
        <v>3.5870000000000002</v>
      </c>
      <c r="I345" s="244"/>
      <c r="J345" s="240"/>
      <c r="K345" s="240"/>
      <c r="L345" s="245"/>
      <c r="M345" s="246"/>
      <c r="N345" s="247"/>
      <c r="O345" s="247"/>
      <c r="P345" s="247"/>
      <c r="Q345" s="247"/>
      <c r="R345" s="247"/>
      <c r="S345" s="247"/>
      <c r="T345" s="248"/>
      <c r="AT345" s="249" t="s">
        <v>205</v>
      </c>
      <c r="AU345" s="249" t="s">
        <v>211</v>
      </c>
      <c r="AV345" s="14" t="s">
        <v>203</v>
      </c>
      <c r="AW345" s="14" t="s">
        <v>37</v>
      </c>
      <c r="AX345" s="14" t="s">
        <v>81</v>
      </c>
      <c r="AY345" s="249" t="s">
        <v>196</v>
      </c>
    </row>
    <row r="346" spans="2:65" s="1" customFormat="1" ht="34.5" customHeight="1">
      <c r="B346" s="42"/>
      <c r="C346" s="204" t="s">
        <v>535</v>
      </c>
      <c r="D346" s="204" t="s">
        <v>198</v>
      </c>
      <c r="E346" s="205" t="s">
        <v>1032</v>
      </c>
      <c r="F346" s="206" t="s">
        <v>1033</v>
      </c>
      <c r="G346" s="207" t="s">
        <v>267</v>
      </c>
      <c r="H346" s="208">
        <v>50.911999999999999</v>
      </c>
      <c r="I346" s="209"/>
      <c r="J346" s="210">
        <f>ROUND(I346*H346,2)</f>
        <v>0</v>
      </c>
      <c r="K346" s="206" t="s">
        <v>202</v>
      </c>
      <c r="L346" s="62"/>
      <c r="M346" s="211" t="s">
        <v>24</v>
      </c>
      <c r="N346" s="212" t="s">
        <v>45</v>
      </c>
      <c r="O346" s="43"/>
      <c r="P346" s="213">
        <f>O346*H346</f>
        <v>0</v>
      </c>
      <c r="Q346" s="213">
        <v>0</v>
      </c>
      <c r="R346" s="213">
        <f>Q346*H346</f>
        <v>0</v>
      </c>
      <c r="S346" s="213">
        <v>6.8000000000000005E-2</v>
      </c>
      <c r="T346" s="214">
        <f>S346*H346</f>
        <v>3.4620160000000002</v>
      </c>
      <c r="AR346" s="25" t="s">
        <v>203</v>
      </c>
      <c r="AT346" s="25" t="s">
        <v>198</v>
      </c>
      <c r="AU346" s="25" t="s">
        <v>211</v>
      </c>
      <c r="AY346" s="25" t="s">
        <v>196</v>
      </c>
      <c r="BE346" s="215">
        <f>IF(N346="základní",J346,0)</f>
        <v>0</v>
      </c>
      <c r="BF346" s="215">
        <f>IF(N346="snížená",J346,0)</f>
        <v>0</v>
      </c>
      <c r="BG346" s="215">
        <f>IF(N346="zákl. přenesená",J346,0)</f>
        <v>0</v>
      </c>
      <c r="BH346" s="215">
        <f>IF(N346="sníž. přenesená",J346,0)</f>
        <v>0</v>
      </c>
      <c r="BI346" s="215">
        <f>IF(N346="nulová",J346,0)</f>
        <v>0</v>
      </c>
      <c r="BJ346" s="25" t="s">
        <v>81</v>
      </c>
      <c r="BK346" s="215">
        <f>ROUND(I346*H346,2)</f>
        <v>0</v>
      </c>
      <c r="BL346" s="25" t="s">
        <v>203</v>
      </c>
      <c r="BM346" s="25" t="s">
        <v>2069</v>
      </c>
    </row>
    <row r="347" spans="2:65" s="12" customFormat="1">
      <c r="B347" s="216"/>
      <c r="C347" s="217"/>
      <c r="D347" s="218" t="s">
        <v>205</v>
      </c>
      <c r="E347" s="219" t="s">
        <v>24</v>
      </c>
      <c r="F347" s="220" t="s">
        <v>2070</v>
      </c>
      <c r="G347" s="217"/>
      <c r="H347" s="221">
        <v>10.332000000000001</v>
      </c>
      <c r="I347" s="222"/>
      <c r="J347" s="217"/>
      <c r="K347" s="217"/>
      <c r="L347" s="223"/>
      <c r="M347" s="224"/>
      <c r="N347" s="225"/>
      <c r="O347" s="225"/>
      <c r="P347" s="225"/>
      <c r="Q347" s="225"/>
      <c r="R347" s="225"/>
      <c r="S347" s="225"/>
      <c r="T347" s="226"/>
      <c r="AT347" s="227" t="s">
        <v>205</v>
      </c>
      <c r="AU347" s="227" t="s">
        <v>211</v>
      </c>
      <c r="AV347" s="12" t="s">
        <v>83</v>
      </c>
      <c r="AW347" s="12" t="s">
        <v>37</v>
      </c>
      <c r="AX347" s="12" t="s">
        <v>74</v>
      </c>
      <c r="AY347" s="227" t="s">
        <v>196</v>
      </c>
    </row>
    <row r="348" spans="2:65" s="12" customFormat="1">
      <c r="B348" s="216"/>
      <c r="C348" s="217"/>
      <c r="D348" s="218" t="s">
        <v>205</v>
      </c>
      <c r="E348" s="219" t="s">
        <v>24</v>
      </c>
      <c r="F348" s="220" t="s">
        <v>2071</v>
      </c>
      <c r="G348" s="217"/>
      <c r="H348" s="221">
        <v>-1.44</v>
      </c>
      <c r="I348" s="222"/>
      <c r="J348" s="217"/>
      <c r="K348" s="217"/>
      <c r="L348" s="223"/>
      <c r="M348" s="224"/>
      <c r="N348" s="225"/>
      <c r="O348" s="225"/>
      <c r="P348" s="225"/>
      <c r="Q348" s="225"/>
      <c r="R348" s="225"/>
      <c r="S348" s="225"/>
      <c r="T348" s="226"/>
      <c r="AT348" s="227" t="s">
        <v>205</v>
      </c>
      <c r="AU348" s="227" t="s">
        <v>211</v>
      </c>
      <c r="AV348" s="12" t="s">
        <v>83</v>
      </c>
      <c r="AW348" s="12" t="s">
        <v>37</v>
      </c>
      <c r="AX348" s="12" t="s">
        <v>74</v>
      </c>
      <c r="AY348" s="227" t="s">
        <v>196</v>
      </c>
    </row>
    <row r="349" spans="2:65" s="12" customFormat="1">
      <c r="B349" s="216"/>
      <c r="C349" s="217"/>
      <c r="D349" s="218" t="s">
        <v>205</v>
      </c>
      <c r="E349" s="219" t="s">
        <v>24</v>
      </c>
      <c r="F349" s="220" t="s">
        <v>2072</v>
      </c>
      <c r="G349" s="217"/>
      <c r="H349" s="221">
        <v>42.02</v>
      </c>
      <c r="I349" s="222"/>
      <c r="J349" s="217"/>
      <c r="K349" s="217"/>
      <c r="L349" s="223"/>
      <c r="M349" s="224"/>
      <c r="N349" s="225"/>
      <c r="O349" s="225"/>
      <c r="P349" s="225"/>
      <c r="Q349" s="225"/>
      <c r="R349" s="225"/>
      <c r="S349" s="225"/>
      <c r="T349" s="226"/>
      <c r="AT349" s="227" t="s">
        <v>205</v>
      </c>
      <c r="AU349" s="227" t="s">
        <v>211</v>
      </c>
      <c r="AV349" s="12" t="s">
        <v>83</v>
      </c>
      <c r="AW349" s="12" t="s">
        <v>37</v>
      </c>
      <c r="AX349" s="12" t="s">
        <v>74</v>
      </c>
      <c r="AY349" s="227" t="s">
        <v>196</v>
      </c>
    </row>
    <row r="350" spans="2:65" s="14" customFormat="1">
      <c r="B350" s="239"/>
      <c r="C350" s="240"/>
      <c r="D350" s="218" t="s">
        <v>205</v>
      </c>
      <c r="E350" s="241" t="s">
        <v>24</v>
      </c>
      <c r="F350" s="242" t="s">
        <v>238</v>
      </c>
      <c r="G350" s="240"/>
      <c r="H350" s="243">
        <v>50.911999999999999</v>
      </c>
      <c r="I350" s="244"/>
      <c r="J350" s="240"/>
      <c r="K350" s="240"/>
      <c r="L350" s="245"/>
      <c r="M350" s="246"/>
      <c r="N350" s="247"/>
      <c r="O350" s="247"/>
      <c r="P350" s="247"/>
      <c r="Q350" s="247"/>
      <c r="R350" s="247"/>
      <c r="S350" s="247"/>
      <c r="T350" s="248"/>
      <c r="AT350" s="249" t="s">
        <v>205</v>
      </c>
      <c r="AU350" s="249" t="s">
        <v>211</v>
      </c>
      <c r="AV350" s="14" t="s">
        <v>203</v>
      </c>
      <c r="AW350" s="14" t="s">
        <v>37</v>
      </c>
      <c r="AX350" s="14" t="s">
        <v>81</v>
      </c>
      <c r="AY350" s="249" t="s">
        <v>196</v>
      </c>
    </row>
    <row r="351" spans="2:65" s="1" customFormat="1" ht="34.5" customHeight="1">
      <c r="B351" s="42"/>
      <c r="C351" s="204" t="s">
        <v>539</v>
      </c>
      <c r="D351" s="204" t="s">
        <v>198</v>
      </c>
      <c r="E351" s="205" t="s">
        <v>1052</v>
      </c>
      <c r="F351" s="206" t="s">
        <v>1053</v>
      </c>
      <c r="G351" s="207" t="s">
        <v>267</v>
      </c>
      <c r="H351" s="208">
        <v>127</v>
      </c>
      <c r="I351" s="209"/>
      <c r="J351" s="210">
        <f>ROUND(I351*H351,2)</f>
        <v>0</v>
      </c>
      <c r="K351" s="206" t="s">
        <v>202</v>
      </c>
      <c r="L351" s="62"/>
      <c r="M351" s="211" t="s">
        <v>24</v>
      </c>
      <c r="N351" s="212" t="s">
        <v>45</v>
      </c>
      <c r="O351" s="43"/>
      <c r="P351" s="213">
        <f>O351*H351</f>
        <v>0</v>
      </c>
      <c r="Q351" s="213">
        <v>0</v>
      </c>
      <c r="R351" s="213">
        <f>Q351*H351</f>
        <v>0</v>
      </c>
      <c r="S351" s="213">
        <v>0.05</v>
      </c>
      <c r="T351" s="214">
        <f>S351*H351</f>
        <v>6.3500000000000005</v>
      </c>
      <c r="AR351" s="25" t="s">
        <v>203</v>
      </c>
      <c r="AT351" s="25" t="s">
        <v>198</v>
      </c>
      <c r="AU351" s="25" t="s">
        <v>211</v>
      </c>
      <c r="AY351" s="25" t="s">
        <v>196</v>
      </c>
      <c r="BE351" s="215">
        <f>IF(N351="základní",J351,0)</f>
        <v>0</v>
      </c>
      <c r="BF351" s="215">
        <f>IF(N351="snížená",J351,0)</f>
        <v>0</v>
      </c>
      <c r="BG351" s="215">
        <f>IF(N351="zákl. přenesená",J351,0)</f>
        <v>0</v>
      </c>
      <c r="BH351" s="215">
        <f>IF(N351="sníž. přenesená",J351,0)</f>
        <v>0</v>
      </c>
      <c r="BI351" s="215">
        <f>IF(N351="nulová",J351,0)</f>
        <v>0</v>
      </c>
      <c r="BJ351" s="25" t="s">
        <v>81</v>
      </c>
      <c r="BK351" s="215">
        <f>ROUND(I351*H351,2)</f>
        <v>0</v>
      </c>
      <c r="BL351" s="25" t="s">
        <v>203</v>
      </c>
      <c r="BM351" s="25" t="s">
        <v>2073</v>
      </c>
    </row>
    <row r="352" spans="2:65" s="12" customFormat="1">
      <c r="B352" s="216"/>
      <c r="C352" s="217"/>
      <c r="D352" s="218" t="s">
        <v>205</v>
      </c>
      <c r="E352" s="219" t="s">
        <v>24</v>
      </c>
      <c r="F352" s="220" t="s">
        <v>2074</v>
      </c>
      <c r="G352" s="217"/>
      <c r="H352" s="221">
        <v>127</v>
      </c>
      <c r="I352" s="222"/>
      <c r="J352" s="217"/>
      <c r="K352" s="217"/>
      <c r="L352" s="223"/>
      <c r="M352" s="224"/>
      <c r="N352" s="225"/>
      <c r="O352" s="225"/>
      <c r="P352" s="225"/>
      <c r="Q352" s="225"/>
      <c r="R352" s="225"/>
      <c r="S352" s="225"/>
      <c r="T352" s="226"/>
      <c r="AT352" s="227" t="s">
        <v>205</v>
      </c>
      <c r="AU352" s="227" t="s">
        <v>211</v>
      </c>
      <c r="AV352" s="12" t="s">
        <v>83</v>
      </c>
      <c r="AW352" s="12" t="s">
        <v>37</v>
      </c>
      <c r="AX352" s="12" t="s">
        <v>81</v>
      </c>
      <c r="AY352" s="227" t="s">
        <v>196</v>
      </c>
    </row>
    <row r="353" spans="2:65" s="1" customFormat="1" ht="34.5" customHeight="1">
      <c r="B353" s="42"/>
      <c r="C353" s="204" t="s">
        <v>543</v>
      </c>
      <c r="D353" s="204" t="s">
        <v>198</v>
      </c>
      <c r="E353" s="205" t="s">
        <v>1065</v>
      </c>
      <c r="F353" s="206" t="s">
        <v>1066</v>
      </c>
      <c r="G353" s="207" t="s">
        <v>267</v>
      </c>
      <c r="H353" s="208">
        <v>169.059</v>
      </c>
      <c r="I353" s="209"/>
      <c r="J353" s="210">
        <f>ROUND(I353*H353,2)</f>
        <v>0</v>
      </c>
      <c r="K353" s="206" t="s">
        <v>202</v>
      </c>
      <c r="L353" s="62"/>
      <c r="M353" s="211" t="s">
        <v>24</v>
      </c>
      <c r="N353" s="212" t="s">
        <v>45</v>
      </c>
      <c r="O353" s="43"/>
      <c r="P353" s="213">
        <f>O353*H353</f>
        <v>0</v>
      </c>
      <c r="Q353" s="213">
        <v>0</v>
      </c>
      <c r="R353" s="213">
        <f>Q353*H353</f>
        <v>0</v>
      </c>
      <c r="S353" s="213">
        <v>4.5999999999999999E-2</v>
      </c>
      <c r="T353" s="214">
        <f>S353*H353</f>
        <v>7.7767140000000001</v>
      </c>
      <c r="AR353" s="25" t="s">
        <v>203</v>
      </c>
      <c r="AT353" s="25" t="s">
        <v>198</v>
      </c>
      <c r="AU353" s="25" t="s">
        <v>211</v>
      </c>
      <c r="AY353" s="25" t="s">
        <v>196</v>
      </c>
      <c r="BE353" s="215">
        <f>IF(N353="základní",J353,0)</f>
        <v>0</v>
      </c>
      <c r="BF353" s="215">
        <f>IF(N353="snížená",J353,0)</f>
        <v>0</v>
      </c>
      <c r="BG353" s="215">
        <f>IF(N353="zákl. přenesená",J353,0)</f>
        <v>0</v>
      </c>
      <c r="BH353" s="215">
        <f>IF(N353="sníž. přenesená",J353,0)</f>
        <v>0</v>
      </c>
      <c r="BI353" s="215">
        <f>IF(N353="nulová",J353,0)</f>
        <v>0</v>
      </c>
      <c r="BJ353" s="25" t="s">
        <v>81</v>
      </c>
      <c r="BK353" s="215">
        <f>ROUND(I353*H353,2)</f>
        <v>0</v>
      </c>
      <c r="BL353" s="25" t="s">
        <v>203</v>
      </c>
      <c r="BM353" s="25" t="s">
        <v>2075</v>
      </c>
    </row>
    <row r="354" spans="2:65" s="12" customFormat="1">
      <c r="B354" s="216"/>
      <c r="C354" s="217"/>
      <c r="D354" s="218" t="s">
        <v>205</v>
      </c>
      <c r="E354" s="219" t="s">
        <v>24</v>
      </c>
      <c r="F354" s="220" t="s">
        <v>2076</v>
      </c>
      <c r="G354" s="217"/>
      <c r="H354" s="221">
        <v>22.817</v>
      </c>
      <c r="I354" s="222"/>
      <c r="J354" s="217"/>
      <c r="K354" s="217"/>
      <c r="L354" s="223"/>
      <c r="M354" s="224"/>
      <c r="N354" s="225"/>
      <c r="O354" s="225"/>
      <c r="P354" s="225"/>
      <c r="Q354" s="225"/>
      <c r="R354" s="225"/>
      <c r="S354" s="225"/>
      <c r="T354" s="226"/>
      <c r="AT354" s="227" t="s">
        <v>205</v>
      </c>
      <c r="AU354" s="227" t="s">
        <v>211</v>
      </c>
      <c r="AV354" s="12" t="s">
        <v>83</v>
      </c>
      <c r="AW354" s="12" t="s">
        <v>37</v>
      </c>
      <c r="AX354" s="12" t="s">
        <v>74</v>
      </c>
      <c r="AY354" s="227" t="s">
        <v>196</v>
      </c>
    </row>
    <row r="355" spans="2:65" s="12" customFormat="1">
      <c r="B355" s="216"/>
      <c r="C355" s="217"/>
      <c r="D355" s="218" t="s">
        <v>205</v>
      </c>
      <c r="E355" s="219" t="s">
        <v>24</v>
      </c>
      <c r="F355" s="220" t="s">
        <v>2077</v>
      </c>
      <c r="G355" s="217"/>
      <c r="H355" s="221">
        <v>79.048000000000002</v>
      </c>
      <c r="I355" s="222"/>
      <c r="J355" s="217"/>
      <c r="K355" s="217"/>
      <c r="L355" s="223"/>
      <c r="M355" s="224"/>
      <c r="N355" s="225"/>
      <c r="O355" s="225"/>
      <c r="P355" s="225"/>
      <c r="Q355" s="225"/>
      <c r="R355" s="225"/>
      <c r="S355" s="225"/>
      <c r="T355" s="226"/>
      <c r="AT355" s="227" t="s">
        <v>205</v>
      </c>
      <c r="AU355" s="227" t="s">
        <v>211</v>
      </c>
      <c r="AV355" s="12" t="s">
        <v>83</v>
      </c>
      <c r="AW355" s="12" t="s">
        <v>37</v>
      </c>
      <c r="AX355" s="12" t="s">
        <v>74</v>
      </c>
      <c r="AY355" s="227" t="s">
        <v>196</v>
      </c>
    </row>
    <row r="356" spans="2:65" s="12" customFormat="1">
      <c r="B356" s="216"/>
      <c r="C356" s="217"/>
      <c r="D356" s="218" t="s">
        <v>205</v>
      </c>
      <c r="E356" s="219" t="s">
        <v>24</v>
      </c>
      <c r="F356" s="220" t="s">
        <v>2078</v>
      </c>
      <c r="G356" s="217"/>
      <c r="H356" s="221">
        <v>-14.896000000000001</v>
      </c>
      <c r="I356" s="222"/>
      <c r="J356" s="217"/>
      <c r="K356" s="217"/>
      <c r="L356" s="223"/>
      <c r="M356" s="224"/>
      <c r="N356" s="225"/>
      <c r="O356" s="225"/>
      <c r="P356" s="225"/>
      <c r="Q356" s="225"/>
      <c r="R356" s="225"/>
      <c r="S356" s="225"/>
      <c r="T356" s="226"/>
      <c r="AT356" s="227" t="s">
        <v>205</v>
      </c>
      <c r="AU356" s="227" t="s">
        <v>211</v>
      </c>
      <c r="AV356" s="12" t="s">
        <v>83</v>
      </c>
      <c r="AW356" s="12" t="s">
        <v>37</v>
      </c>
      <c r="AX356" s="12" t="s">
        <v>74</v>
      </c>
      <c r="AY356" s="227" t="s">
        <v>196</v>
      </c>
    </row>
    <row r="357" spans="2:65" s="12" customFormat="1">
      <c r="B357" s="216"/>
      <c r="C357" s="217"/>
      <c r="D357" s="218" t="s">
        <v>205</v>
      </c>
      <c r="E357" s="219" t="s">
        <v>24</v>
      </c>
      <c r="F357" s="220" t="s">
        <v>1951</v>
      </c>
      <c r="G357" s="217"/>
      <c r="H357" s="221">
        <v>92.963999999999999</v>
      </c>
      <c r="I357" s="222"/>
      <c r="J357" s="217"/>
      <c r="K357" s="217"/>
      <c r="L357" s="223"/>
      <c r="M357" s="224"/>
      <c r="N357" s="225"/>
      <c r="O357" s="225"/>
      <c r="P357" s="225"/>
      <c r="Q357" s="225"/>
      <c r="R357" s="225"/>
      <c r="S357" s="225"/>
      <c r="T357" s="226"/>
      <c r="AT357" s="227" t="s">
        <v>205</v>
      </c>
      <c r="AU357" s="227" t="s">
        <v>211</v>
      </c>
      <c r="AV357" s="12" t="s">
        <v>83</v>
      </c>
      <c r="AW357" s="12" t="s">
        <v>37</v>
      </c>
      <c r="AX357" s="12" t="s">
        <v>74</v>
      </c>
      <c r="AY357" s="227" t="s">
        <v>196</v>
      </c>
    </row>
    <row r="358" spans="2:65" s="12" customFormat="1">
      <c r="B358" s="216"/>
      <c r="C358" s="217"/>
      <c r="D358" s="218" t="s">
        <v>205</v>
      </c>
      <c r="E358" s="219" t="s">
        <v>24</v>
      </c>
      <c r="F358" s="220" t="s">
        <v>1952</v>
      </c>
      <c r="G358" s="217"/>
      <c r="H358" s="221">
        <v>33.832000000000001</v>
      </c>
      <c r="I358" s="222"/>
      <c r="J358" s="217"/>
      <c r="K358" s="217"/>
      <c r="L358" s="223"/>
      <c r="M358" s="224"/>
      <c r="N358" s="225"/>
      <c r="O358" s="225"/>
      <c r="P358" s="225"/>
      <c r="Q358" s="225"/>
      <c r="R358" s="225"/>
      <c r="S358" s="225"/>
      <c r="T358" s="226"/>
      <c r="AT358" s="227" t="s">
        <v>205</v>
      </c>
      <c r="AU358" s="227" t="s">
        <v>211</v>
      </c>
      <c r="AV358" s="12" t="s">
        <v>83</v>
      </c>
      <c r="AW358" s="12" t="s">
        <v>37</v>
      </c>
      <c r="AX358" s="12" t="s">
        <v>74</v>
      </c>
      <c r="AY358" s="227" t="s">
        <v>196</v>
      </c>
    </row>
    <row r="359" spans="2:65" s="12" customFormat="1">
      <c r="B359" s="216"/>
      <c r="C359" s="217"/>
      <c r="D359" s="218" t="s">
        <v>205</v>
      </c>
      <c r="E359" s="219" t="s">
        <v>24</v>
      </c>
      <c r="F359" s="220" t="s">
        <v>1953</v>
      </c>
      <c r="G359" s="217"/>
      <c r="H359" s="221">
        <v>-7.3959999999999999</v>
      </c>
      <c r="I359" s="222"/>
      <c r="J359" s="217"/>
      <c r="K359" s="217"/>
      <c r="L359" s="223"/>
      <c r="M359" s="224"/>
      <c r="N359" s="225"/>
      <c r="O359" s="225"/>
      <c r="P359" s="225"/>
      <c r="Q359" s="225"/>
      <c r="R359" s="225"/>
      <c r="S359" s="225"/>
      <c r="T359" s="226"/>
      <c r="AT359" s="227" t="s">
        <v>205</v>
      </c>
      <c r="AU359" s="227" t="s">
        <v>211</v>
      </c>
      <c r="AV359" s="12" t="s">
        <v>83</v>
      </c>
      <c r="AW359" s="12" t="s">
        <v>37</v>
      </c>
      <c r="AX359" s="12" t="s">
        <v>74</v>
      </c>
      <c r="AY359" s="227" t="s">
        <v>196</v>
      </c>
    </row>
    <row r="360" spans="2:65" s="12" customFormat="1">
      <c r="B360" s="216"/>
      <c r="C360" s="217"/>
      <c r="D360" s="218" t="s">
        <v>205</v>
      </c>
      <c r="E360" s="219" t="s">
        <v>24</v>
      </c>
      <c r="F360" s="220" t="s">
        <v>1957</v>
      </c>
      <c r="G360" s="217"/>
      <c r="H360" s="221">
        <v>0.9</v>
      </c>
      <c r="I360" s="222"/>
      <c r="J360" s="217"/>
      <c r="K360" s="217"/>
      <c r="L360" s="223"/>
      <c r="M360" s="224"/>
      <c r="N360" s="225"/>
      <c r="O360" s="225"/>
      <c r="P360" s="225"/>
      <c r="Q360" s="225"/>
      <c r="R360" s="225"/>
      <c r="S360" s="225"/>
      <c r="T360" s="226"/>
      <c r="AT360" s="227" t="s">
        <v>205</v>
      </c>
      <c r="AU360" s="227" t="s">
        <v>211</v>
      </c>
      <c r="AV360" s="12" t="s">
        <v>83</v>
      </c>
      <c r="AW360" s="12" t="s">
        <v>37</v>
      </c>
      <c r="AX360" s="12" t="s">
        <v>74</v>
      </c>
      <c r="AY360" s="227" t="s">
        <v>196</v>
      </c>
    </row>
    <row r="361" spans="2:65" s="13" customFormat="1">
      <c r="B361" s="228"/>
      <c r="C361" s="229"/>
      <c r="D361" s="218" t="s">
        <v>205</v>
      </c>
      <c r="E361" s="230" t="s">
        <v>24</v>
      </c>
      <c r="F361" s="231" t="s">
        <v>1753</v>
      </c>
      <c r="G361" s="229"/>
      <c r="H361" s="232">
        <v>207.26900000000001</v>
      </c>
      <c r="I361" s="233"/>
      <c r="J361" s="229"/>
      <c r="K361" s="229"/>
      <c r="L361" s="234"/>
      <c r="M361" s="235"/>
      <c r="N361" s="236"/>
      <c r="O361" s="236"/>
      <c r="P361" s="236"/>
      <c r="Q361" s="236"/>
      <c r="R361" s="236"/>
      <c r="S361" s="236"/>
      <c r="T361" s="237"/>
      <c r="AT361" s="238" t="s">
        <v>205</v>
      </c>
      <c r="AU361" s="238" t="s">
        <v>211</v>
      </c>
      <c r="AV361" s="13" t="s">
        <v>211</v>
      </c>
      <c r="AW361" s="13" t="s">
        <v>37</v>
      </c>
      <c r="AX361" s="13" t="s">
        <v>74</v>
      </c>
      <c r="AY361" s="238" t="s">
        <v>196</v>
      </c>
    </row>
    <row r="362" spans="2:65" s="12" customFormat="1">
      <c r="B362" s="216"/>
      <c r="C362" s="217"/>
      <c r="D362" s="218" t="s">
        <v>205</v>
      </c>
      <c r="E362" s="219" t="s">
        <v>24</v>
      </c>
      <c r="F362" s="220" t="s">
        <v>2079</v>
      </c>
      <c r="G362" s="217"/>
      <c r="H362" s="221">
        <v>-10.632</v>
      </c>
      <c r="I362" s="222"/>
      <c r="J362" s="217"/>
      <c r="K362" s="217"/>
      <c r="L362" s="223"/>
      <c r="M362" s="224"/>
      <c r="N362" s="225"/>
      <c r="O362" s="225"/>
      <c r="P362" s="225"/>
      <c r="Q362" s="225"/>
      <c r="R362" s="225"/>
      <c r="S362" s="225"/>
      <c r="T362" s="226"/>
      <c r="AT362" s="227" t="s">
        <v>205</v>
      </c>
      <c r="AU362" s="227" t="s">
        <v>211</v>
      </c>
      <c r="AV362" s="12" t="s">
        <v>83</v>
      </c>
      <c r="AW362" s="12" t="s">
        <v>37</v>
      </c>
      <c r="AX362" s="12" t="s">
        <v>74</v>
      </c>
      <c r="AY362" s="227" t="s">
        <v>196</v>
      </c>
    </row>
    <row r="363" spans="2:65" s="12" customFormat="1">
      <c r="B363" s="216"/>
      <c r="C363" s="217"/>
      <c r="D363" s="218" t="s">
        <v>205</v>
      </c>
      <c r="E363" s="219" t="s">
        <v>24</v>
      </c>
      <c r="F363" s="220" t="s">
        <v>2080</v>
      </c>
      <c r="G363" s="217"/>
      <c r="H363" s="221">
        <v>-2.54</v>
      </c>
      <c r="I363" s="222"/>
      <c r="J363" s="217"/>
      <c r="K363" s="217"/>
      <c r="L363" s="223"/>
      <c r="M363" s="224"/>
      <c r="N363" s="225"/>
      <c r="O363" s="225"/>
      <c r="P363" s="225"/>
      <c r="Q363" s="225"/>
      <c r="R363" s="225"/>
      <c r="S363" s="225"/>
      <c r="T363" s="226"/>
      <c r="AT363" s="227" t="s">
        <v>205</v>
      </c>
      <c r="AU363" s="227" t="s">
        <v>211</v>
      </c>
      <c r="AV363" s="12" t="s">
        <v>83</v>
      </c>
      <c r="AW363" s="12" t="s">
        <v>37</v>
      </c>
      <c r="AX363" s="12" t="s">
        <v>74</v>
      </c>
      <c r="AY363" s="227" t="s">
        <v>196</v>
      </c>
    </row>
    <row r="364" spans="2:65" s="12" customFormat="1">
      <c r="B364" s="216"/>
      <c r="C364" s="217"/>
      <c r="D364" s="218" t="s">
        <v>205</v>
      </c>
      <c r="E364" s="219" t="s">
        <v>24</v>
      </c>
      <c r="F364" s="220" t="s">
        <v>2081</v>
      </c>
      <c r="G364" s="217"/>
      <c r="H364" s="221">
        <v>-25.038</v>
      </c>
      <c r="I364" s="222"/>
      <c r="J364" s="217"/>
      <c r="K364" s="217"/>
      <c r="L364" s="223"/>
      <c r="M364" s="224"/>
      <c r="N364" s="225"/>
      <c r="O364" s="225"/>
      <c r="P364" s="225"/>
      <c r="Q364" s="225"/>
      <c r="R364" s="225"/>
      <c r="S364" s="225"/>
      <c r="T364" s="226"/>
      <c r="AT364" s="227" t="s">
        <v>205</v>
      </c>
      <c r="AU364" s="227" t="s">
        <v>211</v>
      </c>
      <c r="AV364" s="12" t="s">
        <v>83</v>
      </c>
      <c r="AW364" s="12" t="s">
        <v>37</v>
      </c>
      <c r="AX364" s="12" t="s">
        <v>74</v>
      </c>
      <c r="AY364" s="227" t="s">
        <v>196</v>
      </c>
    </row>
    <row r="365" spans="2:65" s="13" customFormat="1">
      <c r="B365" s="228"/>
      <c r="C365" s="229"/>
      <c r="D365" s="218" t="s">
        <v>205</v>
      </c>
      <c r="E365" s="230" t="s">
        <v>24</v>
      </c>
      <c r="F365" s="231" t="s">
        <v>1075</v>
      </c>
      <c r="G365" s="229"/>
      <c r="H365" s="232">
        <v>-38.21</v>
      </c>
      <c r="I365" s="233"/>
      <c r="J365" s="229"/>
      <c r="K365" s="229"/>
      <c r="L365" s="234"/>
      <c r="M365" s="235"/>
      <c r="N365" s="236"/>
      <c r="O365" s="236"/>
      <c r="P365" s="236"/>
      <c r="Q365" s="236"/>
      <c r="R365" s="236"/>
      <c r="S365" s="236"/>
      <c r="T365" s="237"/>
      <c r="AT365" s="238" t="s">
        <v>205</v>
      </c>
      <c r="AU365" s="238" t="s">
        <v>211</v>
      </c>
      <c r="AV365" s="13" t="s">
        <v>211</v>
      </c>
      <c r="AW365" s="13" t="s">
        <v>37</v>
      </c>
      <c r="AX365" s="13" t="s">
        <v>74</v>
      </c>
      <c r="AY365" s="238" t="s">
        <v>196</v>
      </c>
    </row>
    <row r="366" spans="2:65" s="14" customFormat="1">
      <c r="B366" s="239"/>
      <c r="C366" s="240"/>
      <c r="D366" s="218" t="s">
        <v>205</v>
      </c>
      <c r="E366" s="241" t="s">
        <v>24</v>
      </c>
      <c r="F366" s="242" t="s">
        <v>238</v>
      </c>
      <c r="G366" s="240"/>
      <c r="H366" s="243">
        <v>169.059</v>
      </c>
      <c r="I366" s="244"/>
      <c r="J366" s="240"/>
      <c r="K366" s="240"/>
      <c r="L366" s="245"/>
      <c r="M366" s="246"/>
      <c r="N366" s="247"/>
      <c r="O366" s="247"/>
      <c r="P366" s="247"/>
      <c r="Q366" s="247"/>
      <c r="R366" s="247"/>
      <c r="S366" s="247"/>
      <c r="T366" s="248"/>
      <c r="AT366" s="249" t="s">
        <v>205</v>
      </c>
      <c r="AU366" s="249" t="s">
        <v>211</v>
      </c>
      <c r="AV366" s="14" t="s">
        <v>203</v>
      </c>
      <c r="AW366" s="14" t="s">
        <v>37</v>
      </c>
      <c r="AX366" s="14" t="s">
        <v>81</v>
      </c>
      <c r="AY366" s="249" t="s">
        <v>196</v>
      </c>
    </row>
    <row r="367" spans="2:65" s="1" customFormat="1" ht="14.5" customHeight="1">
      <c r="B367" s="42"/>
      <c r="C367" s="204" t="s">
        <v>547</v>
      </c>
      <c r="D367" s="204" t="s">
        <v>198</v>
      </c>
      <c r="E367" s="205" t="s">
        <v>1077</v>
      </c>
      <c r="F367" s="206" t="s">
        <v>1078</v>
      </c>
      <c r="G367" s="207" t="s">
        <v>1079</v>
      </c>
      <c r="H367" s="208">
        <v>4</v>
      </c>
      <c r="I367" s="209"/>
      <c r="J367" s="210">
        <f t="shared" ref="J367:J374" si="0">ROUND(I367*H367,2)</f>
        <v>0</v>
      </c>
      <c r="K367" s="206" t="s">
        <v>202</v>
      </c>
      <c r="L367" s="62"/>
      <c r="M367" s="211" t="s">
        <v>24</v>
      </c>
      <c r="N367" s="212" t="s">
        <v>45</v>
      </c>
      <c r="O367" s="43"/>
      <c r="P367" s="213">
        <f t="shared" ref="P367:P374" si="1">O367*H367</f>
        <v>0</v>
      </c>
      <c r="Q367" s="213">
        <v>0</v>
      </c>
      <c r="R367" s="213">
        <f t="shared" ref="R367:R374" si="2">Q367*H367</f>
        <v>0</v>
      </c>
      <c r="S367" s="213">
        <v>3.4200000000000001E-2</v>
      </c>
      <c r="T367" s="214">
        <f t="shared" ref="T367:T374" si="3">S367*H367</f>
        <v>0.1368</v>
      </c>
      <c r="AR367" s="25" t="s">
        <v>203</v>
      </c>
      <c r="AT367" s="25" t="s">
        <v>198</v>
      </c>
      <c r="AU367" s="25" t="s">
        <v>211</v>
      </c>
      <c r="AY367" s="25" t="s">
        <v>196</v>
      </c>
      <c r="BE367" s="215">
        <f t="shared" ref="BE367:BE374" si="4">IF(N367="základní",J367,0)</f>
        <v>0</v>
      </c>
      <c r="BF367" s="215">
        <f t="shared" ref="BF367:BF374" si="5">IF(N367="snížená",J367,0)</f>
        <v>0</v>
      </c>
      <c r="BG367" s="215">
        <f t="shared" ref="BG367:BG374" si="6">IF(N367="zákl. přenesená",J367,0)</f>
        <v>0</v>
      </c>
      <c r="BH367" s="215">
        <f t="shared" ref="BH367:BH374" si="7">IF(N367="sníž. přenesená",J367,0)</f>
        <v>0</v>
      </c>
      <c r="BI367" s="215">
        <f t="shared" ref="BI367:BI374" si="8">IF(N367="nulová",J367,0)</f>
        <v>0</v>
      </c>
      <c r="BJ367" s="25" t="s">
        <v>81</v>
      </c>
      <c r="BK367" s="215">
        <f t="shared" ref="BK367:BK374" si="9">ROUND(I367*H367,2)</f>
        <v>0</v>
      </c>
      <c r="BL367" s="25" t="s">
        <v>203</v>
      </c>
      <c r="BM367" s="25" t="s">
        <v>2082</v>
      </c>
    </row>
    <row r="368" spans="2:65" s="1" customFormat="1" ht="23" customHeight="1">
      <c r="B368" s="42"/>
      <c r="C368" s="204" t="s">
        <v>552</v>
      </c>
      <c r="D368" s="204" t="s">
        <v>198</v>
      </c>
      <c r="E368" s="205" t="s">
        <v>1082</v>
      </c>
      <c r="F368" s="206" t="s">
        <v>1083</v>
      </c>
      <c r="G368" s="207" t="s">
        <v>1079</v>
      </c>
      <c r="H368" s="208">
        <v>5</v>
      </c>
      <c r="I368" s="209"/>
      <c r="J368" s="210">
        <f t="shared" si="0"/>
        <v>0</v>
      </c>
      <c r="K368" s="206" t="s">
        <v>202</v>
      </c>
      <c r="L368" s="62"/>
      <c r="M368" s="211" t="s">
        <v>24</v>
      </c>
      <c r="N368" s="212" t="s">
        <v>45</v>
      </c>
      <c r="O368" s="43"/>
      <c r="P368" s="213">
        <f t="shared" si="1"/>
        <v>0</v>
      </c>
      <c r="Q368" s="213">
        <v>0</v>
      </c>
      <c r="R368" s="213">
        <f t="shared" si="2"/>
        <v>0</v>
      </c>
      <c r="S368" s="213">
        <v>1.9460000000000002E-2</v>
      </c>
      <c r="T368" s="214">
        <f t="shared" si="3"/>
        <v>9.7300000000000011E-2</v>
      </c>
      <c r="AR368" s="25" t="s">
        <v>203</v>
      </c>
      <c r="AT368" s="25" t="s">
        <v>198</v>
      </c>
      <c r="AU368" s="25" t="s">
        <v>211</v>
      </c>
      <c r="AY368" s="25" t="s">
        <v>196</v>
      </c>
      <c r="BE368" s="215">
        <f t="shared" si="4"/>
        <v>0</v>
      </c>
      <c r="BF368" s="215">
        <f t="shared" si="5"/>
        <v>0</v>
      </c>
      <c r="BG368" s="215">
        <f t="shared" si="6"/>
        <v>0</v>
      </c>
      <c r="BH368" s="215">
        <f t="shared" si="7"/>
        <v>0</v>
      </c>
      <c r="BI368" s="215">
        <f t="shared" si="8"/>
        <v>0</v>
      </c>
      <c r="BJ368" s="25" t="s">
        <v>81</v>
      </c>
      <c r="BK368" s="215">
        <f t="shared" si="9"/>
        <v>0</v>
      </c>
      <c r="BL368" s="25" t="s">
        <v>203</v>
      </c>
      <c r="BM368" s="25" t="s">
        <v>2083</v>
      </c>
    </row>
    <row r="369" spans="2:65" s="1" customFormat="1" ht="14.5" customHeight="1">
      <c r="B369" s="42"/>
      <c r="C369" s="204" t="s">
        <v>555</v>
      </c>
      <c r="D369" s="204" t="s">
        <v>198</v>
      </c>
      <c r="E369" s="205" t="s">
        <v>2084</v>
      </c>
      <c r="F369" s="206" t="s">
        <v>2085</v>
      </c>
      <c r="G369" s="207" t="s">
        <v>1079</v>
      </c>
      <c r="H369" s="208">
        <v>2</v>
      </c>
      <c r="I369" s="209"/>
      <c r="J369" s="210">
        <f t="shared" si="0"/>
        <v>0</v>
      </c>
      <c r="K369" s="206" t="s">
        <v>202</v>
      </c>
      <c r="L369" s="62"/>
      <c r="M369" s="211" t="s">
        <v>24</v>
      </c>
      <c r="N369" s="212" t="s">
        <v>45</v>
      </c>
      <c r="O369" s="43"/>
      <c r="P369" s="213">
        <f t="shared" si="1"/>
        <v>0</v>
      </c>
      <c r="Q369" s="213">
        <v>0</v>
      </c>
      <c r="R369" s="213">
        <f t="shared" si="2"/>
        <v>0</v>
      </c>
      <c r="S369" s="213">
        <v>1.72E-2</v>
      </c>
      <c r="T369" s="214">
        <f t="shared" si="3"/>
        <v>3.44E-2</v>
      </c>
      <c r="AR369" s="25" t="s">
        <v>203</v>
      </c>
      <c r="AT369" s="25" t="s">
        <v>198</v>
      </c>
      <c r="AU369" s="25" t="s">
        <v>211</v>
      </c>
      <c r="AY369" s="25" t="s">
        <v>196</v>
      </c>
      <c r="BE369" s="215">
        <f t="shared" si="4"/>
        <v>0</v>
      </c>
      <c r="BF369" s="215">
        <f t="shared" si="5"/>
        <v>0</v>
      </c>
      <c r="BG369" s="215">
        <f t="shared" si="6"/>
        <v>0</v>
      </c>
      <c r="BH369" s="215">
        <f t="shared" si="7"/>
        <v>0</v>
      </c>
      <c r="BI369" s="215">
        <f t="shared" si="8"/>
        <v>0</v>
      </c>
      <c r="BJ369" s="25" t="s">
        <v>81</v>
      </c>
      <c r="BK369" s="215">
        <f t="shared" si="9"/>
        <v>0</v>
      </c>
      <c r="BL369" s="25" t="s">
        <v>203</v>
      </c>
      <c r="BM369" s="25" t="s">
        <v>2086</v>
      </c>
    </row>
    <row r="370" spans="2:65" s="1" customFormat="1" ht="14.5" customHeight="1">
      <c r="B370" s="42"/>
      <c r="C370" s="204" t="s">
        <v>558</v>
      </c>
      <c r="D370" s="204" t="s">
        <v>198</v>
      </c>
      <c r="E370" s="205" t="s">
        <v>2087</v>
      </c>
      <c r="F370" s="206" t="s">
        <v>2088</v>
      </c>
      <c r="G370" s="207" t="s">
        <v>1079</v>
      </c>
      <c r="H370" s="208">
        <v>5</v>
      </c>
      <c r="I370" s="209"/>
      <c r="J370" s="210">
        <f t="shared" si="0"/>
        <v>0</v>
      </c>
      <c r="K370" s="206" t="s">
        <v>202</v>
      </c>
      <c r="L370" s="62"/>
      <c r="M370" s="211" t="s">
        <v>24</v>
      </c>
      <c r="N370" s="212" t="s">
        <v>45</v>
      </c>
      <c r="O370" s="43"/>
      <c r="P370" s="213">
        <f t="shared" si="1"/>
        <v>0</v>
      </c>
      <c r="Q370" s="213">
        <v>0</v>
      </c>
      <c r="R370" s="213">
        <f t="shared" si="2"/>
        <v>0</v>
      </c>
      <c r="S370" s="213">
        <v>8.5999999999999998E-4</v>
      </c>
      <c r="T370" s="214">
        <f t="shared" si="3"/>
        <v>4.3E-3</v>
      </c>
      <c r="AR370" s="25" t="s">
        <v>203</v>
      </c>
      <c r="AT370" s="25" t="s">
        <v>198</v>
      </c>
      <c r="AU370" s="25" t="s">
        <v>211</v>
      </c>
      <c r="AY370" s="25" t="s">
        <v>196</v>
      </c>
      <c r="BE370" s="215">
        <f t="shared" si="4"/>
        <v>0</v>
      </c>
      <c r="BF370" s="215">
        <f t="shared" si="5"/>
        <v>0</v>
      </c>
      <c r="BG370" s="215">
        <f t="shared" si="6"/>
        <v>0</v>
      </c>
      <c r="BH370" s="215">
        <f t="shared" si="7"/>
        <v>0</v>
      </c>
      <c r="BI370" s="215">
        <f t="shared" si="8"/>
        <v>0</v>
      </c>
      <c r="BJ370" s="25" t="s">
        <v>81</v>
      </c>
      <c r="BK370" s="215">
        <f t="shared" si="9"/>
        <v>0</v>
      </c>
      <c r="BL370" s="25" t="s">
        <v>203</v>
      </c>
      <c r="BM370" s="25" t="s">
        <v>2089</v>
      </c>
    </row>
    <row r="371" spans="2:65" s="1" customFormat="1" ht="23" customHeight="1">
      <c r="B371" s="42"/>
      <c r="C371" s="204" t="s">
        <v>561</v>
      </c>
      <c r="D371" s="204" t="s">
        <v>198</v>
      </c>
      <c r="E371" s="205" t="s">
        <v>2090</v>
      </c>
      <c r="F371" s="206" t="s">
        <v>2091</v>
      </c>
      <c r="G371" s="207" t="s">
        <v>248</v>
      </c>
      <c r="H371" s="208">
        <v>5</v>
      </c>
      <c r="I371" s="209"/>
      <c r="J371" s="210">
        <f t="shared" si="0"/>
        <v>0</v>
      </c>
      <c r="K371" s="206" t="s">
        <v>202</v>
      </c>
      <c r="L371" s="62"/>
      <c r="M371" s="211" t="s">
        <v>24</v>
      </c>
      <c r="N371" s="212" t="s">
        <v>45</v>
      </c>
      <c r="O371" s="43"/>
      <c r="P371" s="213">
        <f t="shared" si="1"/>
        <v>0</v>
      </c>
      <c r="Q371" s="213">
        <v>0</v>
      </c>
      <c r="R371" s="213">
        <f t="shared" si="2"/>
        <v>0</v>
      </c>
      <c r="S371" s="213">
        <v>7.62E-3</v>
      </c>
      <c r="T371" s="214">
        <f t="shared" si="3"/>
        <v>3.8100000000000002E-2</v>
      </c>
      <c r="AR371" s="25" t="s">
        <v>203</v>
      </c>
      <c r="AT371" s="25" t="s">
        <v>198</v>
      </c>
      <c r="AU371" s="25" t="s">
        <v>211</v>
      </c>
      <c r="AY371" s="25" t="s">
        <v>196</v>
      </c>
      <c r="BE371" s="215">
        <f t="shared" si="4"/>
        <v>0</v>
      </c>
      <c r="BF371" s="215">
        <f t="shared" si="5"/>
        <v>0</v>
      </c>
      <c r="BG371" s="215">
        <f t="shared" si="6"/>
        <v>0</v>
      </c>
      <c r="BH371" s="215">
        <f t="shared" si="7"/>
        <v>0</v>
      </c>
      <c r="BI371" s="215">
        <f t="shared" si="8"/>
        <v>0</v>
      </c>
      <c r="BJ371" s="25" t="s">
        <v>81</v>
      </c>
      <c r="BK371" s="215">
        <f t="shared" si="9"/>
        <v>0</v>
      </c>
      <c r="BL371" s="25" t="s">
        <v>203</v>
      </c>
      <c r="BM371" s="25" t="s">
        <v>2092</v>
      </c>
    </row>
    <row r="372" spans="2:65" s="1" customFormat="1" ht="23" customHeight="1">
      <c r="B372" s="42"/>
      <c r="C372" s="204" t="s">
        <v>563</v>
      </c>
      <c r="D372" s="204" t="s">
        <v>198</v>
      </c>
      <c r="E372" s="205" t="s">
        <v>1090</v>
      </c>
      <c r="F372" s="206" t="s">
        <v>1091</v>
      </c>
      <c r="G372" s="207" t="s">
        <v>248</v>
      </c>
      <c r="H372" s="208">
        <v>5</v>
      </c>
      <c r="I372" s="209"/>
      <c r="J372" s="210">
        <f t="shared" si="0"/>
        <v>0</v>
      </c>
      <c r="K372" s="206" t="s">
        <v>202</v>
      </c>
      <c r="L372" s="62"/>
      <c r="M372" s="211" t="s">
        <v>24</v>
      </c>
      <c r="N372" s="212" t="s">
        <v>45</v>
      </c>
      <c r="O372" s="43"/>
      <c r="P372" s="213">
        <f t="shared" si="1"/>
        <v>0</v>
      </c>
      <c r="Q372" s="213">
        <v>0</v>
      </c>
      <c r="R372" s="213">
        <f t="shared" si="2"/>
        <v>0</v>
      </c>
      <c r="S372" s="213">
        <v>8.4999999999999995E-4</v>
      </c>
      <c r="T372" s="214">
        <f t="shared" si="3"/>
        <v>4.2499999999999994E-3</v>
      </c>
      <c r="AR372" s="25" t="s">
        <v>203</v>
      </c>
      <c r="AT372" s="25" t="s">
        <v>198</v>
      </c>
      <c r="AU372" s="25" t="s">
        <v>211</v>
      </c>
      <c r="AY372" s="25" t="s">
        <v>196</v>
      </c>
      <c r="BE372" s="215">
        <f t="shared" si="4"/>
        <v>0</v>
      </c>
      <c r="BF372" s="215">
        <f t="shared" si="5"/>
        <v>0</v>
      </c>
      <c r="BG372" s="215">
        <f t="shared" si="6"/>
        <v>0</v>
      </c>
      <c r="BH372" s="215">
        <f t="shared" si="7"/>
        <v>0</v>
      </c>
      <c r="BI372" s="215">
        <f t="shared" si="8"/>
        <v>0</v>
      </c>
      <c r="BJ372" s="25" t="s">
        <v>81</v>
      </c>
      <c r="BK372" s="215">
        <f t="shared" si="9"/>
        <v>0</v>
      </c>
      <c r="BL372" s="25" t="s">
        <v>203</v>
      </c>
      <c r="BM372" s="25" t="s">
        <v>2093</v>
      </c>
    </row>
    <row r="373" spans="2:65" s="1" customFormat="1" ht="23" customHeight="1">
      <c r="B373" s="42"/>
      <c r="C373" s="204" t="s">
        <v>568</v>
      </c>
      <c r="D373" s="204" t="s">
        <v>198</v>
      </c>
      <c r="E373" s="205" t="s">
        <v>2094</v>
      </c>
      <c r="F373" s="206" t="s">
        <v>2095</v>
      </c>
      <c r="G373" s="207" t="s">
        <v>248</v>
      </c>
      <c r="H373" s="208">
        <v>5</v>
      </c>
      <c r="I373" s="209"/>
      <c r="J373" s="210">
        <f t="shared" si="0"/>
        <v>0</v>
      </c>
      <c r="K373" s="206" t="s">
        <v>202</v>
      </c>
      <c r="L373" s="62"/>
      <c r="M373" s="211" t="s">
        <v>24</v>
      </c>
      <c r="N373" s="212" t="s">
        <v>45</v>
      </c>
      <c r="O373" s="43"/>
      <c r="P373" s="213">
        <f t="shared" si="1"/>
        <v>0</v>
      </c>
      <c r="Q373" s="213">
        <v>0</v>
      </c>
      <c r="R373" s="213">
        <f t="shared" si="2"/>
        <v>0</v>
      </c>
      <c r="S373" s="213">
        <v>2.9610000000000001E-2</v>
      </c>
      <c r="T373" s="214">
        <f t="shared" si="3"/>
        <v>0.14805000000000001</v>
      </c>
      <c r="AR373" s="25" t="s">
        <v>203</v>
      </c>
      <c r="AT373" s="25" t="s">
        <v>198</v>
      </c>
      <c r="AU373" s="25" t="s">
        <v>211</v>
      </c>
      <c r="AY373" s="25" t="s">
        <v>196</v>
      </c>
      <c r="BE373" s="215">
        <f t="shared" si="4"/>
        <v>0</v>
      </c>
      <c r="BF373" s="215">
        <f t="shared" si="5"/>
        <v>0</v>
      </c>
      <c r="BG373" s="215">
        <f t="shared" si="6"/>
        <v>0</v>
      </c>
      <c r="BH373" s="215">
        <f t="shared" si="7"/>
        <v>0</v>
      </c>
      <c r="BI373" s="215">
        <f t="shared" si="8"/>
        <v>0</v>
      </c>
      <c r="BJ373" s="25" t="s">
        <v>81</v>
      </c>
      <c r="BK373" s="215">
        <f t="shared" si="9"/>
        <v>0</v>
      </c>
      <c r="BL373" s="25" t="s">
        <v>203</v>
      </c>
      <c r="BM373" s="25" t="s">
        <v>2096</v>
      </c>
    </row>
    <row r="374" spans="2:65" s="1" customFormat="1" ht="23" customHeight="1">
      <c r="B374" s="42"/>
      <c r="C374" s="204" t="s">
        <v>572</v>
      </c>
      <c r="D374" s="204" t="s">
        <v>198</v>
      </c>
      <c r="E374" s="205" t="s">
        <v>852</v>
      </c>
      <c r="F374" s="206" t="s">
        <v>853</v>
      </c>
      <c r="G374" s="207" t="s">
        <v>201</v>
      </c>
      <c r="H374" s="208">
        <v>0.439</v>
      </c>
      <c r="I374" s="209"/>
      <c r="J374" s="210">
        <f t="shared" si="0"/>
        <v>0</v>
      </c>
      <c r="K374" s="206" t="s">
        <v>202</v>
      </c>
      <c r="L374" s="62"/>
      <c r="M374" s="211" t="s">
        <v>24</v>
      </c>
      <c r="N374" s="212" t="s">
        <v>45</v>
      </c>
      <c r="O374" s="43"/>
      <c r="P374" s="213">
        <f t="shared" si="1"/>
        <v>0</v>
      </c>
      <c r="Q374" s="213">
        <v>0</v>
      </c>
      <c r="R374" s="213">
        <f t="shared" si="2"/>
        <v>0</v>
      </c>
      <c r="S374" s="213">
        <v>2.2000000000000002</v>
      </c>
      <c r="T374" s="214">
        <f t="shared" si="3"/>
        <v>0.9658000000000001</v>
      </c>
      <c r="AR374" s="25" t="s">
        <v>203</v>
      </c>
      <c r="AT374" s="25" t="s">
        <v>198</v>
      </c>
      <c r="AU374" s="25" t="s">
        <v>211</v>
      </c>
      <c r="AY374" s="25" t="s">
        <v>196</v>
      </c>
      <c r="BE374" s="215">
        <f t="shared" si="4"/>
        <v>0</v>
      </c>
      <c r="BF374" s="215">
        <f t="shared" si="5"/>
        <v>0</v>
      </c>
      <c r="BG374" s="215">
        <f t="shared" si="6"/>
        <v>0</v>
      </c>
      <c r="BH374" s="215">
        <f t="shared" si="7"/>
        <v>0</v>
      </c>
      <c r="BI374" s="215">
        <f t="shared" si="8"/>
        <v>0</v>
      </c>
      <c r="BJ374" s="25" t="s">
        <v>81</v>
      </c>
      <c r="BK374" s="215">
        <f t="shared" si="9"/>
        <v>0</v>
      </c>
      <c r="BL374" s="25" t="s">
        <v>203</v>
      </c>
      <c r="BM374" s="25" t="s">
        <v>2097</v>
      </c>
    </row>
    <row r="375" spans="2:65" s="15" customFormat="1">
      <c r="B375" s="260"/>
      <c r="C375" s="261"/>
      <c r="D375" s="218" t="s">
        <v>205</v>
      </c>
      <c r="E375" s="262" t="s">
        <v>24</v>
      </c>
      <c r="F375" s="263" t="s">
        <v>2098</v>
      </c>
      <c r="G375" s="261"/>
      <c r="H375" s="262" t="s">
        <v>24</v>
      </c>
      <c r="I375" s="264"/>
      <c r="J375" s="261"/>
      <c r="K375" s="261"/>
      <c r="L375" s="265"/>
      <c r="M375" s="266"/>
      <c r="N375" s="267"/>
      <c r="O375" s="267"/>
      <c r="P375" s="267"/>
      <c r="Q375" s="267"/>
      <c r="R375" s="267"/>
      <c r="S375" s="267"/>
      <c r="T375" s="268"/>
      <c r="AT375" s="269" t="s">
        <v>205</v>
      </c>
      <c r="AU375" s="269" t="s">
        <v>211</v>
      </c>
      <c r="AV375" s="15" t="s">
        <v>81</v>
      </c>
      <c r="AW375" s="15" t="s">
        <v>37</v>
      </c>
      <c r="AX375" s="15" t="s">
        <v>74</v>
      </c>
      <c r="AY375" s="269" t="s">
        <v>196</v>
      </c>
    </row>
    <row r="376" spans="2:65" s="12" customFormat="1">
      <c r="B376" s="216"/>
      <c r="C376" s="217"/>
      <c r="D376" s="218" t="s">
        <v>205</v>
      </c>
      <c r="E376" s="219" t="s">
        <v>24</v>
      </c>
      <c r="F376" s="220" t="s">
        <v>24</v>
      </c>
      <c r="G376" s="217"/>
      <c r="H376" s="221">
        <v>0</v>
      </c>
      <c r="I376" s="222"/>
      <c r="J376" s="217"/>
      <c r="K376" s="217"/>
      <c r="L376" s="223"/>
      <c r="M376" s="224"/>
      <c r="N376" s="225"/>
      <c r="O376" s="225"/>
      <c r="P376" s="225"/>
      <c r="Q376" s="225"/>
      <c r="R376" s="225"/>
      <c r="S376" s="225"/>
      <c r="T376" s="226"/>
      <c r="AT376" s="227" t="s">
        <v>205</v>
      </c>
      <c r="AU376" s="227" t="s">
        <v>211</v>
      </c>
      <c r="AV376" s="12" t="s">
        <v>83</v>
      </c>
      <c r="AW376" s="12" t="s">
        <v>37</v>
      </c>
      <c r="AX376" s="12" t="s">
        <v>74</v>
      </c>
      <c r="AY376" s="227" t="s">
        <v>196</v>
      </c>
    </row>
    <row r="377" spans="2:65" s="12" customFormat="1">
      <c r="B377" s="216"/>
      <c r="C377" s="217"/>
      <c r="D377" s="218" t="s">
        <v>205</v>
      </c>
      <c r="E377" s="219" t="s">
        <v>24</v>
      </c>
      <c r="F377" s="220" t="s">
        <v>2099</v>
      </c>
      <c r="G377" s="217"/>
      <c r="H377" s="221">
        <v>0.439</v>
      </c>
      <c r="I377" s="222"/>
      <c r="J377" s="217"/>
      <c r="K377" s="217"/>
      <c r="L377" s="223"/>
      <c r="M377" s="224"/>
      <c r="N377" s="225"/>
      <c r="O377" s="225"/>
      <c r="P377" s="225"/>
      <c r="Q377" s="225"/>
      <c r="R377" s="225"/>
      <c r="S377" s="225"/>
      <c r="T377" s="226"/>
      <c r="AT377" s="227" t="s">
        <v>205</v>
      </c>
      <c r="AU377" s="227" t="s">
        <v>211</v>
      </c>
      <c r="AV377" s="12" t="s">
        <v>83</v>
      </c>
      <c r="AW377" s="12" t="s">
        <v>37</v>
      </c>
      <c r="AX377" s="12" t="s">
        <v>81</v>
      </c>
      <c r="AY377" s="227" t="s">
        <v>196</v>
      </c>
    </row>
    <row r="378" spans="2:65" s="1" customFormat="1" ht="34.5" customHeight="1">
      <c r="B378" s="42"/>
      <c r="C378" s="204" t="s">
        <v>576</v>
      </c>
      <c r="D378" s="204" t="s">
        <v>198</v>
      </c>
      <c r="E378" s="205" t="s">
        <v>2100</v>
      </c>
      <c r="F378" s="206" t="s">
        <v>2101</v>
      </c>
      <c r="G378" s="207" t="s">
        <v>201</v>
      </c>
      <c r="H378" s="208">
        <v>0.65900000000000003</v>
      </c>
      <c r="I378" s="209"/>
      <c r="J378" s="210">
        <f>ROUND(I378*H378,2)</f>
        <v>0</v>
      </c>
      <c r="K378" s="206" t="s">
        <v>202</v>
      </c>
      <c r="L378" s="62"/>
      <c r="M378" s="211" t="s">
        <v>24</v>
      </c>
      <c r="N378" s="212" t="s">
        <v>45</v>
      </c>
      <c r="O378" s="43"/>
      <c r="P378" s="213">
        <f>O378*H378</f>
        <v>0</v>
      </c>
      <c r="Q378" s="213">
        <v>0</v>
      </c>
      <c r="R378" s="213">
        <f>Q378*H378</f>
        <v>0</v>
      </c>
      <c r="S378" s="213">
        <v>1.4</v>
      </c>
      <c r="T378" s="214">
        <f>S378*H378</f>
        <v>0.92259999999999998</v>
      </c>
      <c r="AR378" s="25" t="s">
        <v>203</v>
      </c>
      <c r="AT378" s="25" t="s">
        <v>198</v>
      </c>
      <c r="AU378" s="25" t="s">
        <v>211</v>
      </c>
      <c r="AY378" s="25" t="s">
        <v>196</v>
      </c>
      <c r="BE378" s="215">
        <f>IF(N378="základní",J378,0)</f>
        <v>0</v>
      </c>
      <c r="BF378" s="215">
        <f>IF(N378="snížená",J378,0)</f>
        <v>0</v>
      </c>
      <c r="BG378" s="215">
        <f>IF(N378="zákl. přenesená",J378,0)</f>
        <v>0</v>
      </c>
      <c r="BH378" s="215">
        <f>IF(N378="sníž. přenesená",J378,0)</f>
        <v>0</v>
      </c>
      <c r="BI378" s="215">
        <f>IF(N378="nulová",J378,0)</f>
        <v>0</v>
      </c>
      <c r="BJ378" s="25" t="s">
        <v>81</v>
      </c>
      <c r="BK378" s="215">
        <f>ROUND(I378*H378,2)</f>
        <v>0</v>
      </c>
      <c r="BL378" s="25" t="s">
        <v>203</v>
      </c>
      <c r="BM378" s="25" t="s">
        <v>2102</v>
      </c>
    </row>
    <row r="379" spans="2:65" s="15" customFormat="1">
      <c r="B379" s="260"/>
      <c r="C379" s="261"/>
      <c r="D379" s="218" t="s">
        <v>205</v>
      </c>
      <c r="E379" s="262" t="s">
        <v>24</v>
      </c>
      <c r="F379" s="263" t="s">
        <v>2098</v>
      </c>
      <c r="G379" s="261"/>
      <c r="H379" s="262" t="s">
        <v>24</v>
      </c>
      <c r="I379" s="264"/>
      <c r="J379" s="261"/>
      <c r="K379" s="261"/>
      <c r="L379" s="265"/>
      <c r="M379" s="266"/>
      <c r="N379" s="267"/>
      <c r="O379" s="267"/>
      <c r="P379" s="267"/>
      <c r="Q379" s="267"/>
      <c r="R379" s="267"/>
      <c r="S379" s="267"/>
      <c r="T379" s="268"/>
      <c r="AT379" s="269" t="s">
        <v>205</v>
      </c>
      <c r="AU379" s="269" t="s">
        <v>211</v>
      </c>
      <c r="AV379" s="15" t="s">
        <v>81</v>
      </c>
      <c r="AW379" s="15" t="s">
        <v>37</v>
      </c>
      <c r="AX379" s="15" t="s">
        <v>74</v>
      </c>
      <c r="AY379" s="269" t="s">
        <v>196</v>
      </c>
    </row>
    <row r="380" spans="2:65" s="12" customFormat="1">
      <c r="B380" s="216"/>
      <c r="C380" s="217"/>
      <c r="D380" s="218" t="s">
        <v>205</v>
      </c>
      <c r="E380" s="219" t="s">
        <v>24</v>
      </c>
      <c r="F380" s="220" t="s">
        <v>24</v>
      </c>
      <c r="G380" s="217"/>
      <c r="H380" s="221">
        <v>0</v>
      </c>
      <c r="I380" s="222"/>
      <c r="J380" s="217"/>
      <c r="K380" s="217"/>
      <c r="L380" s="223"/>
      <c r="M380" s="224"/>
      <c r="N380" s="225"/>
      <c r="O380" s="225"/>
      <c r="P380" s="225"/>
      <c r="Q380" s="225"/>
      <c r="R380" s="225"/>
      <c r="S380" s="225"/>
      <c r="T380" s="226"/>
      <c r="AT380" s="227" t="s">
        <v>205</v>
      </c>
      <c r="AU380" s="227" t="s">
        <v>211</v>
      </c>
      <c r="AV380" s="12" t="s">
        <v>83</v>
      </c>
      <c r="AW380" s="12" t="s">
        <v>37</v>
      </c>
      <c r="AX380" s="12" t="s">
        <v>74</v>
      </c>
      <c r="AY380" s="227" t="s">
        <v>196</v>
      </c>
    </row>
    <row r="381" spans="2:65" s="12" customFormat="1">
      <c r="B381" s="216"/>
      <c r="C381" s="217"/>
      <c r="D381" s="218" t="s">
        <v>205</v>
      </c>
      <c r="E381" s="219" t="s">
        <v>24</v>
      </c>
      <c r="F381" s="220" t="s">
        <v>2103</v>
      </c>
      <c r="G381" s="217"/>
      <c r="H381" s="221">
        <v>0.65900000000000003</v>
      </c>
      <c r="I381" s="222"/>
      <c r="J381" s="217"/>
      <c r="K381" s="217"/>
      <c r="L381" s="223"/>
      <c r="M381" s="224"/>
      <c r="N381" s="225"/>
      <c r="O381" s="225"/>
      <c r="P381" s="225"/>
      <c r="Q381" s="225"/>
      <c r="R381" s="225"/>
      <c r="S381" s="225"/>
      <c r="T381" s="226"/>
      <c r="AT381" s="227" t="s">
        <v>205</v>
      </c>
      <c r="AU381" s="227" t="s">
        <v>211</v>
      </c>
      <c r="AV381" s="12" t="s">
        <v>83</v>
      </c>
      <c r="AW381" s="12" t="s">
        <v>37</v>
      </c>
      <c r="AX381" s="12" t="s">
        <v>81</v>
      </c>
      <c r="AY381" s="227" t="s">
        <v>196</v>
      </c>
    </row>
    <row r="382" spans="2:65" s="1" customFormat="1" ht="34.5" customHeight="1">
      <c r="B382" s="42"/>
      <c r="C382" s="204" t="s">
        <v>580</v>
      </c>
      <c r="D382" s="204" t="s">
        <v>198</v>
      </c>
      <c r="E382" s="205" t="s">
        <v>2104</v>
      </c>
      <c r="F382" s="206" t="s">
        <v>2105</v>
      </c>
      <c r="G382" s="207" t="s">
        <v>267</v>
      </c>
      <c r="H382" s="208">
        <v>4.3920000000000003</v>
      </c>
      <c r="I382" s="209"/>
      <c r="J382" s="210">
        <f>ROUND(I382*H382,2)</f>
        <v>0</v>
      </c>
      <c r="K382" s="206" t="s">
        <v>202</v>
      </c>
      <c r="L382" s="62"/>
      <c r="M382" s="211" t="s">
        <v>24</v>
      </c>
      <c r="N382" s="212" t="s">
        <v>45</v>
      </c>
      <c r="O382" s="43"/>
      <c r="P382" s="213">
        <f>O382*H382</f>
        <v>0</v>
      </c>
      <c r="Q382" s="213">
        <v>0</v>
      </c>
      <c r="R382" s="213">
        <f>Q382*H382</f>
        <v>0</v>
      </c>
      <c r="S382" s="213">
        <v>0.27900000000000003</v>
      </c>
      <c r="T382" s="214">
        <f>S382*H382</f>
        <v>1.2253680000000002</v>
      </c>
      <c r="AR382" s="25" t="s">
        <v>203</v>
      </c>
      <c r="AT382" s="25" t="s">
        <v>198</v>
      </c>
      <c r="AU382" s="25" t="s">
        <v>211</v>
      </c>
      <c r="AY382" s="25" t="s">
        <v>196</v>
      </c>
      <c r="BE382" s="215">
        <f>IF(N382="základní",J382,0)</f>
        <v>0</v>
      </c>
      <c r="BF382" s="215">
        <f>IF(N382="snížená",J382,0)</f>
        <v>0</v>
      </c>
      <c r="BG382" s="215">
        <f>IF(N382="zákl. přenesená",J382,0)</f>
        <v>0</v>
      </c>
      <c r="BH382" s="215">
        <f>IF(N382="sníž. přenesená",J382,0)</f>
        <v>0</v>
      </c>
      <c r="BI382" s="215">
        <f>IF(N382="nulová",J382,0)</f>
        <v>0</v>
      </c>
      <c r="BJ382" s="25" t="s">
        <v>81</v>
      </c>
      <c r="BK382" s="215">
        <f>ROUND(I382*H382,2)</f>
        <v>0</v>
      </c>
      <c r="BL382" s="25" t="s">
        <v>203</v>
      </c>
      <c r="BM382" s="25" t="s">
        <v>2106</v>
      </c>
    </row>
    <row r="383" spans="2:65" s="12" customFormat="1">
      <c r="B383" s="216"/>
      <c r="C383" s="217"/>
      <c r="D383" s="218" t="s">
        <v>205</v>
      </c>
      <c r="E383" s="219" t="s">
        <v>24</v>
      </c>
      <c r="F383" s="220" t="s">
        <v>2107</v>
      </c>
      <c r="G383" s="217"/>
      <c r="H383" s="221">
        <v>4.3920000000000003</v>
      </c>
      <c r="I383" s="222"/>
      <c r="J383" s="217"/>
      <c r="K383" s="217"/>
      <c r="L383" s="223"/>
      <c r="M383" s="224"/>
      <c r="N383" s="225"/>
      <c r="O383" s="225"/>
      <c r="P383" s="225"/>
      <c r="Q383" s="225"/>
      <c r="R383" s="225"/>
      <c r="S383" s="225"/>
      <c r="T383" s="226"/>
      <c r="AT383" s="227" t="s">
        <v>205</v>
      </c>
      <c r="AU383" s="227" t="s">
        <v>211</v>
      </c>
      <c r="AV383" s="12" t="s">
        <v>83</v>
      </c>
      <c r="AW383" s="12" t="s">
        <v>37</v>
      </c>
      <c r="AX383" s="12" t="s">
        <v>81</v>
      </c>
      <c r="AY383" s="227" t="s">
        <v>196</v>
      </c>
    </row>
    <row r="384" spans="2:65" s="1" customFormat="1" ht="23" customHeight="1">
      <c r="B384" s="42"/>
      <c r="C384" s="204" t="s">
        <v>584</v>
      </c>
      <c r="D384" s="204" t="s">
        <v>198</v>
      </c>
      <c r="E384" s="205" t="s">
        <v>2108</v>
      </c>
      <c r="F384" s="206" t="s">
        <v>2109</v>
      </c>
      <c r="G384" s="207" t="s">
        <v>214</v>
      </c>
      <c r="H384" s="208">
        <v>0.14099999999999999</v>
      </c>
      <c r="I384" s="209"/>
      <c r="J384" s="210">
        <f>ROUND(I384*H384,2)</f>
        <v>0</v>
      </c>
      <c r="K384" s="206" t="s">
        <v>202</v>
      </c>
      <c r="L384" s="62"/>
      <c r="M384" s="211" t="s">
        <v>24</v>
      </c>
      <c r="N384" s="212" t="s">
        <v>45</v>
      </c>
      <c r="O384" s="43"/>
      <c r="P384" s="213">
        <f>O384*H384</f>
        <v>0</v>
      </c>
      <c r="Q384" s="213">
        <v>0</v>
      </c>
      <c r="R384" s="213">
        <f>Q384*H384</f>
        <v>0</v>
      </c>
      <c r="S384" s="213">
        <v>1.258</v>
      </c>
      <c r="T384" s="214">
        <f>S384*H384</f>
        <v>0.17737799999999998</v>
      </c>
      <c r="AR384" s="25" t="s">
        <v>203</v>
      </c>
      <c r="AT384" s="25" t="s">
        <v>198</v>
      </c>
      <c r="AU384" s="25" t="s">
        <v>211</v>
      </c>
      <c r="AY384" s="25" t="s">
        <v>196</v>
      </c>
      <c r="BE384" s="215">
        <f>IF(N384="základní",J384,0)</f>
        <v>0</v>
      </c>
      <c r="BF384" s="215">
        <f>IF(N384="snížená",J384,0)</f>
        <v>0</v>
      </c>
      <c r="BG384" s="215">
        <f>IF(N384="zákl. přenesená",J384,0)</f>
        <v>0</v>
      </c>
      <c r="BH384" s="215">
        <f>IF(N384="sníž. přenesená",J384,0)</f>
        <v>0</v>
      </c>
      <c r="BI384" s="215">
        <f>IF(N384="nulová",J384,0)</f>
        <v>0</v>
      </c>
      <c r="BJ384" s="25" t="s">
        <v>81</v>
      </c>
      <c r="BK384" s="215">
        <f>ROUND(I384*H384,2)</f>
        <v>0</v>
      </c>
      <c r="BL384" s="25" t="s">
        <v>203</v>
      </c>
      <c r="BM384" s="25" t="s">
        <v>2110</v>
      </c>
    </row>
    <row r="385" spans="2:65" s="15" customFormat="1">
      <c r="B385" s="260"/>
      <c r="C385" s="261"/>
      <c r="D385" s="218" t="s">
        <v>205</v>
      </c>
      <c r="E385" s="262" t="s">
        <v>24</v>
      </c>
      <c r="F385" s="263" t="s">
        <v>2111</v>
      </c>
      <c r="G385" s="261"/>
      <c r="H385" s="262" t="s">
        <v>24</v>
      </c>
      <c r="I385" s="264"/>
      <c r="J385" s="261"/>
      <c r="K385" s="261"/>
      <c r="L385" s="265"/>
      <c r="M385" s="266"/>
      <c r="N385" s="267"/>
      <c r="O385" s="267"/>
      <c r="P385" s="267"/>
      <c r="Q385" s="267"/>
      <c r="R385" s="267"/>
      <c r="S385" s="267"/>
      <c r="T385" s="268"/>
      <c r="AT385" s="269" t="s">
        <v>205</v>
      </c>
      <c r="AU385" s="269" t="s">
        <v>211</v>
      </c>
      <c r="AV385" s="15" t="s">
        <v>81</v>
      </c>
      <c r="AW385" s="15" t="s">
        <v>37</v>
      </c>
      <c r="AX385" s="15" t="s">
        <v>74</v>
      </c>
      <c r="AY385" s="269" t="s">
        <v>196</v>
      </c>
    </row>
    <row r="386" spans="2:65" s="12" customFormat="1">
      <c r="B386" s="216"/>
      <c r="C386" s="217"/>
      <c r="D386" s="218" t="s">
        <v>205</v>
      </c>
      <c r="E386" s="219" t="s">
        <v>24</v>
      </c>
      <c r="F386" s="220" t="s">
        <v>24</v>
      </c>
      <c r="G386" s="217"/>
      <c r="H386" s="221">
        <v>0</v>
      </c>
      <c r="I386" s="222"/>
      <c r="J386" s="217"/>
      <c r="K386" s="217"/>
      <c r="L386" s="223"/>
      <c r="M386" s="224"/>
      <c r="N386" s="225"/>
      <c r="O386" s="225"/>
      <c r="P386" s="225"/>
      <c r="Q386" s="225"/>
      <c r="R386" s="225"/>
      <c r="S386" s="225"/>
      <c r="T386" s="226"/>
      <c r="AT386" s="227" t="s">
        <v>205</v>
      </c>
      <c r="AU386" s="227" t="s">
        <v>211</v>
      </c>
      <c r="AV386" s="12" t="s">
        <v>83</v>
      </c>
      <c r="AW386" s="12" t="s">
        <v>37</v>
      </c>
      <c r="AX386" s="12" t="s">
        <v>74</v>
      </c>
      <c r="AY386" s="227" t="s">
        <v>196</v>
      </c>
    </row>
    <row r="387" spans="2:65" s="12" customFormat="1">
      <c r="B387" s="216"/>
      <c r="C387" s="217"/>
      <c r="D387" s="218" t="s">
        <v>205</v>
      </c>
      <c r="E387" s="219" t="s">
        <v>24</v>
      </c>
      <c r="F387" s="220" t="s">
        <v>2112</v>
      </c>
      <c r="G387" s="217"/>
      <c r="H387" s="221">
        <v>0.14099999999999999</v>
      </c>
      <c r="I387" s="222"/>
      <c r="J387" s="217"/>
      <c r="K387" s="217"/>
      <c r="L387" s="223"/>
      <c r="M387" s="224"/>
      <c r="N387" s="225"/>
      <c r="O387" s="225"/>
      <c r="P387" s="225"/>
      <c r="Q387" s="225"/>
      <c r="R387" s="225"/>
      <c r="S387" s="225"/>
      <c r="T387" s="226"/>
      <c r="AT387" s="227" t="s">
        <v>205</v>
      </c>
      <c r="AU387" s="227" t="s">
        <v>211</v>
      </c>
      <c r="AV387" s="12" t="s">
        <v>83</v>
      </c>
      <c r="AW387" s="12" t="s">
        <v>37</v>
      </c>
      <c r="AX387" s="12" t="s">
        <v>81</v>
      </c>
      <c r="AY387" s="227" t="s">
        <v>196</v>
      </c>
    </row>
    <row r="388" spans="2:65" s="1" customFormat="1" ht="34.5" customHeight="1">
      <c r="B388" s="42"/>
      <c r="C388" s="204" t="s">
        <v>588</v>
      </c>
      <c r="D388" s="204" t="s">
        <v>198</v>
      </c>
      <c r="E388" s="205" t="s">
        <v>2113</v>
      </c>
      <c r="F388" s="206" t="s">
        <v>2114</v>
      </c>
      <c r="G388" s="207" t="s">
        <v>248</v>
      </c>
      <c r="H388" s="208">
        <v>6</v>
      </c>
      <c r="I388" s="209"/>
      <c r="J388" s="210">
        <f>ROUND(I388*H388,2)</f>
        <v>0</v>
      </c>
      <c r="K388" s="206" t="s">
        <v>202</v>
      </c>
      <c r="L388" s="62"/>
      <c r="M388" s="211" t="s">
        <v>24</v>
      </c>
      <c r="N388" s="212" t="s">
        <v>45</v>
      </c>
      <c r="O388" s="43"/>
      <c r="P388" s="213">
        <f>O388*H388</f>
        <v>0</v>
      </c>
      <c r="Q388" s="213">
        <v>0</v>
      </c>
      <c r="R388" s="213">
        <f>Q388*H388</f>
        <v>0</v>
      </c>
      <c r="S388" s="213">
        <v>3.9E-2</v>
      </c>
      <c r="T388" s="214">
        <f>S388*H388</f>
        <v>0.23399999999999999</v>
      </c>
      <c r="AR388" s="25" t="s">
        <v>203</v>
      </c>
      <c r="AT388" s="25" t="s">
        <v>198</v>
      </c>
      <c r="AU388" s="25" t="s">
        <v>211</v>
      </c>
      <c r="AY388" s="25" t="s">
        <v>196</v>
      </c>
      <c r="BE388" s="215">
        <f>IF(N388="základní",J388,0)</f>
        <v>0</v>
      </c>
      <c r="BF388" s="215">
        <f>IF(N388="snížená",J388,0)</f>
        <v>0</v>
      </c>
      <c r="BG388" s="215">
        <f>IF(N388="zákl. přenesená",J388,0)</f>
        <v>0</v>
      </c>
      <c r="BH388" s="215">
        <f>IF(N388="sníž. přenesená",J388,0)</f>
        <v>0</v>
      </c>
      <c r="BI388" s="215">
        <f>IF(N388="nulová",J388,0)</f>
        <v>0</v>
      </c>
      <c r="BJ388" s="25" t="s">
        <v>81</v>
      </c>
      <c r="BK388" s="215">
        <f>ROUND(I388*H388,2)</f>
        <v>0</v>
      </c>
      <c r="BL388" s="25" t="s">
        <v>203</v>
      </c>
      <c r="BM388" s="25" t="s">
        <v>2115</v>
      </c>
    </row>
    <row r="389" spans="2:65" s="15" customFormat="1">
      <c r="B389" s="260"/>
      <c r="C389" s="261"/>
      <c r="D389" s="218" t="s">
        <v>205</v>
      </c>
      <c r="E389" s="262" t="s">
        <v>24</v>
      </c>
      <c r="F389" s="263" t="s">
        <v>2111</v>
      </c>
      <c r="G389" s="261"/>
      <c r="H389" s="262" t="s">
        <v>24</v>
      </c>
      <c r="I389" s="264"/>
      <c r="J389" s="261"/>
      <c r="K389" s="261"/>
      <c r="L389" s="265"/>
      <c r="M389" s="266"/>
      <c r="N389" s="267"/>
      <c r="O389" s="267"/>
      <c r="P389" s="267"/>
      <c r="Q389" s="267"/>
      <c r="R389" s="267"/>
      <c r="S389" s="267"/>
      <c r="T389" s="268"/>
      <c r="AT389" s="269" t="s">
        <v>205</v>
      </c>
      <c r="AU389" s="269" t="s">
        <v>211</v>
      </c>
      <c r="AV389" s="15" t="s">
        <v>81</v>
      </c>
      <c r="AW389" s="15" t="s">
        <v>37</v>
      </c>
      <c r="AX389" s="15" t="s">
        <v>74</v>
      </c>
      <c r="AY389" s="269" t="s">
        <v>196</v>
      </c>
    </row>
    <row r="390" spans="2:65" s="12" customFormat="1">
      <c r="B390" s="216"/>
      <c r="C390" s="217"/>
      <c r="D390" s="218" t="s">
        <v>205</v>
      </c>
      <c r="E390" s="219" t="s">
        <v>24</v>
      </c>
      <c r="F390" s="220" t="s">
        <v>24</v>
      </c>
      <c r="G390" s="217"/>
      <c r="H390" s="221">
        <v>0</v>
      </c>
      <c r="I390" s="222"/>
      <c r="J390" s="217"/>
      <c r="K390" s="217"/>
      <c r="L390" s="223"/>
      <c r="M390" s="224"/>
      <c r="N390" s="225"/>
      <c r="O390" s="225"/>
      <c r="P390" s="225"/>
      <c r="Q390" s="225"/>
      <c r="R390" s="225"/>
      <c r="S390" s="225"/>
      <c r="T390" s="226"/>
      <c r="AT390" s="227" t="s">
        <v>205</v>
      </c>
      <c r="AU390" s="227" t="s">
        <v>211</v>
      </c>
      <c r="AV390" s="12" t="s">
        <v>83</v>
      </c>
      <c r="AW390" s="12" t="s">
        <v>37</v>
      </c>
      <c r="AX390" s="12" t="s">
        <v>74</v>
      </c>
      <c r="AY390" s="227" t="s">
        <v>196</v>
      </c>
    </row>
    <row r="391" spans="2:65" s="12" customFormat="1">
      <c r="B391" s="216"/>
      <c r="C391" s="217"/>
      <c r="D391" s="218" t="s">
        <v>205</v>
      </c>
      <c r="E391" s="219" t="s">
        <v>24</v>
      </c>
      <c r="F391" s="220" t="s">
        <v>2116</v>
      </c>
      <c r="G391" s="217"/>
      <c r="H391" s="221">
        <v>6</v>
      </c>
      <c r="I391" s="222"/>
      <c r="J391" s="217"/>
      <c r="K391" s="217"/>
      <c r="L391" s="223"/>
      <c r="M391" s="224"/>
      <c r="N391" s="225"/>
      <c r="O391" s="225"/>
      <c r="P391" s="225"/>
      <c r="Q391" s="225"/>
      <c r="R391" s="225"/>
      <c r="S391" s="225"/>
      <c r="T391" s="226"/>
      <c r="AT391" s="227" t="s">
        <v>205</v>
      </c>
      <c r="AU391" s="227" t="s">
        <v>211</v>
      </c>
      <c r="AV391" s="12" t="s">
        <v>83</v>
      </c>
      <c r="AW391" s="12" t="s">
        <v>37</v>
      </c>
      <c r="AX391" s="12" t="s">
        <v>81</v>
      </c>
      <c r="AY391" s="227" t="s">
        <v>196</v>
      </c>
    </row>
    <row r="392" spans="2:65" s="1" customFormat="1" ht="34.5" customHeight="1">
      <c r="B392" s="42"/>
      <c r="C392" s="204" t="s">
        <v>593</v>
      </c>
      <c r="D392" s="204" t="s">
        <v>198</v>
      </c>
      <c r="E392" s="205" t="s">
        <v>1008</v>
      </c>
      <c r="F392" s="206" t="s">
        <v>1009</v>
      </c>
      <c r="G392" s="207" t="s">
        <v>248</v>
      </c>
      <c r="H392" s="208">
        <v>4</v>
      </c>
      <c r="I392" s="209"/>
      <c r="J392" s="210">
        <f>ROUND(I392*H392,2)</f>
        <v>0</v>
      </c>
      <c r="K392" s="206" t="s">
        <v>24</v>
      </c>
      <c r="L392" s="62"/>
      <c r="M392" s="211" t="s">
        <v>24</v>
      </c>
      <c r="N392" s="212" t="s">
        <v>45</v>
      </c>
      <c r="O392" s="43"/>
      <c r="P392" s="213">
        <f>O392*H392</f>
        <v>0</v>
      </c>
      <c r="Q392" s="213">
        <v>0</v>
      </c>
      <c r="R392" s="213">
        <f>Q392*H392</f>
        <v>0</v>
      </c>
      <c r="S392" s="213">
        <v>3.1E-2</v>
      </c>
      <c r="T392" s="214">
        <f>S392*H392</f>
        <v>0.124</v>
      </c>
      <c r="AR392" s="25" t="s">
        <v>203</v>
      </c>
      <c r="AT392" s="25" t="s">
        <v>198</v>
      </c>
      <c r="AU392" s="25" t="s">
        <v>211</v>
      </c>
      <c r="AY392" s="25" t="s">
        <v>196</v>
      </c>
      <c r="BE392" s="215">
        <f>IF(N392="základní",J392,0)</f>
        <v>0</v>
      </c>
      <c r="BF392" s="215">
        <f>IF(N392="snížená",J392,0)</f>
        <v>0</v>
      </c>
      <c r="BG392" s="215">
        <f>IF(N392="zákl. přenesená",J392,0)</f>
        <v>0</v>
      </c>
      <c r="BH392" s="215">
        <f>IF(N392="sníž. přenesená",J392,0)</f>
        <v>0</v>
      </c>
      <c r="BI392" s="215">
        <f>IF(N392="nulová",J392,0)</f>
        <v>0</v>
      </c>
      <c r="BJ392" s="25" t="s">
        <v>81</v>
      </c>
      <c r="BK392" s="215">
        <f>ROUND(I392*H392,2)</f>
        <v>0</v>
      </c>
      <c r="BL392" s="25" t="s">
        <v>203</v>
      </c>
      <c r="BM392" s="25" t="s">
        <v>2117</v>
      </c>
    </row>
    <row r="393" spans="2:65" s="12" customFormat="1">
      <c r="B393" s="216"/>
      <c r="C393" s="217"/>
      <c r="D393" s="218" t="s">
        <v>205</v>
      </c>
      <c r="E393" s="219" t="s">
        <v>24</v>
      </c>
      <c r="F393" s="220" t="s">
        <v>2118</v>
      </c>
      <c r="G393" s="217"/>
      <c r="H393" s="221">
        <v>4</v>
      </c>
      <c r="I393" s="222"/>
      <c r="J393" s="217"/>
      <c r="K393" s="217"/>
      <c r="L393" s="223"/>
      <c r="M393" s="224"/>
      <c r="N393" s="225"/>
      <c r="O393" s="225"/>
      <c r="P393" s="225"/>
      <c r="Q393" s="225"/>
      <c r="R393" s="225"/>
      <c r="S393" s="225"/>
      <c r="T393" s="226"/>
      <c r="AT393" s="227" t="s">
        <v>205</v>
      </c>
      <c r="AU393" s="227" t="s">
        <v>211</v>
      </c>
      <c r="AV393" s="12" t="s">
        <v>83</v>
      </c>
      <c r="AW393" s="12" t="s">
        <v>37</v>
      </c>
      <c r="AX393" s="12" t="s">
        <v>81</v>
      </c>
      <c r="AY393" s="227" t="s">
        <v>196</v>
      </c>
    </row>
    <row r="394" spans="2:65" s="11" customFormat="1" ht="29.9" customHeight="1">
      <c r="B394" s="188"/>
      <c r="C394" s="189"/>
      <c r="D394" s="190" t="s">
        <v>73</v>
      </c>
      <c r="E394" s="202" t="s">
        <v>1100</v>
      </c>
      <c r="F394" s="202" t="s">
        <v>1101</v>
      </c>
      <c r="G394" s="189"/>
      <c r="H394" s="189"/>
      <c r="I394" s="192"/>
      <c r="J394" s="203">
        <f>BK394</f>
        <v>0</v>
      </c>
      <c r="K394" s="189"/>
      <c r="L394" s="194"/>
      <c r="M394" s="195"/>
      <c r="N394" s="196"/>
      <c r="O394" s="196"/>
      <c r="P394" s="197">
        <f>SUM(P395:P404)</f>
        <v>0</v>
      </c>
      <c r="Q394" s="196"/>
      <c r="R394" s="197">
        <f>SUM(R395:R404)</f>
        <v>0</v>
      </c>
      <c r="S394" s="196"/>
      <c r="T394" s="198">
        <f>SUM(T395:T404)</f>
        <v>0</v>
      </c>
      <c r="AR394" s="199" t="s">
        <v>81</v>
      </c>
      <c r="AT394" s="200" t="s">
        <v>73</v>
      </c>
      <c r="AU394" s="200" t="s">
        <v>81</v>
      </c>
      <c r="AY394" s="199" t="s">
        <v>196</v>
      </c>
      <c r="BK394" s="201">
        <f>SUM(BK395:BK404)</f>
        <v>0</v>
      </c>
    </row>
    <row r="395" spans="2:65" s="1" customFormat="1" ht="23" customHeight="1">
      <c r="B395" s="42"/>
      <c r="C395" s="204" t="s">
        <v>597</v>
      </c>
      <c r="D395" s="204" t="s">
        <v>198</v>
      </c>
      <c r="E395" s="205" t="s">
        <v>1103</v>
      </c>
      <c r="F395" s="206" t="s">
        <v>1104</v>
      </c>
      <c r="G395" s="207" t="s">
        <v>214</v>
      </c>
      <c r="H395" s="208">
        <v>87.578000000000003</v>
      </c>
      <c r="I395" s="209"/>
      <c r="J395" s="210">
        <f>ROUND(I395*H395,2)</f>
        <v>0</v>
      </c>
      <c r="K395" s="206" t="s">
        <v>202</v>
      </c>
      <c r="L395" s="62"/>
      <c r="M395" s="211" t="s">
        <v>24</v>
      </c>
      <c r="N395" s="212" t="s">
        <v>45</v>
      </c>
      <c r="O395" s="43"/>
      <c r="P395" s="213">
        <f>O395*H395</f>
        <v>0</v>
      </c>
      <c r="Q395" s="213">
        <v>0</v>
      </c>
      <c r="R395" s="213">
        <f>Q395*H395</f>
        <v>0</v>
      </c>
      <c r="S395" s="213">
        <v>0</v>
      </c>
      <c r="T395" s="214">
        <f>S395*H395</f>
        <v>0</v>
      </c>
      <c r="AR395" s="25" t="s">
        <v>203</v>
      </c>
      <c r="AT395" s="25" t="s">
        <v>198</v>
      </c>
      <c r="AU395" s="25" t="s">
        <v>83</v>
      </c>
      <c r="AY395" s="25" t="s">
        <v>196</v>
      </c>
      <c r="BE395" s="215">
        <f>IF(N395="základní",J395,0)</f>
        <v>0</v>
      </c>
      <c r="BF395" s="215">
        <f>IF(N395="snížená",J395,0)</f>
        <v>0</v>
      </c>
      <c r="BG395" s="215">
        <f>IF(N395="zákl. přenesená",J395,0)</f>
        <v>0</v>
      </c>
      <c r="BH395" s="215">
        <f>IF(N395="sníž. přenesená",J395,0)</f>
        <v>0</v>
      </c>
      <c r="BI395" s="215">
        <f>IF(N395="nulová",J395,0)</f>
        <v>0</v>
      </c>
      <c r="BJ395" s="25" t="s">
        <v>81</v>
      </c>
      <c r="BK395" s="215">
        <f>ROUND(I395*H395,2)</f>
        <v>0</v>
      </c>
      <c r="BL395" s="25" t="s">
        <v>203</v>
      </c>
      <c r="BM395" s="25" t="s">
        <v>2119</v>
      </c>
    </row>
    <row r="396" spans="2:65" s="1" customFormat="1" ht="34.5" customHeight="1">
      <c r="B396" s="42"/>
      <c r="C396" s="204" t="s">
        <v>604</v>
      </c>
      <c r="D396" s="204" t="s">
        <v>198</v>
      </c>
      <c r="E396" s="205" t="s">
        <v>1107</v>
      </c>
      <c r="F396" s="206" t="s">
        <v>1108</v>
      </c>
      <c r="G396" s="207" t="s">
        <v>214</v>
      </c>
      <c r="H396" s="208">
        <v>262.73399999999998</v>
      </c>
      <c r="I396" s="209"/>
      <c r="J396" s="210">
        <f>ROUND(I396*H396,2)</f>
        <v>0</v>
      </c>
      <c r="K396" s="206" t="s">
        <v>202</v>
      </c>
      <c r="L396" s="62"/>
      <c r="M396" s="211" t="s">
        <v>24</v>
      </c>
      <c r="N396" s="212" t="s">
        <v>45</v>
      </c>
      <c r="O396" s="43"/>
      <c r="P396" s="213">
        <f>O396*H396</f>
        <v>0</v>
      </c>
      <c r="Q396" s="213">
        <v>0</v>
      </c>
      <c r="R396" s="213">
        <f>Q396*H396</f>
        <v>0</v>
      </c>
      <c r="S396" s="213">
        <v>0</v>
      </c>
      <c r="T396" s="214">
        <f>S396*H396</f>
        <v>0</v>
      </c>
      <c r="AR396" s="25" t="s">
        <v>203</v>
      </c>
      <c r="AT396" s="25" t="s">
        <v>198</v>
      </c>
      <c r="AU396" s="25" t="s">
        <v>83</v>
      </c>
      <c r="AY396" s="25" t="s">
        <v>196</v>
      </c>
      <c r="BE396" s="215">
        <f>IF(N396="základní",J396,0)</f>
        <v>0</v>
      </c>
      <c r="BF396" s="215">
        <f>IF(N396="snížená",J396,0)</f>
        <v>0</v>
      </c>
      <c r="BG396" s="215">
        <f>IF(N396="zákl. přenesená",J396,0)</f>
        <v>0</v>
      </c>
      <c r="BH396" s="215">
        <f>IF(N396="sníž. přenesená",J396,0)</f>
        <v>0</v>
      </c>
      <c r="BI396" s="215">
        <f>IF(N396="nulová",J396,0)</f>
        <v>0</v>
      </c>
      <c r="BJ396" s="25" t="s">
        <v>81</v>
      </c>
      <c r="BK396" s="215">
        <f>ROUND(I396*H396,2)</f>
        <v>0</v>
      </c>
      <c r="BL396" s="25" t="s">
        <v>203</v>
      </c>
      <c r="BM396" s="25" t="s">
        <v>2120</v>
      </c>
    </row>
    <row r="397" spans="2:65" s="12" customFormat="1">
      <c r="B397" s="216"/>
      <c r="C397" s="217"/>
      <c r="D397" s="218" t="s">
        <v>205</v>
      </c>
      <c r="E397" s="219" t="s">
        <v>24</v>
      </c>
      <c r="F397" s="220" t="s">
        <v>2121</v>
      </c>
      <c r="G397" s="217"/>
      <c r="H397" s="221">
        <v>262.73399999999998</v>
      </c>
      <c r="I397" s="222"/>
      <c r="J397" s="217"/>
      <c r="K397" s="217"/>
      <c r="L397" s="223"/>
      <c r="M397" s="224"/>
      <c r="N397" s="225"/>
      <c r="O397" s="225"/>
      <c r="P397" s="225"/>
      <c r="Q397" s="225"/>
      <c r="R397" s="225"/>
      <c r="S397" s="225"/>
      <c r="T397" s="226"/>
      <c r="AT397" s="227" t="s">
        <v>205</v>
      </c>
      <c r="AU397" s="227" t="s">
        <v>83</v>
      </c>
      <c r="AV397" s="12" t="s">
        <v>83</v>
      </c>
      <c r="AW397" s="12" t="s">
        <v>37</v>
      </c>
      <c r="AX397" s="12" t="s">
        <v>81</v>
      </c>
      <c r="AY397" s="227" t="s">
        <v>196</v>
      </c>
    </row>
    <row r="398" spans="2:65" s="1" customFormat="1" ht="34.5" customHeight="1">
      <c r="B398" s="42"/>
      <c r="C398" s="204" t="s">
        <v>612</v>
      </c>
      <c r="D398" s="204" t="s">
        <v>198</v>
      </c>
      <c r="E398" s="205" t="s">
        <v>1120</v>
      </c>
      <c r="F398" s="206" t="s">
        <v>1121</v>
      </c>
      <c r="G398" s="207" t="s">
        <v>214</v>
      </c>
      <c r="H398" s="208">
        <v>0.128</v>
      </c>
      <c r="I398" s="209"/>
      <c r="J398" s="210">
        <f>ROUND(I398*H398,2)</f>
        <v>0</v>
      </c>
      <c r="K398" s="206" t="s">
        <v>202</v>
      </c>
      <c r="L398" s="62"/>
      <c r="M398" s="211" t="s">
        <v>24</v>
      </c>
      <c r="N398" s="212" t="s">
        <v>45</v>
      </c>
      <c r="O398" s="43"/>
      <c r="P398" s="213">
        <f>O398*H398</f>
        <v>0</v>
      </c>
      <c r="Q398" s="213">
        <v>0</v>
      </c>
      <c r="R398" s="213">
        <f>Q398*H398</f>
        <v>0</v>
      </c>
      <c r="S398" s="213">
        <v>0</v>
      </c>
      <c r="T398" s="214">
        <f>S398*H398</f>
        <v>0</v>
      </c>
      <c r="AR398" s="25" t="s">
        <v>203</v>
      </c>
      <c r="AT398" s="25" t="s">
        <v>198</v>
      </c>
      <c r="AU398" s="25" t="s">
        <v>83</v>
      </c>
      <c r="AY398" s="25" t="s">
        <v>196</v>
      </c>
      <c r="BE398" s="215">
        <f>IF(N398="základní",J398,0)</f>
        <v>0</v>
      </c>
      <c r="BF398" s="215">
        <f>IF(N398="snížená",J398,0)</f>
        <v>0</v>
      </c>
      <c r="BG398" s="215">
        <f>IF(N398="zákl. přenesená",J398,0)</f>
        <v>0</v>
      </c>
      <c r="BH398" s="215">
        <f>IF(N398="sníž. přenesená",J398,0)</f>
        <v>0</v>
      </c>
      <c r="BI398" s="215">
        <f>IF(N398="nulová",J398,0)</f>
        <v>0</v>
      </c>
      <c r="BJ398" s="25" t="s">
        <v>81</v>
      </c>
      <c r="BK398" s="215">
        <f>ROUND(I398*H398,2)</f>
        <v>0</v>
      </c>
      <c r="BL398" s="25" t="s">
        <v>203</v>
      </c>
      <c r="BM398" s="25" t="s">
        <v>2122</v>
      </c>
    </row>
    <row r="399" spans="2:65" s="1" customFormat="1" ht="34.5" customHeight="1">
      <c r="B399" s="42"/>
      <c r="C399" s="204" t="s">
        <v>616</v>
      </c>
      <c r="D399" s="204" t="s">
        <v>198</v>
      </c>
      <c r="E399" s="205" t="s">
        <v>1116</v>
      </c>
      <c r="F399" s="206" t="s">
        <v>1117</v>
      </c>
      <c r="G399" s="207" t="s">
        <v>214</v>
      </c>
      <c r="H399" s="208">
        <v>0.106</v>
      </c>
      <c r="I399" s="209"/>
      <c r="J399" s="210">
        <f>ROUND(I399*H399,2)</f>
        <v>0</v>
      </c>
      <c r="K399" s="206" t="s">
        <v>202</v>
      </c>
      <c r="L399" s="62"/>
      <c r="M399" s="211" t="s">
        <v>24</v>
      </c>
      <c r="N399" s="212" t="s">
        <v>45</v>
      </c>
      <c r="O399" s="43"/>
      <c r="P399" s="213">
        <f>O399*H399</f>
        <v>0</v>
      </c>
      <c r="Q399" s="213">
        <v>0</v>
      </c>
      <c r="R399" s="213">
        <f>Q399*H399</f>
        <v>0</v>
      </c>
      <c r="S399" s="213">
        <v>0</v>
      </c>
      <c r="T399" s="214">
        <f>S399*H399</f>
        <v>0</v>
      </c>
      <c r="AR399" s="25" t="s">
        <v>203</v>
      </c>
      <c r="AT399" s="25" t="s">
        <v>198</v>
      </c>
      <c r="AU399" s="25" t="s">
        <v>83</v>
      </c>
      <c r="AY399" s="25" t="s">
        <v>196</v>
      </c>
      <c r="BE399" s="215">
        <f>IF(N399="základní",J399,0)</f>
        <v>0</v>
      </c>
      <c r="BF399" s="215">
        <f>IF(N399="snížená",J399,0)</f>
        <v>0</v>
      </c>
      <c r="BG399" s="215">
        <f>IF(N399="zákl. přenesená",J399,0)</f>
        <v>0</v>
      </c>
      <c r="BH399" s="215">
        <f>IF(N399="sníž. přenesená",J399,0)</f>
        <v>0</v>
      </c>
      <c r="BI399" s="215">
        <f>IF(N399="nulová",J399,0)</f>
        <v>0</v>
      </c>
      <c r="BJ399" s="25" t="s">
        <v>81</v>
      </c>
      <c r="BK399" s="215">
        <f>ROUND(I399*H399,2)</f>
        <v>0</v>
      </c>
      <c r="BL399" s="25" t="s">
        <v>203</v>
      </c>
      <c r="BM399" s="25" t="s">
        <v>2123</v>
      </c>
    </row>
    <row r="400" spans="2:65" s="1" customFormat="1" ht="46" customHeight="1">
      <c r="B400" s="42"/>
      <c r="C400" s="204" t="s">
        <v>622</v>
      </c>
      <c r="D400" s="204" t="s">
        <v>198</v>
      </c>
      <c r="E400" s="205" t="s">
        <v>1124</v>
      </c>
      <c r="F400" s="206" t="s">
        <v>1125</v>
      </c>
      <c r="G400" s="207" t="s">
        <v>214</v>
      </c>
      <c r="H400" s="208">
        <v>87.046999999999997</v>
      </c>
      <c r="I400" s="209"/>
      <c r="J400" s="210">
        <f>ROUND(I400*H400,2)</f>
        <v>0</v>
      </c>
      <c r="K400" s="206" t="s">
        <v>202</v>
      </c>
      <c r="L400" s="62"/>
      <c r="M400" s="211" t="s">
        <v>24</v>
      </c>
      <c r="N400" s="212" t="s">
        <v>45</v>
      </c>
      <c r="O400" s="43"/>
      <c r="P400" s="213">
        <f>O400*H400</f>
        <v>0</v>
      </c>
      <c r="Q400" s="213">
        <v>0</v>
      </c>
      <c r="R400" s="213">
        <f>Q400*H400</f>
        <v>0</v>
      </c>
      <c r="S400" s="213">
        <v>0</v>
      </c>
      <c r="T400" s="214">
        <f>S400*H400</f>
        <v>0</v>
      </c>
      <c r="AR400" s="25" t="s">
        <v>203</v>
      </c>
      <c r="AT400" s="25" t="s">
        <v>198</v>
      </c>
      <c r="AU400" s="25" t="s">
        <v>83</v>
      </c>
      <c r="AY400" s="25" t="s">
        <v>196</v>
      </c>
      <c r="BE400" s="215">
        <f>IF(N400="základní",J400,0)</f>
        <v>0</v>
      </c>
      <c r="BF400" s="215">
        <f>IF(N400="snížená",J400,0)</f>
        <v>0</v>
      </c>
      <c r="BG400" s="215">
        <f>IF(N400="zákl. přenesená",J400,0)</f>
        <v>0</v>
      </c>
      <c r="BH400" s="215">
        <f>IF(N400="sníž. přenesená",J400,0)</f>
        <v>0</v>
      </c>
      <c r="BI400" s="215">
        <f>IF(N400="nulová",J400,0)</f>
        <v>0</v>
      </c>
      <c r="BJ400" s="25" t="s">
        <v>81</v>
      </c>
      <c r="BK400" s="215">
        <f>ROUND(I400*H400,2)</f>
        <v>0</v>
      </c>
      <c r="BL400" s="25" t="s">
        <v>203</v>
      </c>
      <c r="BM400" s="25" t="s">
        <v>2124</v>
      </c>
    </row>
    <row r="401" spans="2:65" s="12" customFormat="1">
      <c r="B401" s="216"/>
      <c r="C401" s="217"/>
      <c r="D401" s="218" t="s">
        <v>205</v>
      </c>
      <c r="E401" s="219" t="s">
        <v>24</v>
      </c>
      <c r="F401" s="220" t="s">
        <v>2125</v>
      </c>
      <c r="G401" s="217"/>
      <c r="H401" s="221">
        <v>87.578000000000003</v>
      </c>
      <c r="I401" s="222"/>
      <c r="J401" s="217"/>
      <c r="K401" s="217"/>
      <c r="L401" s="223"/>
      <c r="M401" s="224"/>
      <c r="N401" s="225"/>
      <c r="O401" s="225"/>
      <c r="P401" s="225"/>
      <c r="Q401" s="225"/>
      <c r="R401" s="225"/>
      <c r="S401" s="225"/>
      <c r="T401" s="226"/>
      <c r="AT401" s="227" t="s">
        <v>205</v>
      </c>
      <c r="AU401" s="227" t="s">
        <v>83</v>
      </c>
      <c r="AV401" s="12" t="s">
        <v>83</v>
      </c>
      <c r="AW401" s="12" t="s">
        <v>37</v>
      </c>
      <c r="AX401" s="12" t="s">
        <v>74</v>
      </c>
      <c r="AY401" s="227" t="s">
        <v>196</v>
      </c>
    </row>
    <row r="402" spans="2:65" s="12" customFormat="1">
      <c r="B402" s="216"/>
      <c r="C402" s="217"/>
      <c r="D402" s="218" t="s">
        <v>205</v>
      </c>
      <c r="E402" s="219" t="s">
        <v>24</v>
      </c>
      <c r="F402" s="220" t="s">
        <v>2126</v>
      </c>
      <c r="G402" s="217"/>
      <c r="H402" s="221">
        <v>-0.23400000000000001</v>
      </c>
      <c r="I402" s="222"/>
      <c r="J402" s="217"/>
      <c r="K402" s="217"/>
      <c r="L402" s="223"/>
      <c r="M402" s="224"/>
      <c r="N402" s="225"/>
      <c r="O402" s="225"/>
      <c r="P402" s="225"/>
      <c r="Q402" s="225"/>
      <c r="R402" s="225"/>
      <c r="S402" s="225"/>
      <c r="T402" s="226"/>
      <c r="AT402" s="227" t="s">
        <v>205</v>
      </c>
      <c r="AU402" s="227" t="s">
        <v>83</v>
      </c>
      <c r="AV402" s="12" t="s">
        <v>83</v>
      </c>
      <c r="AW402" s="12" t="s">
        <v>37</v>
      </c>
      <c r="AX402" s="12" t="s">
        <v>74</v>
      </c>
      <c r="AY402" s="227" t="s">
        <v>196</v>
      </c>
    </row>
    <row r="403" spans="2:65" s="12" customFormat="1">
      <c r="B403" s="216"/>
      <c r="C403" s="217"/>
      <c r="D403" s="218" t="s">
        <v>205</v>
      </c>
      <c r="E403" s="219" t="s">
        <v>24</v>
      </c>
      <c r="F403" s="220" t="s">
        <v>2127</v>
      </c>
      <c r="G403" s="217"/>
      <c r="H403" s="221">
        <v>-0.29699999999999999</v>
      </c>
      <c r="I403" s="222"/>
      <c r="J403" s="217"/>
      <c r="K403" s="217"/>
      <c r="L403" s="223"/>
      <c r="M403" s="224"/>
      <c r="N403" s="225"/>
      <c r="O403" s="225"/>
      <c r="P403" s="225"/>
      <c r="Q403" s="225"/>
      <c r="R403" s="225"/>
      <c r="S403" s="225"/>
      <c r="T403" s="226"/>
      <c r="AT403" s="227" t="s">
        <v>205</v>
      </c>
      <c r="AU403" s="227" t="s">
        <v>83</v>
      </c>
      <c r="AV403" s="12" t="s">
        <v>83</v>
      </c>
      <c r="AW403" s="12" t="s">
        <v>37</v>
      </c>
      <c r="AX403" s="12" t="s">
        <v>74</v>
      </c>
      <c r="AY403" s="227" t="s">
        <v>196</v>
      </c>
    </row>
    <row r="404" spans="2:65" s="14" customFormat="1">
      <c r="B404" s="239"/>
      <c r="C404" s="240"/>
      <c r="D404" s="218" t="s">
        <v>205</v>
      </c>
      <c r="E404" s="241" t="s">
        <v>24</v>
      </c>
      <c r="F404" s="242" t="s">
        <v>238</v>
      </c>
      <c r="G404" s="240"/>
      <c r="H404" s="243">
        <v>87.046999999999997</v>
      </c>
      <c r="I404" s="244"/>
      <c r="J404" s="240"/>
      <c r="K404" s="240"/>
      <c r="L404" s="245"/>
      <c r="M404" s="246"/>
      <c r="N404" s="247"/>
      <c r="O404" s="247"/>
      <c r="P404" s="247"/>
      <c r="Q404" s="247"/>
      <c r="R404" s="247"/>
      <c r="S404" s="247"/>
      <c r="T404" s="248"/>
      <c r="AT404" s="249" t="s">
        <v>205</v>
      </c>
      <c r="AU404" s="249" t="s">
        <v>83</v>
      </c>
      <c r="AV404" s="14" t="s">
        <v>203</v>
      </c>
      <c r="AW404" s="14" t="s">
        <v>37</v>
      </c>
      <c r="AX404" s="14" t="s">
        <v>81</v>
      </c>
      <c r="AY404" s="249" t="s">
        <v>196</v>
      </c>
    </row>
    <row r="405" spans="2:65" s="11" customFormat="1" ht="29.9" customHeight="1">
      <c r="B405" s="188"/>
      <c r="C405" s="189"/>
      <c r="D405" s="190" t="s">
        <v>73</v>
      </c>
      <c r="E405" s="202" t="s">
        <v>1139</v>
      </c>
      <c r="F405" s="202" t="s">
        <v>1140</v>
      </c>
      <c r="G405" s="189"/>
      <c r="H405" s="189"/>
      <c r="I405" s="192"/>
      <c r="J405" s="203">
        <f>BK405</f>
        <v>0</v>
      </c>
      <c r="K405" s="189"/>
      <c r="L405" s="194"/>
      <c r="M405" s="195"/>
      <c r="N405" s="196"/>
      <c r="O405" s="196"/>
      <c r="P405" s="197">
        <f>P406</f>
        <v>0</v>
      </c>
      <c r="Q405" s="196"/>
      <c r="R405" s="197">
        <f>R406</f>
        <v>0</v>
      </c>
      <c r="S405" s="196"/>
      <c r="T405" s="198">
        <f>T406</f>
        <v>0</v>
      </c>
      <c r="AR405" s="199" t="s">
        <v>81</v>
      </c>
      <c r="AT405" s="200" t="s">
        <v>73</v>
      </c>
      <c r="AU405" s="200" t="s">
        <v>81</v>
      </c>
      <c r="AY405" s="199" t="s">
        <v>196</v>
      </c>
      <c r="BK405" s="201">
        <f>BK406</f>
        <v>0</v>
      </c>
    </row>
    <row r="406" spans="2:65" s="1" customFormat="1" ht="57.5" customHeight="1">
      <c r="B406" s="42"/>
      <c r="C406" s="204" t="s">
        <v>628</v>
      </c>
      <c r="D406" s="204" t="s">
        <v>198</v>
      </c>
      <c r="E406" s="205" t="s">
        <v>1142</v>
      </c>
      <c r="F406" s="206" t="s">
        <v>1143</v>
      </c>
      <c r="G406" s="207" t="s">
        <v>214</v>
      </c>
      <c r="H406" s="208">
        <v>36.19</v>
      </c>
      <c r="I406" s="209"/>
      <c r="J406" s="210">
        <f>ROUND(I406*H406,2)</f>
        <v>0</v>
      </c>
      <c r="K406" s="206" t="s">
        <v>202</v>
      </c>
      <c r="L406" s="62"/>
      <c r="M406" s="211" t="s">
        <v>24</v>
      </c>
      <c r="N406" s="212" t="s">
        <v>45</v>
      </c>
      <c r="O406" s="43"/>
      <c r="P406" s="213">
        <f>O406*H406</f>
        <v>0</v>
      </c>
      <c r="Q406" s="213">
        <v>0</v>
      </c>
      <c r="R406" s="213">
        <f>Q406*H406</f>
        <v>0</v>
      </c>
      <c r="S406" s="213">
        <v>0</v>
      </c>
      <c r="T406" s="214">
        <f>S406*H406</f>
        <v>0</v>
      </c>
      <c r="AR406" s="25" t="s">
        <v>203</v>
      </c>
      <c r="AT406" s="25" t="s">
        <v>198</v>
      </c>
      <c r="AU406" s="25" t="s">
        <v>83</v>
      </c>
      <c r="AY406" s="25" t="s">
        <v>196</v>
      </c>
      <c r="BE406" s="215">
        <f>IF(N406="základní",J406,0)</f>
        <v>0</v>
      </c>
      <c r="BF406" s="215">
        <f>IF(N406="snížená",J406,0)</f>
        <v>0</v>
      </c>
      <c r="BG406" s="215">
        <f>IF(N406="zákl. přenesená",J406,0)</f>
        <v>0</v>
      </c>
      <c r="BH406" s="215">
        <f>IF(N406="sníž. přenesená",J406,0)</f>
        <v>0</v>
      </c>
      <c r="BI406" s="215">
        <f>IF(N406="nulová",J406,0)</f>
        <v>0</v>
      </c>
      <c r="BJ406" s="25" t="s">
        <v>81</v>
      </c>
      <c r="BK406" s="215">
        <f>ROUND(I406*H406,2)</f>
        <v>0</v>
      </c>
      <c r="BL406" s="25" t="s">
        <v>203</v>
      </c>
      <c r="BM406" s="25" t="s">
        <v>2128</v>
      </c>
    </row>
    <row r="407" spans="2:65" s="11" customFormat="1" ht="37.4" customHeight="1">
      <c r="B407" s="188"/>
      <c r="C407" s="189"/>
      <c r="D407" s="190" t="s">
        <v>73</v>
      </c>
      <c r="E407" s="191" t="s">
        <v>1146</v>
      </c>
      <c r="F407" s="191" t="s">
        <v>1147</v>
      </c>
      <c r="G407" s="189"/>
      <c r="H407" s="189"/>
      <c r="I407" s="192"/>
      <c r="J407" s="193">
        <f>BK407</f>
        <v>0</v>
      </c>
      <c r="K407" s="189"/>
      <c r="L407" s="194"/>
      <c r="M407" s="195"/>
      <c r="N407" s="196"/>
      <c r="O407" s="196"/>
      <c r="P407" s="197">
        <f>P408+P435+P455+P470+P473+P510+P534+P550+P561+P573</f>
        <v>0</v>
      </c>
      <c r="Q407" s="196"/>
      <c r="R407" s="197">
        <f>R408+R435+R455+R470+R473+R510+R534+R550+R561+R573</f>
        <v>5.3038660969455007</v>
      </c>
      <c r="S407" s="196"/>
      <c r="T407" s="198">
        <f>T408+T435+T455+T470+T473+T510+T534+T550+T561+T573</f>
        <v>0</v>
      </c>
      <c r="AR407" s="199" t="s">
        <v>83</v>
      </c>
      <c r="AT407" s="200" t="s">
        <v>73</v>
      </c>
      <c r="AU407" s="200" t="s">
        <v>74</v>
      </c>
      <c r="AY407" s="199" t="s">
        <v>196</v>
      </c>
      <c r="BK407" s="201">
        <f>BK408+BK435+BK455+BK470+BK473+BK510+BK534+BK550+BK561+BK573</f>
        <v>0</v>
      </c>
    </row>
    <row r="408" spans="2:65" s="11" customFormat="1" ht="19.899999999999999" customHeight="1">
      <c r="B408" s="188"/>
      <c r="C408" s="189"/>
      <c r="D408" s="190" t="s">
        <v>73</v>
      </c>
      <c r="E408" s="202" t="s">
        <v>1148</v>
      </c>
      <c r="F408" s="202" t="s">
        <v>1149</v>
      </c>
      <c r="G408" s="189"/>
      <c r="H408" s="189"/>
      <c r="I408" s="192"/>
      <c r="J408" s="203">
        <f>BK408</f>
        <v>0</v>
      </c>
      <c r="K408" s="189"/>
      <c r="L408" s="194"/>
      <c r="M408" s="195"/>
      <c r="N408" s="196"/>
      <c r="O408" s="196"/>
      <c r="P408" s="197">
        <f>SUM(P409:P434)</f>
        <v>0</v>
      </c>
      <c r="Q408" s="196"/>
      <c r="R408" s="197">
        <f>SUM(R409:R434)</f>
        <v>0.59902140000000004</v>
      </c>
      <c r="S408" s="196"/>
      <c r="T408" s="198">
        <f>SUM(T409:T434)</f>
        <v>0</v>
      </c>
      <c r="AR408" s="199" t="s">
        <v>83</v>
      </c>
      <c r="AT408" s="200" t="s">
        <v>73</v>
      </c>
      <c r="AU408" s="200" t="s">
        <v>81</v>
      </c>
      <c r="AY408" s="199" t="s">
        <v>196</v>
      </c>
      <c r="BK408" s="201">
        <f>SUM(BK409:BK434)</f>
        <v>0</v>
      </c>
    </row>
    <row r="409" spans="2:65" s="1" customFormat="1" ht="23" customHeight="1">
      <c r="B409" s="42"/>
      <c r="C409" s="204" t="s">
        <v>644</v>
      </c>
      <c r="D409" s="204" t="s">
        <v>198</v>
      </c>
      <c r="E409" s="205" t="s">
        <v>1151</v>
      </c>
      <c r="F409" s="206" t="s">
        <v>1152</v>
      </c>
      <c r="G409" s="207" t="s">
        <v>267</v>
      </c>
      <c r="H409" s="208">
        <v>101.6</v>
      </c>
      <c r="I409" s="209"/>
      <c r="J409" s="210">
        <f>ROUND(I409*H409,2)</f>
        <v>0</v>
      </c>
      <c r="K409" s="206" t="s">
        <v>24</v>
      </c>
      <c r="L409" s="62"/>
      <c r="M409" s="211" t="s">
        <v>24</v>
      </c>
      <c r="N409" s="212" t="s">
        <v>45</v>
      </c>
      <c r="O409" s="43"/>
      <c r="P409" s="213">
        <f>O409*H409</f>
        <v>0</v>
      </c>
      <c r="Q409" s="213">
        <v>2.0000000000000001E-4</v>
      </c>
      <c r="R409" s="213">
        <f>Q409*H409</f>
        <v>2.0320000000000001E-2</v>
      </c>
      <c r="S409" s="213">
        <v>0</v>
      </c>
      <c r="T409" s="214">
        <f>S409*H409</f>
        <v>0</v>
      </c>
      <c r="AR409" s="25" t="s">
        <v>290</v>
      </c>
      <c r="AT409" s="25" t="s">
        <v>198</v>
      </c>
      <c r="AU409" s="25" t="s">
        <v>83</v>
      </c>
      <c r="AY409" s="25" t="s">
        <v>196</v>
      </c>
      <c r="BE409" s="215">
        <f>IF(N409="základní",J409,0)</f>
        <v>0</v>
      </c>
      <c r="BF409" s="215">
        <f>IF(N409="snížená",J409,0)</f>
        <v>0</v>
      </c>
      <c r="BG409" s="215">
        <f>IF(N409="zákl. přenesená",J409,0)</f>
        <v>0</v>
      </c>
      <c r="BH409" s="215">
        <f>IF(N409="sníž. přenesená",J409,0)</f>
        <v>0</v>
      </c>
      <c r="BI409" s="215">
        <f>IF(N409="nulová",J409,0)</f>
        <v>0</v>
      </c>
      <c r="BJ409" s="25" t="s">
        <v>81</v>
      </c>
      <c r="BK409" s="215">
        <f>ROUND(I409*H409,2)</f>
        <v>0</v>
      </c>
      <c r="BL409" s="25" t="s">
        <v>290</v>
      </c>
      <c r="BM409" s="25" t="s">
        <v>2129</v>
      </c>
    </row>
    <row r="410" spans="2:65" s="15" customFormat="1" ht="24">
      <c r="B410" s="260"/>
      <c r="C410" s="261"/>
      <c r="D410" s="218" t="s">
        <v>205</v>
      </c>
      <c r="E410" s="262" t="s">
        <v>24</v>
      </c>
      <c r="F410" s="263" t="s">
        <v>789</v>
      </c>
      <c r="G410" s="261"/>
      <c r="H410" s="262" t="s">
        <v>24</v>
      </c>
      <c r="I410" s="264"/>
      <c r="J410" s="261"/>
      <c r="K410" s="261"/>
      <c r="L410" s="265"/>
      <c r="M410" s="266"/>
      <c r="N410" s="267"/>
      <c r="O410" s="267"/>
      <c r="P410" s="267"/>
      <c r="Q410" s="267"/>
      <c r="R410" s="267"/>
      <c r="S410" s="267"/>
      <c r="T410" s="268"/>
      <c r="AT410" s="269" t="s">
        <v>205</v>
      </c>
      <c r="AU410" s="269" t="s">
        <v>83</v>
      </c>
      <c r="AV410" s="15" t="s">
        <v>81</v>
      </c>
      <c r="AW410" s="15" t="s">
        <v>37</v>
      </c>
      <c r="AX410" s="15" t="s">
        <v>74</v>
      </c>
      <c r="AY410" s="269" t="s">
        <v>196</v>
      </c>
    </row>
    <row r="411" spans="2:65" s="15" customFormat="1">
      <c r="B411" s="260"/>
      <c r="C411" s="261"/>
      <c r="D411" s="218" t="s">
        <v>205</v>
      </c>
      <c r="E411" s="262" t="s">
        <v>24</v>
      </c>
      <c r="F411" s="263" t="s">
        <v>790</v>
      </c>
      <c r="G411" s="261"/>
      <c r="H411" s="262" t="s">
        <v>24</v>
      </c>
      <c r="I411" s="264"/>
      <c r="J411" s="261"/>
      <c r="K411" s="261"/>
      <c r="L411" s="265"/>
      <c r="M411" s="266"/>
      <c r="N411" s="267"/>
      <c r="O411" s="267"/>
      <c r="P411" s="267"/>
      <c r="Q411" s="267"/>
      <c r="R411" s="267"/>
      <c r="S411" s="267"/>
      <c r="T411" s="268"/>
      <c r="AT411" s="269" t="s">
        <v>205</v>
      </c>
      <c r="AU411" s="269" t="s">
        <v>83</v>
      </c>
      <c r="AV411" s="15" t="s">
        <v>81</v>
      </c>
      <c r="AW411" s="15" t="s">
        <v>37</v>
      </c>
      <c r="AX411" s="15" t="s">
        <v>74</v>
      </c>
      <c r="AY411" s="269" t="s">
        <v>196</v>
      </c>
    </row>
    <row r="412" spans="2:65" s="15" customFormat="1">
      <c r="B412" s="260"/>
      <c r="C412" s="261"/>
      <c r="D412" s="218" t="s">
        <v>205</v>
      </c>
      <c r="E412" s="262" t="s">
        <v>24</v>
      </c>
      <c r="F412" s="263" t="s">
        <v>791</v>
      </c>
      <c r="G412" s="261"/>
      <c r="H412" s="262" t="s">
        <v>24</v>
      </c>
      <c r="I412" s="264"/>
      <c r="J412" s="261"/>
      <c r="K412" s="261"/>
      <c r="L412" s="265"/>
      <c r="M412" s="266"/>
      <c r="N412" s="267"/>
      <c r="O412" s="267"/>
      <c r="P412" s="267"/>
      <c r="Q412" s="267"/>
      <c r="R412" s="267"/>
      <c r="S412" s="267"/>
      <c r="T412" s="268"/>
      <c r="AT412" s="269" t="s">
        <v>205</v>
      </c>
      <c r="AU412" s="269" t="s">
        <v>83</v>
      </c>
      <c r="AV412" s="15" t="s">
        <v>81</v>
      </c>
      <c r="AW412" s="15" t="s">
        <v>37</v>
      </c>
      <c r="AX412" s="15" t="s">
        <v>74</v>
      </c>
      <c r="AY412" s="269" t="s">
        <v>196</v>
      </c>
    </row>
    <row r="413" spans="2:65" s="12" customFormat="1">
      <c r="B413" s="216"/>
      <c r="C413" s="217"/>
      <c r="D413" s="218" t="s">
        <v>205</v>
      </c>
      <c r="E413" s="219" t="s">
        <v>24</v>
      </c>
      <c r="F413" s="220" t="s">
        <v>24</v>
      </c>
      <c r="G413" s="217"/>
      <c r="H413" s="221">
        <v>0</v>
      </c>
      <c r="I413" s="222"/>
      <c r="J413" s="217"/>
      <c r="K413" s="217"/>
      <c r="L413" s="223"/>
      <c r="M413" s="224"/>
      <c r="N413" s="225"/>
      <c r="O413" s="225"/>
      <c r="P413" s="225"/>
      <c r="Q413" s="225"/>
      <c r="R413" s="225"/>
      <c r="S413" s="225"/>
      <c r="T413" s="226"/>
      <c r="AT413" s="227" t="s">
        <v>205</v>
      </c>
      <c r="AU413" s="227" t="s">
        <v>83</v>
      </c>
      <c r="AV413" s="12" t="s">
        <v>83</v>
      </c>
      <c r="AW413" s="12" t="s">
        <v>37</v>
      </c>
      <c r="AX413" s="12" t="s">
        <v>74</v>
      </c>
      <c r="AY413" s="227" t="s">
        <v>196</v>
      </c>
    </row>
    <row r="414" spans="2:65" s="15" customFormat="1">
      <c r="B414" s="260"/>
      <c r="C414" s="261"/>
      <c r="D414" s="218" t="s">
        <v>205</v>
      </c>
      <c r="E414" s="262" t="s">
        <v>24</v>
      </c>
      <c r="F414" s="263" t="s">
        <v>792</v>
      </c>
      <c r="G414" s="261"/>
      <c r="H414" s="262" t="s">
        <v>24</v>
      </c>
      <c r="I414" s="264"/>
      <c r="J414" s="261"/>
      <c r="K414" s="261"/>
      <c r="L414" s="265"/>
      <c r="M414" s="266"/>
      <c r="N414" s="267"/>
      <c r="O414" s="267"/>
      <c r="P414" s="267"/>
      <c r="Q414" s="267"/>
      <c r="R414" s="267"/>
      <c r="S414" s="267"/>
      <c r="T414" s="268"/>
      <c r="AT414" s="269" t="s">
        <v>205</v>
      </c>
      <c r="AU414" s="269" t="s">
        <v>83</v>
      </c>
      <c r="AV414" s="15" t="s">
        <v>81</v>
      </c>
      <c r="AW414" s="15" t="s">
        <v>37</v>
      </c>
      <c r="AX414" s="15" t="s">
        <v>74</v>
      </c>
      <c r="AY414" s="269" t="s">
        <v>196</v>
      </c>
    </row>
    <row r="415" spans="2:65" s="12" customFormat="1">
      <c r="B415" s="216"/>
      <c r="C415" s="217"/>
      <c r="D415" s="218" t="s">
        <v>205</v>
      </c>
      <c r="E415" s="219" t="s">
        <v>24</v>
      </c>
      <c r="F415" s="220" t="s">
        <v>2130</v>
      </c>
      <c r="G415" s="217"/>
      <c r="H415" s="221">
        <v>101.6</v>
      </c>
      <c r="I415" s="222"/>
      <c r="J415" s="217"/>
      <c r="K415" s="217"/>
      <c r="L415" s="223"/>
      <c r="M415" s="224"/>
      <c r="N415" s="225"/>
      <c r="O415" s="225"/>
      <c r="P415" s="225"/>
      <c r="Q415" s="225"/>
      <c r="R415" s="225"/>
      <c r="S415" s="225"/>
      <c r="T415" s="226"/>
      <c r="AT415" s="227" t="s">
        <v>205</v>
      </c>
      <c r="AU415" s="227" t="s">
        <v>83</v>
      </c>
      <c r="AV415" s="12" t="s">
        <v>83</v>
      </c>
      <c r="AW415" s="12" t="s">
        <v>37</v>
      </c>
      <c r="AX415" s="12" t="s">
        <v>81</v>
      </c>
      <c r="AY415" s="227" t="s">
        <v>196</v>
      </c>
    </row>
    <row r="416" spans="2:65" s="1" customFormat="1" ht="14.5" customHeight="1">
      <c r="B416" s="42"/>
      <c r="C416" s="204" t="s">
        <v>650</v>
      </c>
      <c r="D416" s="204" t="s">
        <v>198</v>
      </c>
      <c r="E416" s="205" t="s">
        <v>1156</v>
      </c>
      <c r="F416" s="206" t="s">
        <v>1157</v>
      </c>
      <c r="G416" s="207" t="s">
        <v>267</v>
      </c>
      <c r="H416" s="208">
        <v>101.6</v>
      </c>
      <c r="I416" s="209"/>
      <c r="J416" s="210">
        <f>ROUND(I416*H416,2)</f>
        <v>0</v>
      </c>
      <c r="K416" s="206" t="s">
        <v>24</v>
      </c>
      <c r="L416" s="62"/>
      <c r="M416" s="211" t="s">
        <v>24</v>
      </c>
      <c r="N416" s="212" t="s">
        <v>45</v>
      </c>
      <c r="O416" s="43"/>
      <c r="P416" s="213">
        <f>O416*H416</f>
        <v>0</v>
      </c>
      <c r="Q416" s="213">
        <v>5.4999999999999997E-3</v>
      </c>
      <c r="R416" s="213">
        <f>Q416*H416</f>
        <v>0.55879999999999996</v>
      </c>
      <c r="S416" s="213">
        <v>0</v>
      </c>
      <c r="T416" s="214">
        <f>S416*H416</f>
        <v>0</v>
      </c>
      <c r="AR416" s="25" t="s">
        <v>290</v>
      </c>
      <c r="AT416" s="25" t="s">
        <v>198</v>
      </c>
      <c r="AU416" s="25" t="s">
        <v>83</v>
      </c>
      <c r="AY416" s="25" t="s">
        <v>196</v>
      </c>
      <c r="BE416" s="215">
        <f>IF(N416="základní",J416,0)</f>
        <v>0</v>
      </c>
      <c r="BF416" s="215">
        <f>IF(N416="snížená",J416,0)</f>
        <v>0</v>
      </c>
      <c r="BG416" s="215">
        <f>IF(N416="zákl. přenesená",J416,0)</f>
        <v>0</v>
      </c>
      <c r="BH416" s="215">
        <f>IF(N416="sníž. přenesená",J416,0)</f>
        <v>0</v>
      </c>
      <c r="BI416" s="215">
        <f>IF(N416="nulová",J416,0)</f>
        <v>0</v>
      </c>
      <c r="BJ416" s="25" t="s">
        <v>81</v>
      </c>
      <c r="BK416" s="215">
        <f>ROUND(I416*H416,2)</f>
        <v>0</v>
      </c>
      <c r="BL416" s="25" t="s">
        <v>290</v>
      </c>
      <c r="BM416" s="25" t="s">
        <v>2131</v>
      </c>
    </row>
    <row r="417" spans="2:65" s="15" customFormat="1" ht="24">
      <c r="B417" s="260"/>
      <c r="C417" s="261"/>
      <c r="D417" s="218" t="s">
        <v>205</v>
      </c>
      <c r="E417" s="262" t="s">
        <v>24</v>
      </c>
      <c r="F417" s="263" t="s">
        <v>789</v>
      </c>
      <c r="G417" s="261"/>
      <c r="H417" s="262" t="s">
        <v>24</v>
      </c>
      <c r="I417" s="264"/>
      <c r="J417" s="261"/>
      <c r="K417" s="261"/>
      <c r="L417" s="265"/>
      <c r="M417" s="266"/>
      <c r="N417" s="267"/>
      <c r="O417" s="267"/>
      <c r="P417" s="267"/>
      <c r="Q417" s="267"/>
      <c r="R417" s="267"/>
      <c r="S417" s="267"/>
      <c r="T417" s="268"/>
      <c r="AT417" s="269" t="s">
        <v>205</v>
      </c>
      <c r="AU417" s="269" t="s">
        <v>83</v>
      </c>
      <c r="AV417" s="15" t="s">
        <v>81</v>
      </c>
      <c r="AW417" s="15" t="s">
        <v>37</v>
      </c>
      <c r="AX417" s="15" t="s">
        <v>74</v>
      </c>
      <c r="AY417" s="269" t="s">
        <v>196</v>
      </c>
    </row>
    <row r="418" spans="2:65" s="15" customFormat="1">
      <c r="B418" s="260"/>
      <c r="C418" s="261"/>
      <c r="D418" s="218" t="s">
        <v>205</v>
      </c>
      <c r="E418" s="262" t="s">
        <v>24</v>
      </c>
      <c r="F418" s="263" t="s">
        <v>790</v>
      </c>
      <c r="G418" s="261"/>
      <c r="H418" s="262" t="s">
        <v>24</v>
      </c>
      <c r="I418" s="264"/>
      <c r="J418" s="261"/>
      <c r="K418" s="261"/>
      <c r="L418" s="265"/>
      <c r="M418" s="266"/>
      <c r="N418" s="267"/>
      <c r="O418" s="267"/>
      <c r="P418" s="267"/>
      <c r="Q418" s="267"/>
      <c r="R418" s="267"/>
      <c r="S418" s="267"/>
      <c r="T418" s="268"/>
      <c r="AT418" s="269" t="s">
        <v>205</v>
      </c>
      <c r="AU418" s="269" t="s">
        <v>83</v>
      </c>
      <c r="AV418" s="15" t="s">
        <v>81</v>
      </c>
      <c r="AW418" s="15" t="s">
        <v>37</v>
      </c>
      <c r="AX418" s="15" t="s">
        <v>74</v>
      </c>
      <c r="AY418" s="269" t="s">
        <v>196</v>
      </c>
    </row>
    <row r="419" spans="2:65" s="15" customFormat="1">
      <c r="B419" s="260"/>
      <c r="C419" s="261"/>
      <c r="D419" s="218" t="s">
        <v>205</v>
      </c>
      <c r="E419" s="262" t="s">
        <v>24</v>
      </c>
      <c r="F419" s="263" t="s">
        <v>791</v>
      </c>
      <c r="G419" s="261"/>
      <c r="H419" s="262" t="s">
        <v>24</v>
      </c>
      <c r="I419" s="264"/>
      <c r="J419" s="261"/>
      <c r="K419" s="261"/>
      <c r="L419" s="265"/>
      <c r="M419" s="266"/>
      <c r="N419" s="267"/>
      <c r="O419" s="267"/>
      <c r="P419" s="267"/>
      <c r="Q419" s="267"/>
      <c r="R419" s="267"/>
      <c r="S419" s="267"/>
      <c r="T419" s="268"/>
      <c r="AT419" s="269" t="s">
        <v>205</v>
      </c>
      <c r="AU419" s="269" t="s">
        <v>83</v>
      </c>
      <c r="AV419" s="15" t="s">
        <v>81</v>
      </c>
      <c r="AW419" s="15" t="s">
        <v>37</v>
      </c>
      <c r="AX419" s="15" t="s">
        <v>74</v>
      </c>
      <c r="AY419" s="269" t="s">
        <v>196</v>
      </c>
    </row>
    <row r="420" spans="2:65" s="12" customFormat="1">
      <c r="B420" s="216"/>
      <c r="C420" s="217"/>
      <c r="D420" s="218" t="s">
        <v>205</v>
      </c>
      <c r="E420" s="219" t="s">
        <v>24</v>
      </c>
      <c r="F420" s="220" t="s">
        <v>24</v>
      </c>
      <c r="G420" s="217"/>
      <c r="H420" s="221">
        <v>0</v>
      </c>
      <c r="I420" s="222"/>
      <c r="J420" s="217"/>
      <c r="K420" s="217"/>
      <c r="L420" s="223"/>
      <c r="M420" s="224"/>
      <c r="N420" s="225"/>
      <c r="O420" s="225"/>
      <c r="P420" s="225"/>
      <c r="Q420" s="225"/>
      <c r="R420" s="225"/>
      <c r="S420" s="225"/>
      <c r="T420" s="226"/>
      <c r="AT420" s="227" t="s">
        <v>205</v>
      </c>
      <c r="AU420" s="227" t="s">
        <v>83</v>
      </c>
      <c r="AV420" s="12" t="s">
        <v>83</v>
      </c>
      <c r="AW420" s="12" t="s">
        <v>37</v>
      </c>
      <c r="AX420" s="12" t="s">
        <v>74</v>
      </c>
      <c r="AY420" s="227" t="s">
        <v>196</v>
      </c>
    </row>
    <row r="421" spans="2:65" s="15" customFormat="1">
      <c r="B421" s="260"/>
      <c r="C421" s="261"/>
      <c r="D421" s="218" t="s">
        <v>205</v>
      </c>
      <c r="E421" s="262" t="s">
        <v>24</v>
      </c>
      <c r="F421" s="263" t="s">
        <v>792</v>
      </c>
      <c r="G421" s="261"/>
      <c r="H421" s="262" t="s">
        <v>24</v>
      </c>
      <c r="I421" s="264"/>
      <c r="J421" s="261"/>
      <c r="K421" s="261"/>
      <c r="L421" s="265"/>
      <c r="M421" s="266"/>
      <c r="N421" s="267"/>
      <c r="O421" s="267"/>
      <c r="P421" s="267"/>
      <c r="Q421" s="267"/>
      <c r="R421" s="267"/>
      <c r="S421" s="267"/>
      <c r="T421" s="268"/>
      <c r="AT421" s="269" t="s">
        <v>205</v>
      </c>
      <c r="AU421" s="269" t="s">
        <v>83</v>
      </c>
      <c r="AV421" s="15" t="s">
        <v>81</v>
      </c>
      <c r="AW421" s="15" t="s">
        <v>37</v>
      </c>
      <c r="AX421" s="15" t="s">
        <v>74</v>
      </c>
      <c r="AY421" s="269" t="s">
        <v>196</v>
      </c>
    </row>
    <row r="422" spans="2:65" s="12" customFormat="1">
      <c r="B422" s="216"/>
      <c r="C422" s="217"/>
      <c r="D422" s="218" t="s">
        <v>205</v>
      </c>
      <c r="E422" s="219" t="s">
        <v>24</v>
      </c>
      <c r="F422" s="220" t="s">
        <v>2130</v>
      </c>
      <c r="G422" s="217"/>
      <c r="H422" s="221">
        <v>101.6</v>
      </c>
      <c r="I422" s="222"/>
      <c r="J422" s="217"/>
      <c r="K422" s="217"/>
      <c r="L422" s="223"/>
      <c r="M422" s="224"/>
      <c r="N422" s="225"/>
      <c r="O422" s="225"/>
      <c r="P422" s="225"/>
      <c r="Q422" s="225"/>
      <c r="R422" s="225"/>
      <c r="S422" s="225"/>
      <c r="T422" s="226"/>
      <c r="AT422" s="227" t="s">
        <v>205</v>
      </c>
      <c r="AU422" s="227" t="s">
        <v>83</v>
      </c>
      <c r="AV422" s="12" t="s">
        <v>83</v>
      </c>
      <c r="AW422" s="12" t="s">
        <v>37</v>
      </c>
      <c r="AX422" s="12" t="s">
        <v>81</v>
      </c>
      <c r="AY422" s="227" t="s">
        <v>196</v>
      </c>
    </row>
    <row r="423" spans="2:65" s="1" customFormat="1" ht="34.5" customHeight="1">
      <c r="B423" s="42"/>
      <c r="C423" s="204" t="s">
        <v>654</v>
      </c>
      <c r="D423" s="204" t="s">
        <v>198</v>
      </c>
      <c r="E423" s="205" t="s">
        <v>1160</v>
      </c>
      <c r="F423" s="206" t="s">
        <v>1161</v>
      </c>
      <c r="G423" s="207" t="s">
        <v>267</v>
      </c>
      <c r="H423" s="208">
        <v>3</v>
      </c>
      <c r="I423" s="209"/>
      <c r="J423" s="210">
        <f>ROUND(I423*H423,2)</f>
        <v>0</v>
      </c>
      <c r="K423" s="206" t="s">
        <v>202</v>
      </c>
      <c r="L423" s="62"/>
      <c r="M423" s="211" t="s">
        <v>24</v>
      </c>
      <c r="N423" s="212" t="s">
        <v>45</v>
      </c>
      <c r="O423" s="43"/>
      <c r="P423" s="213">
        <f>O423*H423</f>
        <v>0</v>
      </c>
      <c r="Q423" s="213">
        <v>3.0000000000000001E-3</v>
      </c>
      <c r="R423" s="213">
        <f>Q423*H423</f>
        <v>9.0000000000000011E-3</v>
      </c>
      <c r="S423" s="213">
        <v>0</v>
      </c>
      <c r="T423" s="214">
        <f>S423*H423</f>
        <v>0</v>
      </c>
      <c r="AR423" s="25" t="s">
        <v>290</v>
      </c>
      <c r="AT423" s="25" t="s">
        <v>198</v>
      </c>
      <c r="AU423" s="25" t="s">
        <v>83</v>
      </c>
      <c r="AY423" s="25" t="s">
        <v>196</v>
      </c>
      <c r="BE423" s="215">
        <f>IF(N423="základní",J423,0)</f>
        <v>0</v>
      </c>
      <c r="BF423" s="215">
        <f>IF(N423="snížená",J423,0)</f>
        <v>0</v>
      </c>
      <c r="BG423" s="215">
        <f>IF(N423="zákl. přenesená",J423,0)</f>
        <v>0</v>
      </c>
      <c r="BH423" s="215">
        <f>IF(N423="sníž. přenesená",J423,0)</f>
        <v>0</v>
      </c>
      <c r="BI423" s="215">
        <f>IF(N423="nulová",J423,0)</f>
        <v>0</v>
      </c>
      <c r="BJ423" s="25" t="s">
        <v>81</v>
      </c>
      <c r="BK423" s="215">
        <f>ROUND(I423*H423,2)</f>
        <v>0</v>
      </c>
      <c r="BL423" s="25" t="s">
        <v>290</v>
      </c>
      <c r="BM423" s="25" t="s">
        <v>2132</v>
      </c>
    </row>
    <row r="424" spans="2:65" s="12" customFormat="1">
      <c r="B424" s="216"/>
      <c r="C424" s="217"/>
      <c r="D424" s="218" t="s">
        <v>205</v>
      </c>
      <c r="E424" s="219" t="s">
        <v>24</v>
      </c>
      <c r="F424" s="220" t="s">
        <v>2133</v>
      </c>
      <c r="G424" s="217"/>
      <c r="H424" s="221">
        <v>3</v>
      </c>
      <c r="I424" s="222"/>
      <c r="J424" s="217"/>
      <c r="K424" s="217"/>
      <c r="L424" s="223"/>
      <c r="M424" s="224"/>
      <c r="N424" s="225"/>
      <c r="O424" s="225"/>
      <c r="P424" s="225"/>
      <c r="Q424" s="225"/>
      <c r="R424" s="225"/>
      <c r="S424" s="225"/>
      <c r="T424" s="226"/>
      <c r="AT424" s="227" t="s">
        <v>205</v>
      </c>
      <c r="AU424" s="227" t="s">
        <v>83</v>
      </c>
      <c r="AV424" s="12" t="s">
        <v>83</v>
      </c>
      <c r="AW424" s="12" t="s">
        <v>37</v>
      </c>
      <c r="AX424" s="12" t="s">
        <v>81</v>
      </c>
      <c r="AY424" s="227" t="s">
        <v>196</v>
      </c>
    </row>
    <row r="425" spans="2:65" s="1" customFormat="1" ht="34.5" customHeight="1">
      <c r="B425" s="42"/>
      <c r="C425" s="204" t="s">
        <v>658</v>
      </c>
      <c r="D425" s="204" t="s">
        <v>198</v>
      </c>
      <c r="E425" s="205" t="s">
        <v>1168</v>
      </c>
      <c r="F425" s="206" t="s">
        <v>1169</v>
      </c>
      <c r="G425" s="207" t="s">
        <v>267</v>
      </c>
      <c r="H425" s="208">
        <v>2.5139999999999998</v>
      </c>
      <c r="I425" s="209"/>
      <c r="J425" s="210">
        <f>ROUND(I425*H425,2)</f>
        <v>0</v>
      </c>
      <c r="K425" s="206" t="s">
        <v>202</v>
      </c>
      <c r="L425" s="62"/>
      <c r="M425" s="211" t="s">
        <v>24</v>
      </c>
      <c r="N425" s="212" t="s">
        <v>45</v>
      </c>
      <c r="O425" s="43"/>
      <c r="P425" s="213">
        <f>O425*H425</f>
        <v>0</v>
      </c>
      <c r="Q425" s="213">
        <v>3.0000000000000001E-3</v>
      </c>
      <c r="R425" s="213">
        <f>Q425*H425</f>
        <v>7.5419999999999992E-3</v>
      </c>
      <c r="S425" s="213">
        <v>0</v>
      </c>
      <c r="T425" s="214">
        <f>S425*H425</f>
        <v>0</v>
      </c>
      <c r="AR425" s="25" t="s">
        <v>290</v>
      </c>
      <c r="AT425" s="25" t="s">
        <v>198</v>
      </c>
      <c r="AU425" s="25" t="s">
        <v>83</v>
      </c>
      <c r="AY425" s="25" t="s">
        <v>196</v>
      </c>
      <c r="BE425" s="215">
        <f>IF(N425="základní",J425,0)</f>
        <v>0</v>
      </c>
      <c r="BF425" s="215">
        <f>IF(N425="snížená",J425,0)</f>
        <v>0</v>
      </c>
      <c r="BG425" s="215">
        <f>IF(N425="zákl. přenesená",J425,0)</f>
        <v>0</v>
      </c>
      <c r="BH425" s="215">
        <f>IF(N425="sníž. přenesená",J425,0)</f>
        <v>0</v>
      </c>
      <c r="BI425" s="215">
        <f>IF(N425="nulová",J425,0)</f>
        <v>0</v>
      </c>
      <c r="BJ425" s="25" t="s">
        <v>81</v>
      </c>
      <c r="BK425" s="215">
        <f>ROUND(I425*H425,2)</f>
        <v>0</v>
      </c>
      <c r="BL425" s="25" t="s">
        <v>290</v>
      </c>
      <c r="BM425" s="25" t="s">
        <v>2134</v>
      </c>
    </row>
    <row r="426" spans="2:65" s="12" customFormat="1">
      <c r="B426" s="216"/>
      <c r="C426" s="217"/>
      <c r="D426" s="218" t="s">
        <v>205</v>
      </c>
      <c r="E426" s="219" t="s">
        <v>24</v>
      </c>
      <c r="F426" s="220" t="s">
        <v>2135</v>
      </c>
      <c r="G426" s="217"/>
      <c r="H426" s="221">
        <v>3.0539999999999998</v>
      </c>
      <c r="I426" s="222"/>
      <c r="J426" s="217"/>
      <c r="K426" s="217"/>
      <c r="L426" s="223"/>
      <c r="M426" s="224"/>
      <c r="N426" s="225"/>
      <c r="O426" s="225"/>
      <c r="P426" s="225"/>
      <c r="Q426" s="225"/>
      <c r="R426" s="225"/>
      <c r="S426" s="225"/>
      <c r="T426" s="226"/>
      <c r="AT426" s="227" t="s">
        <v>205</v>
      </c>
      <c r="AU426" s="227" t="s">
        <v>83</v>
      </c>
      <c r="AV426" s="12" t="s">
        <v>83</v>
      </c>
      <c r="AW426" s="12" t="s">
        <v>37</v>
      </c>
      <c r="AX426" s="12" t="s">
        <v>74</v>
      </c>
      <c r="AY426" s="227" t="s">
        <v>196</v>
      </c>
    </row>
    <row r="427" spans="2:65" s="12" customFormat="1">
      <c r="B427" s="216"/>
      <c r="C427" s="217"/>
      <c r="D427" s="218" t="s">
        <v>205</v>
      </c>
      <c r="E427" s="219" t="s">
        <v>24</v>
      </c>
      <c r="F427" s="220" t="s">
        <v>2136</v>
      </c>
      <c r="G427" s="217"/>
      <c r="H427" s="221">
        <v>-0.54</v>
      </c>
      <c r="I427" s="222"/>
      <c r="J427" s="217"/>
      <c r="K427" s="217"/>
      <c r="L427" s="223"/>
      <c r="M427" s="224"/>
      <c r="N427" s="225"/>
      <c r="O427" s="225"/>
      <c r="P427" s="225"/>
      <c r="Q427" s="225"/>
      <c r="R427" s="225"/>
      <c r="S427" s="225"/>
      <c r="T427" s="226"/>
      <c r="AT427" s="227" t="s">
        <v>205</v>
      </c>
      <c r="AU427" s="227" t="s">
        <v>83</v>
      </c>
      <c r="AV427" s="12" t="s">
        <v>83</v>
      </c>
      <c r="AW427" s="12" t="s">
        <v>37</v>
      </c>
      <c r="AX427" s="12" t="s">
        <v>74</v>
      </c>
      <c r="AY427" s="227" t="s">
        <v>196</v>
      </c>
    </row>
    <row r="428" spans="2:65" s="14" customFormat="1">
      <c r="B428" s="239"/>
      <c r="C428" s="240"/>
      <c r="D428" s="218" t="s">
        <v>205</v>
      </c>
      <c r="E428" s="241" t="s">
        <v>24</v>
      </c>
      <c r="F428" s="242" t="s">
        <v>2137</v>
      </c>
      <c r="G428" s="240"/>
      <c r="H428" s="243">
        <v>2.5139999999999998</v>
      </c>
      <c r="I428" s="244"/>
      <c r="J428" s="240"/>
      <c r="K428" s="240"/>
      <c r="L428" s="245"/>
      <c r="M428" s="246"/>
      <c r="N428" s="247"/>
      <c r="O428" s="247"/>
      <c r="P428" s="247"/>
      <c r="Q428" s="247"/>
      <c r="R428" s="247"/>
      <c r="S428" s="247"/>
      <c r="T428" s="248"/>
      <c r="AT428" s="249" t="s">
        <v>205</v>
      </c>
      <c r="AU428" s="249" t="s">
        <v>83</v>
      </c>
      <c r="AV428" s="14" t="s">
        <v>203</v>
      </c>
      <c r="AW428" s="14" t="s">
        <v>37</v>
      </c>
      <c r="AX428" s="14" t="s">
        <v>81</v>
      </c>
      <c r="AY428" s="249" t="s">
        <v>196</v>
      </c>
    </row>
    <row r="429" spans="2:65" s="1" customFormat="1" ht="34.5" customHeight="1">
      <c r="B429" s="42"/>
      <c r="C429" s="204" t="s">
        <v>663</v>
      </c>
      <c r="D429" s="204" t="s">
        <v>198</v>
      </c>
      <c r="E429" s="205" t="s">
        <v>1176</v>
      </c>
      <c r="F429" s="206" t="s">
        <v>1177</v>
      </c>
      <c r="G429" s="207" t="s">
        <v>320</v>
      </c>
      <c r="H429" s="208">
        <v>10.18</v>
      </c>
      <c r="I429" s="209"/>
      <c r="J429" s="210">
        <f>ROUND(I429*H429,2)</f>
        <v>0</v>
      </c>
      <c r="K429" s="206" t="s">
        <v>202</v>
      </c>
      <c r="L429" s="62"/>
      <c r="M429" s="211" t="s">
        <v>24</v>
      </c>
      <c r="N429" s="212" t="s">
        <v>45</v>
      </c>
      <c r="O429" s="43"/>
      <c r="P429" s="213">
        <f>O429*H429</f>
        <v>0</v>
      </c>
      <c r="Q429" s="213">
        <v>0</v>
      </c>
      <c r="R429" s="213">
        <f>Q429*H429</f>
        <v>0</v>
      </c>
      <c r="S429" s="213">
        <v>0</v>
      </c>
      <c r="T429" s="214">
        <f>S429*H429</f>
        <v>0</v>
      </c>
      <c r="AR429" s="25" t="s">
        <v>290</v>
      </c>
      <c r="AT429" s="25" t="s">
        <v>198</v>
      </c>
      <c r="AU429" s="25" t="s">
        <v>83</v>
      </c>
      <c r="AY429" s="25" t="s">
        <v>196</v>
      </c>
      <c r="BE429" s="215">
        <f>IF(N429="základní",J429,0)</f>
        <v>0</v>
      </c>
      <c r="BF429" s="215">
        <f>IF(N429="snížená",J429,0)</f>
        <v>0</v>
      </c>
      <c r="BG429" s="215">
        <f>IF(N429="zákl. přenesená",J429,0)</f>
        <v>0</v>
      </c>
      <c r="BH429" s="215">
        <f>IF(N429="sníž. přenesená",J429,0)</f>
        <v>0</v>
      </c>
      <c r="BI429" s="215">
        <f>IF(N429="nulová",J429,0)</f>
        <v>0</v>
      </c>
      <c r="BJ429" s="25" t="s">
        <v>81</v>
      </c>
      <c r="BK429" s="215">
        <f>ROUND(I429*H429,2)</f>
        <v>0</v>
      </c>
      <c r="BL429" s="25" t="s">
        <v>290</v>
      </c>
      <c r="BM429" s="25" t="s">
        <v>2138</v>
      </c>
    </row>
    <row r="430" spans="2:65" s="12" customFormat="1">
      <c r="B430" s="216"/>
      <c r="C430" s="217"/>
      <c r="D430" s="218" t="s">
        <v>205</v>
      </c>
      <c r="E430" s="219" t="s">
        <v>24</v>
      </c>
      <c r="F430" s="220" t="s">
        <v>2139</v>
      </c>
      <c r="G430" s="217"/>
      <c r="H430" s="221">
        <v>10.18</v>
      </c>
      <c r="I430" s="222"/>
      <c r="J430" s="217"/>
      <c r="K430" s="217"/>
      <c r="L430" s="223"/>
      <c r="M430" s="224"/>
      <c r="N430" s="225"/>
      <c r="O430" s="225"/>
      <c r="P430" s="225"/>
      <c r="Q430" s="225"/>
      <c r="R430" s="225"/>
      <c r="S430" s="225"/>
      <c r="T430" s="226"/>
      <c r="AT430" s="227" t="s">
        <v>205</v>
      </c>
      <c r="AU430" s="227" t="s">
        <v>83</v>
      </c>
      <c r="AV430" s="12" t="s">
        <v>83</v>
      </c>
      <c r="AW430" s="12" t="s">
        <v>37</v>
      </c>
      <c r="AX430" s="12" t="s">
        <v>74</v>
      </c>
      <c r="AY430" s="227" t="s">
        <v>196</v>
      </c>
    </row>
    <row r="431" spans="2:65" s="14" customFormat="1">
      <c r="B431" s="239"/>
      <c r="C431" s="240"/>
      <c r="D431" s="218" t="s">
        <v>205</v>
      </c>
      <c r="E431" s="241" t="s">
        <v>24</v>
      </c>
      <c r="F431" s="242" t="s">
        <v>2137</v>
      </c>
      <c r="G431" s="240"/>
      <c r="H431" s="243">
        <v>10.18</v>
      </c>
      <c r="I431" s="244"/>
      <c r="J431" s="240"/>
      <c r="K431" s="240"/>
      <c r="L431" s="245"/>
      <c r="M431" s="246"/>
      <c r="N431" s="247"/>
      <c r="O431" s="247"/>
      <c r="P431" s="247"/>
      <c r="Q431" s="247"/>
      <c r="R431" s="247"/>
      <c r="S431" s="247"/>
      <c r="T431" s="248"/>
      <c r="AT431" s="249" t="s">
        <v>205</v>
      </c>
      <c r="AU431" s="249" t="s">
        <v>83</v>
      </c>
      <c r="AV431" s="14" t="s">
        <v>203</v>
      </c>
      <c r="AW431" s="14" t="s">
        <v>37</v>
      </c>
      <c r="AX431" s="14" t="s">
        <v>81</v>
      </c>
      <c r="AY431" s="249" t="s">
        <v>196</v>
      </c>
    </row>
    <row r="432" spans="2:65" s="1" customFormat="1" ht="23" customHeight="1">
      <c r="B432" s="42"/>
      <c r="C432" s="250" t="s">
        <v>668</v>
      </c>
      <c r="D432" s="250" t="s">
        <v>252</v>
      </c>
      <c r="E432" s="251" t="s">
        <v>1182</v>
      </c>
      <c r="F432" s="252" t="s">
        <v>1183</v>
      </c>
      <c r="G432" s="253" t="s">
        <v>320</v>
      </c>
      <c r="H432" s="254">
        <v>11.198</v>
      </c>
      <c r="I432" s="255"/>
      <c r="J432" s="256">
        <f>ROUND(I432*H432,2)</f>
        <v>0</v>
      </c>
      <c r="K432" s="252" t="s">
        <v>24</v>
      </c>
      <c r="L432" s="257"/>
      <c r="M432" s="258" t="s">
        <v>24</v>
      </c>
      <c r="N432" s="259" t="s">
        <v>45</v>
      </c>
      <c r="O432" s="43"/>
      <c r="P432" s="213">
        <f>O432*H432</f>
        <v>0</v>
      </c>
      <c r="Q432" s="213">
        <v>2.9999999999999997E-4</v>
      </c>
      <c r="R432" s="213">
        <f>Q432*H432</f>
        <v>3.3593999999999998E-3</v>
      </c>
      <c r="S432" s="213">
        <v>0</v>
      </c>
      <c r="T432" s="214">
        <f>S432*H432</f>
        <v>0</v>
      </c>
      <c r="AR432" s="25" t="s">
        <v>376</v>
      </c>
      <c r="AT432" s="25" t="s">
        <v>252</v>
      </c>
      <c r="AU432" s="25" t="s">
        <v>83</v>
      </c>
      <c r="AY432" s="25" t="s">
        <v>196</v>
      </c>
      <c r="BE432" s="215">
        <f>IF(N432="základní",J432,0)</f>
        <v>0</v>
      </c>
      <c r="BF432" s="215">
        <f>IF(N432="snížená",J432,0)</f>
        <v>0</v>
      </c>
      <c r="BG432" s="215">
        <f>IF(N432="zákl. přenesená",J432,0)</f>
        <v>0</v>
      </c>
      <c r="BH432" s="215">
        <f>IF(N432="sníž. přenesená",J432,0)</f>
        <v>0</v>
      </c>
      <c r="BI432" s="215">
        <f>IF(N432="nulová",J432,0)</f>
        <v>0</v>
      </c>
      <c r="BJ432" s="25" t="s">
        <v>81</v>
      </c>
      <c r="BK432" s="215">
        <f>ROUND(I432*H432,2)</f>
        <v>0</v>
      </c>
      <c r="BL432" s="25" t="s">
        <v>290</v>
      </c>
      <c r="BM432" s="25" t="s">
        <v>2140</v>
      </c>
    </row>
    <row r="433" spans="2:65" s="12" customFormat="1">
      <c r="B433" s="216"/>
      <c r="C433" s="217"/>
      <c r="D433" s="218" t="s">
        <v>205</v>
      </c>
      <c r="E433" s="219" t="s">
        <v>24</v>
      </c>
      <c r="F433" s="220" t="s">
        <v>2141</v>
      </c>
      <c r="G433" s="217"/>
      <c r="H433" s="221">
        <v>11.198</v>
      </c>
      <c r="I433" s="222"/>
      <c r="J433" s="217"/>
      <c r="K433" s="217"/>
      <c r="L433" s="223"/>
      <c r="M433" s="224"/>
      <c r="N433" s="225"/>
      <c r="O433" s="225"/>
      <c r="P433" s="225"/>
      <c r="Q433" s="225"/>
      <c r="R433" s="225"/>
      <c r="S433" s="225"/>
      <c r="T433" s="226"/>
      <c r="AT433" s="227" t="s">
        <v>205</v>
      </c>
      <c r="AU433" s="227" t="s">
        <v>83</v>
      </c>
      <c r="AV433" s="12" t="s">
        <v>83</v>
      </c>
      <c r="AW433" s="12" t="s">
        <v>37</v>
      </c>
      <c r="AX433" s="12" t="s">
        <v>81</v>
      </c>
      <c r="AY433" s="227" t="s">
        <v>196</v>
      </c>
    </row>
    <row r="434" spans="2:65" s="1" customFormat="1" ht="46" customHeight="1">
      <c r="B434" s="42"/>
      <c r="C434" s="204" t="s">
        <v>676</v>
      </c>
      <c r="D434" s="204" t="s">
        <v>198</v>
      </c>
      <c r="E434" s="205" t="s">
        <v>1187</v>
      </c>
      <c r="F434" s="206" t="s">
        <v>1188</v>
      </c>
      <c r="G434" s="207" t="s">
        <v>1189</v>
      </c>
      <c r="H434" s="270"/>
      <c r="I434" s="209"/>
      <c r="J434" s="210">
        <f>ROUND(I434*H434,2)</f>
        <v>0</v>
      </c>
      <c r="K434" s="206" t="s">
        <v>202</v>
      </c>
      <c r="L434" s="62"/>
      <c r="M434" s="211" t="s">
        <v>24</v>
      </c>
      <c r="N434" s="212" t="s">
        <v>45</v>
      </c>
      <c r="O434" s="43"/>
      <c r="P434" s="213">
        <f>O434*H434</f>
        <v>0</v>
      </c>
      <c r="Q434" s="213">
        <v>0</v>
      </c>
      <c r="R434" s="213">
        <f>Q434*H434</f>
        <v>0</v>
      </c>
      <c r="S434" s="213">
        <v>0</v>
      </c>
      <c r="T434" s="214">
        <f>S434*H434</f>
        <v>0</v>
      </c>
      <c r="AR434" s="25" t="s">
        <v>290</v>
      </c>
      <c r="AT434" s="25" t="s">
        <v>198</v>
      </c>
      <c r="AU434" s="25" t="s">
        <v>83</v>
      </c>
      <c r="AY434" s="25" t="s">
        <v>196</v>
      </c>
      <c r="BE434" s="215">
        <f>IF(N434="základní",J434,0)</f>
        <v>0</v>
      </c>
      <c r="BF434" s="215">
        <f>IF(N434="snížená",J434,0)</f>
        <v>0</v>
      </c>
      <c r="BG434" s="215">
        <f>IF(N434="zákl. přenesená",J434,0)</f>
        <v>0</v>
      </c>
      <c r="BH434" s="215">
        <f>IF(N434="sníž. přenesená",J434,0)</f>
        <v>0</v>
      </c>
      <c r="BI434" s="215">
        <f>IF(N434="nulová",J434,0)</f>
        <v>0</v>
      </c>
      <c r="BJ434" s="25" t="s">
        <v>81</v>
      </c>
      <c r="BK434" s="215">
        <f>ROUND(I434*H434,2)</f>
        <v>0</v>
      </c>
      <c r="BL434" s="25" t="s">
        <v>290</v>
      </c>
      <c r="BM434" s="25" t="s">
        <v>2142</v>
      </c>
    </row>
    <row r="435" spans="2:65" s="11" customFormat="1" ht="29.9" customHeight="1">
      <c r="B435" s="188"/>
      <c r="C435" s="189"/>
      <c r="D435" s="190" t="s">
        <v>73</v>
      </c>
      <c r="E435" s="202" t="s">
        <v>1191</v>
      </c>
      <c r="F435" s="202" t="s">
        <v>1192</v>
      </c>
      <c r="G435" s="189"/>
      <c r="H435" s="189"/>
      <c r="I435" s="192"/>
      <c r="J435" s="203">
        <f>BK435</f>
        <v>0</v>
      </c>
      <c r="K435" s="189"/>
      <c r="L435" s="194"/>
      <c r="M435" s="195"/>
      <c r="N435" s="196"/>
      <c r="O435" s="196"/>
      <c r="P435" s="197">
        <f>SUM(P436:P454)</f>
        <v>0</v>
      </c>
      <c r="Q435" s="196"/>
      <c r="R435" s="197">
        <f>SUM(R436:R454)</f>
        <v>0.35000599999999998</v>
      </c>
      <c r="S435" s="196"/>
      <c r="T435" s="198">
        <f>SUM(T436:T454)</f>
        <v>0</v>
      </c>
      <c r="AR435" s="199" t="s">
        <v>83</v>
      </c>
      <c r="AT435" s="200" t="s">
        <v>73</v>
      </c>
      <c r="AU435" s="200" t="s">
        <v>81</v>
      </c>
      <c r="AY435" s="199" t="s">
        <v>196</v>
      </c>
      <c r="BK435" s="201">
        <f>SUM(BK436:BK454)</f>
        <v>0</v>
      </c>
    </row>
    <row r="436" spans="2:65" s="1" customFormat="1" ht="46" customHeight="1">
      <c r="B436" s="42"/>
      <c r="C436" s="204" t="s">
        <v>684</v>
      </c>
      <c r="D436" s="204" t="s">
        <v>198</v>
      </c>
      <c r="E436" s="205" t="s">
        <v>1194</v>
      </c>
      <c r="F436" s="206" t="s">
        <v>2143</v>
      </c>
      <c r="G436" s="207" t="s">
        <v>267</v>
      </c>
      <c r="H436" s="208">
        <v>101.6</v>
      </c>
      <c r="I436" s="209"/>
      <c r="J436" s="210">
        <f>ROUND(I436*H436,2)</f>
        <v>0</v>
      </c>
      <c r="K436" s="206" t="s">
        <v>24</v>
      </c>
      <c r="L436" s="62"/>
      <c r="M436" s="211" t="s">
        <v>24</v>
      </c>
      <c r="N436" s="212" t="s">
        <v>45</v>
      </c>
      <c r="O436" s="43"/>
      <c r="P436" s="213">
        <f>O436*H436</f>
        <v>0</v>
      </c>
      <c r="Q436" s="213">
        <v>0</v>
      </c>
      <c r="R436" s="213">
        <f>Q436*H436</f>
        <v>0</v>
      </c>
      <c r="S436" s="213">
        <v>0</v>
      </c>
      <c r="T436" s="214">
        <f>S436*H436</f>
        <v>0</v>
      </c>
      <c r="AR436" s="25" t="s">
        <v>290</v>
      </c>
      <c r="AT436" s="25" t="s">
        <v>198</v>
      </c>
      <c r="AU436" s="25" t="s">
        <v>83</v>
      </c>
      <c r="AY436" s="25" t="s">
        <v>196</v>
      </c>
      <c r="BE436" s="215">
        <f>IF(N436="základní",J436,0)</f>
        <v>0</v>
      </c>
      <c r="BF436" s="215">
        <f>IF(N436="snížená",J436,0)</f>
        <v>0</v>
      </c>
      <c r="BG436" s="215">
        <f>IF(N436="zákl. přenesená",J436,0)</f>
        <v>0</v>
      </c>
      <c r="BH436" s="215">
        <f>IF(N436="sníž. přenesená",J436,0)</f>
        <v>0</v>
      </c>
      <c r="BI436" s="215">
        <f>IF(N436="nulová",J436,0)</f>
        <v>0</v>
      </c>
      <c r="BJ436" s="25" t="s">
        <v>81</v>
      </c>
      <c r="BK436" s="215">
        <f>ROUND(I436*H436,2)</f>
        <v>0</v>
      </c>
      <c r="BL436" s="25" t="s">
        <v>290</v>
      </c>
      <c r="BM436" s="25" t="s">
        <v>2144</v>
      </c>
    </row>
    <row r="437" spans="2:65" s="15" customFormat="1" ht="24">
      <c r="B437" s="260"/>
      <c r="C437" s="261"/>
      <c r="D437" s="218" t="s">
        <v>205</v>
      </c>
      <c r="E437" s="262" t="s">
        <v>24</v>
      </c>
      <c r="F437" s="263" t="s">
        <v>789</v>
      </c>
      <c r="G437" s="261"/>
      <c r="H437" s="262" t="s">
        <v>24</v>
      </c>
      <c r="I437" s="264"/>
      <c r="J437" s="261"/>
      <c r="K437" s="261"/>
      <c r="L437" s="265"/>
      <c r="M437" s="266"/>
      <c r="N437" s="267"/>
      <c r="O437" s="267"/>
      <c r="P437" s="267"/>
      <c r="Q437" s="267"/>
      <c r="R437" s="267"/>
      <c r="S437" s="267"/>
      <c r="T437" s="268"/>
      <c r="AT437" s="269" t="s">
        <v>205</v>
      </c>
      <c r="AU437" s="269" t="s">
        <v>83</v>
      </c>
      <c r="AV437" s="15" t="s">
        <v>81</v>
      </c>
      <c r="AW437" s="15" t="s">
        <v>37</v>
      </c>
      <c r="AX437" s="15" t="s">
        <v>74</v>
      </c>
      <c r="AY437" s="269" t="s">
        <v>196</v>
      </c>
    </row>
    <row r="438" spans="2:65" s="15" customFormat="1">
      <c r="B438" s="260"/>
      <c r="C438" s="261"/>
      <c r="D438" s="218" t="s">
        <v>205</v>
      </c>
      <c r="E438" s="262" t="s">
        <v>24</v>
      </c>
      <c r="F438" s="263" t="s">
        <v>790</v>
      </c>
      <c r="G438" s="261"/>
      <c r="H438" s="262" t="s">
        <v>24</v>
      </c>
      <c r="I438" s="264"/>
      <c r="J438" s="261"/>
      <c r="K438" s="261"/>
      <c r="L438" s="265"/>
      <c r="M438" s="266"/>
      <c r="N438" s="267"/>
      <c r="O438" s="267"/>
      <c r="P438" s="267"/>
      <c r="Q438" s="267"/>
      <c r="R438" s="267"/>
      <c r="S438" s="267"/>
      <c r="T438" s="268"/>
      <c r="AT438" s="269" t="s">
        <v>205</v>
      </c>
      <c r="AU438" s="269" t="s">
        <v>83</v>
      </c>
      <c r="AV438" s="15" t="s">
        <v>81</v>
      </c>
      <c r="AW438" s="15" t="s">
        <v>37</v>
      </c>
      <c r="AX438" s="15" t="s">
        <v>74</v>
      </c>
      <c r="AY438" s="269" t="s">
        <v>196</v>
      </c>
    </row>
    <row r="439" spans="2:65" s="15" customFormat="1">
      <c r="B439" s="260"/>
      <c r="C439" s="261"/>
      <c r="D439" s="218" t="s">
        <v>205</v>
      </c>
      <c r="E439" s="262" t="s">
        <v>24</v>
      </c>
      <c r="F439" s="263" t="s">
        <v>791</v>
      </c>
      <c r="G439" s="261"/>
      <c r="H439" s="262" t="s">
        <v>24</v>
      </c>
      <c r="I439" s="264"/>
      <c r="J439" s="261"/>
      <c r="K439" s="261"/>
      <c r="L439" s="265"/>
      <c r="M439" s="266"/>
      <c r="N439" s="267"/>
      <c r="O439" s="267"/>
      <c r="P439" s="267"/>
      <c r="Q439" s="267"/>
      <c r="R439" s="267"/>
      <c r="S439" s="267"/>
      <c r="T439" s="268"/>
      <c r="AT439" s="269" t="s">
        <v>205</v>
      </c>
      <c r="AU439" s="269" t="s">
        <v>83</v>
      </c>
      <c r="AV439" s="15" t="s">
        <v>81</v>
      </c>
      <c r="AW439" s="15" t="s">
        <v>37</v>
      </c>
      <c r="AX439" s="15" t="s">
        <v>74</v>
      </c>
      <c r="AY439" s="269" t="s">
        <v>196</v>
      </c>
    </row>
    <row r="440" spans="2:65" s="12" customFormat="1">
      <c r="B440" s="216"/>
      <c r="C440" s="217"/>
      <c r="D440" s="218" t="s">
        <v>205</v>
      </c>
      <c r="E440" s="219" t="s">
        <v>24</v>
      </c>
      <c r="F440" s="220" t="s">
        <v>24</v>
      </c>
      <c r="G440" s="217"/>
      <c r="H440" s="221">
        <v>0</v>
      </c>
      <c r="I440" s="222"/>
      <c r="J440" s="217"/>
      <c r="K440" s="217"/>
      <c r="L440" s="223"/>
      <c r="M440" s="224"/>
      <c r="N440" s="225"/>
      <c r="O440" s="225"/>
      <c r="P440" s="225"/>
      <c r="Q440" s="225"/>
      <c r="R440" s="225"/>
      <c r="S440" s="225"/>
      <c r="T440" s="226"/>
      <c r="AT440" s="227" t="s">
        <v>205</v>
      </c>
      <c r="AU440" s="227" t="s">
        <v>83</v>
      </c>
      <c r="AV440" s="12" t="s">
        <v>83</v>
      </c>
      <c r="AW440" s="12" t="s">
        <v>37</v>
      </c>
      <c r="AX440" s="12" t="s">
        <v>74</v>
      </c>
      <c r="AY440" s="227" t="s">
        <v>196</v>
      </c>
    </row>
    <row r="441" spans="2:65" s="15" customFormat="1">
      <c r="B441" s="260"/>
      <c r="C441" s="261"/>
      <c r="D441" s="218" t="s">
        <v>205</v>
      </c>
      <c r="E441" s="262" t="s">
        <v>24</v>
      </c>
      <c r="F441" s="263" t="s">
        <v>792</v>
      </c>
      <c r="G441" s="261"/>
      <c r="H441" s="262" t="s">
        <v>24</v>
      </c>
      <c r="I441" s="264"/>
      <c r="J441" s="261"/>
      <c r="K441" s="261"/>
      <c r="L441" s="265"/>
      <c r="M441" s="266"/>
      <c r="N441" s="267"/>
      <c r="O441" s="267"/>
      <c r="P441" s="267"/>
      <c r="Q441" s="267"/>
      <c r="R441" s="267"/>
      <c r="S441" s="267"/>
      <c r="T441" s="268"/>
      <c r="AT441" s="269" t="s">
        <v>205</v>
      </c>
      <c r="AU441" s="269" t="s">
        <v>83</v>
      </c>
      <c r="AV441" s="15" t="s">
        <v>81</v>
      </c>
      <c r="AW441" s="15" t="s">
        <v>37</v>
      </c>
      <c r="AX441" s="15" t="s">
        <v>74</v>
      </c>
      <c r="AY441" s="269" t="s">
        <v>196</v>
      </c>
    </row>
    <row r="442" spans="2:65" s="12" customFormat="1">
      <c r="B442" s="216"/>
      <c r="C442" s="217"/>
      <c r="D442" s="218" t="s">
        <v>205</v>
      </c>
      <c r="E442" s="219" t="s">
        <v>24</v>
      </c>
      <c r="F442" s="220" t="s">
        <v>2130</v>
      </c>
      <c r="G442" s="217"/>
      <c r="H442" s="221">
        <v>101.6</v>
      </c>
      <c r="I442" s="222"/>
      <c r="J442" s="217"/>
      <c r="K442" s="217"/>
      <c r="L442" s="223"/>
      <c r="M442" s="224"/>
      <c r="N442" s="225"/>
      <c r="O442" s="225"/>
      <c r="P442" s="225"/>
      <c r="Q442" s="225"/>
      <c r="R442" s="225"/>
      <c r="S442" s="225"/>
      <c r="T442" s="226"/>
      <c r="AT442" s="227" t="s">
        <v>205</v>
      </c>
      <c r="AU442" s="227" t="s">
        <v>83</v>
      </c>
      <c r="AV442" s="12" t="s">
        <v>83</v>
      </c>
      <c r="AW442" s="12" t="s">
        <v>37</v>
      </c>
      <c r="AX442" s="12" t="s">
        <v>81</v>
      </c>
      <c r="AY442" s="227" t="s">
        <v>196</v>
      </c>
    </row>
    <row r="443" spans="2:65" s="1" customFormat="1" ht="23" customHeight="1">
      <c r="B443" s="42"/>
      <c r="C443" s="250" t="s">
        <v>688</v>
      </c>
      <c r="D443" s="250" t="s">
        <v>252</v>
      </c>
      <c r="E443" s="251" t="s">
        <v>1198</v>
      </c>
      <c r="F443" s="252" t="s">
        <v>1199</v>
      </c>
      <c r="G443" s="253" t="s">
        <v>201</v>
      </c>
      <c r="H443" s="254">
        <v>10.363</v>
      </c>
      <c r="I443" s="255"/>
      <c r="J443" s="256">
        <f>ROUND(I443*H443,2)</f>
        <v>0</v>
      </c>
      <c r="K443" s="252" t="s">
        <v>202</v>
      </c>
      <c r="L443" s="257"/>
      <c r="M443" s="258" t="s">
        <v>24</v>
      </c>
      <c r="N443" s="259" t="s">
        <v>45</v>
      </c>
      <c r="O443" s="43"/>
      <c r="P443" s="213">
        <f>O443*H443</f>
        <v>0</v>
      </c>
      <c r="Q443" s="213">
        <v>0.03</v>
      </c>
      <c r="R443" s="213">
        <f>Q443*H443</f>
        <v>0.31089</v>
      </c>
      <c r="S443" s="213">
        <v>0</v>
      </c>
      <c r="T443" s="214">
        <f>S443*H443</f>
        <v>0</v>
      </c>
      <c r="AR443" s="25" t="s">
        <v>376</v>
      </c>
      <c r="AT443" s="25" t="s">
        <v>252</v>
      </c>
      <c r="AU443" s="25" t="s">
        <v>83</v>
      </c>
      <c r="AY443" s="25" t="s">
        <v>196</v>
      </c>
      <c r="BE443" s="215">
        <f>IF(N443="základní",J443,0)</f>
        <v>0</v>
      </c>
      <c r="BF443" s="215">
        <f>IF(N443="snížená",J443,0)</f>
        <v>0</v>
      </c>
      <c r="BG443" s="215">
        <f>IF(N443="zákl. přenesená",J443,0)</f>
        <v>0</v>
      </c>
      <c r="BH443" s="215">
        <f>IF(N443="sníž. přenesená",J443,0)</f>
        <v>0</v>
      </c>
      <c r="BI443" s="215">
        <f>IF(N443="nulová",J443,0)</f>
        <v>0</v>
      </c>
      <c r="BJ443" s="25" t="s">
        <v>81</v>
      </c>
      <c r="BK443" s="215">
        <f>ROUND(I443*H443,2)</f>
        <v>0</v>
      </c>
      <c r="BL443" s="25" t="s">
        <v>290</v>
      </c>
      <c r="BM443" s="25" t="s">
        <v>2145</v>
      </c>
    </row>
    <row r="444" spans="2:65" s="12" customFormat="1">
      <c r="B444" s="216"/>
      <c r="C444" s="217"/>
      <c r="D444" s="218" t="s">
        <v>205</v>
      </c>
      <c r="E444" s="219" t="s">
        <v>24</v>
      </c>
      <c r="F444" s="220" t="s">
        <v>2146</v>
      </c>
      <c r="G444" s="217"/>
      <c r="H444" s="221">
        <v>10.363</v>
      </c>
      <c r="I444" s="222"/>
      <c r="J444" s="217"/>
      <c r="K444" s="217"/>
      <c r="L444" s="223"/>
      <c r="M444" s="224"/>
      <c r="N444" s="225"/>
      <c r="O444" s="225"/>
      <c r="P444" s="225"/>
      <c r="Q444" s="225"/>
      <c r="R444" s="225"/>
      <c r="S444" s="225"/>
      <c r="T444" s="226"/>
      <c r="AT444" s="227" t="s">
        <v>205</v>
      </c>
      <c r="AU444" s="227" t="s">
        <v>83</v>
      </c>
      <c r="AV444" s="12" t="s">
        <v>83</v>
      </c>
      <c r="AW444" s="12" t="s">
        <v>37</v>
      </c>
      <c r="AX444" s="12" t="s">
        <v>81</v>
      </c>
      <c r="AY444" s="227" t="s">
        <v>196</v>
      </c>
    </row>
    <row r="445" spans="2:65" s="1" customFormat="1" ht="34.5" customHeight="1">
      <c r="B445" s="42"/>
      <c r="C445" s="204" t="s">
        <v>693</v>
      </c>
      <c r="D445" s="204" t="s">
        <v>198</v>
      </c>
      <c r="E445" s="205" t="s">
        <v>1203</v>
      </c>
      <c r="F445" s="206" t="s">
        <v>1204</v>
      </c>
      <c r="G445" s="207" t="s">
        <v>267</v>
      </c>
      <c r="H445" s="208">
        <v>101.6</v>
      </c>
      <c r="I445" s="209"/>
      <c r="J445" s="210">
        <f>ROUND(I445*H445,2)</f>
        <v>0</v>
      </c>
      <c r="K445" s="206" t="s">
        <v>202</v>
      </c>
      <c r="L445" s="62"/>
      <c r="M445" s="211" t="s">
        <v>24</v>
      </c>
      <c r="N445" s="212" t="s">
        <v>45</v>
      </c>
      <c r="O445" s="43"/>
      <c r="P445" s="213">
        <f>O445*H445</f>
        <v>0</v>
      </c>
      <c r="Q445" s="213">
        <v>0</v>
      </c>
      <c r="R445" s="213">
        <f>Q445*H445</f>
        <v>0</v>
      </c>
      <c r="S445" s="213">
        <v>0</v>
      </c>
      <c r="T445" s="214">
        <f>S445*H445</f>
        <v>0</v>
      </c>
      <c r="AR445" s="25" t="s">
        <v>290</v>
      </c>
      <c r="AT445" s="25" t="s">
        <v>198</v>
      </c>
      <c r="AU445" s="25" t="s">
        <v>83</v>
      </c>
      <c r="AY445" s="25" t="s">
        <v>196</v>
      </c>
      <c r="BE445" s="215">
        <f>IF(N445="základní",J445,0)</f>
        <v>0</v>
      </c>
      <c r="BF445" s="215">
        <f>IF(N445="snížená",J445,0)</f>
        <v>0</v>
      </c>
      <c r="BG445" s="215">
        <f>IF(N445="zákl. přenesená",J445,0)</f>
        <v>0</v>
      </c>
      <c r="BH445" s="215">
        <f>IF(N445="sníž. přenesená",J445,0)</f>
        <v>0</v>
      </c>
      <c r="BI445" s="215">
        <f>IF(N445="nulová",J445,0)</f>
        <v>0</v>
      </c>
      <c r="BJ445" s="25" t="s">
        <v>81</v>
      </c>
      <c r="BK445" s="215">
        <f>ROUND(I445*H445,2)</f>
        <v>0</v>
      </c>
      <c r="BL445" s="25" t="s">
        <v>290</v>
      </c>
      <c r="BM445" s="25" t="s">
        <v>2147</v>
      </c>
    </row>
    <row r="446" spans="2:65" s="15" customFormat="1" ht="24">
      <c r="B446" s="260"/>
      <c r="C446" s="261"/>
      <c r="D446" s="218" t="s">
        <v>205</v>
      </c>
      <c r="E446" s="262" t="s">
        <v>24</v>
      </c>
      <c r="F446" s="263" t="s">
        <v>789</v>
      </c>
      <c r="G446" s="261"/>
      <c r="H446" s="262" t="s">
        <v>24</v>
      </c>
      <c r="I446" s="264"/>
      <c r="J446" s="261"/>
      <c r="K446" s="261"/>
      <c r="L446" s="265"/>
      <c r="M446" s="266"/>
      <c r="N446" s="267"/>
      <c r="O446" s="267"/>
      <c r="P446" s="267"/>
      <c r="Q446" s="267"/>
      <c r="R446" s="267"/>
      <c r="S446" s="267"/>
      <c r="T446" s="268"/>
      <c r="AT446" s="269" t="s">
        <v>205</v>
      </c>
      <c r="AU446" s="269" t="s">
        <v>83</v>
      </c>
      <c r="AV446" s="15" t="s">
        <v>81</v>
      </c>
      <c r="AW446" s="15" t="s">
        <v>37</v>
      </c>
      <c r="AX446" s="15" t="s">
        <v>74</v>
      </c>
      <c r="AY446" s="269" t="s">
        <v>196</v>
      </c>
    </row>
    <row r="447" spans="2:65" s="15" customFormat="1">
      <c r="B447" s="260"/>
      <c r="C447" s="261"/>
      <c r="D447" s="218" t="s">
        <v>205</v>
      </c>
      <c r="E447" s="262" t="s">
        <v>24</v>
      </c>
      <c r="F447" s="263" t="s">
        <v>790</v>
      </c>
      <c r="G447" s="261"/>
      <c r="H447" s="262" t="s">
        <v>24</v>
      </c>
      <c r="I447" s="264"/>
      <c r="J447" s="261"/>
      <c r="K447" s="261"/>
      <c r="L447" s="265"/>
      <c r="M447" s="266"/>
      <c r="N447" s="267"/>
      <c r="O447" s="267"/>
      <c r="P447" s="267"/>
      <c r="Q447" s="267"/>
      <c r="R447" s="267"/>
      <c r="S447" s="267"/>
      <c r="T447" s="268"/>
      <c r="AT447" s="269" t="s">
        <v>205</v>
      </c>
      <c r="AU447" s="269" t="s">
        <v>83</v>
      </c>
      <c r="AV447" s="15" t="s">
        <v>81</v>
      </c>
      <c r="AW447" s="15" t="s">
        <v>37</v>
      </c>
      <c r="AX447" s="15" t="s">
        <v>74</v>
      </c>
      <c r="AY447" s="269" t="s">
        <v>196</v>
      </c>
    </row>
    <row r="448" spans="2:65" s="15" customFormat="1">
      <c r="B448" s="260"/>
      <c r="C448" s="261"/>
      <c r="D448" s="218" t="s">
        <v>205</v>
      </c>
      <c r="E448" s="262" t="s">
        <v>24</v>
      </c>
      <c r="F448" s="263" t="s">
        <v>791</v>
      </c>
      <c r="G448" s="261"/>
      <c r="H448" s="262" t="s">
        <v>24</v>
      </c>
      <c r="I448" s="264"/>
      <c r="J448" s="261"/>
      <c r="K448" s="261"/>
      <c r="L448" s="265"/>
      <c r="M448" s="266"/>
      <c r="N448" s="267"/>
      <c r="O448" s="267"/>
      <c r="P448" s="267"/>
      <c r="Q448" s="267"/>
      <c r="R448" s="267"/>
      <c r="S448" s="267"/>
      <c r="T448" s="268"/>
      <c r="AT448" s="269" t="s">
        <v>205</v>
      </c>
      <c r="AU448" s="269" t="s">
        <v>83</v>
      </c>
      <c r="AV448" s="15" t="s">
        <v>81</v>
      </c>
      <c r="AW448" s="15" t="s">
        <v>37</v>
      </c>
      <c r="AX448" s="15" t="s">
        <v>74</v>
      </c>
      <c r="AY448" s="269" t="s">
        <v>196</v>
      </c>
    </row>
    <row r="449" spans="2:65" s="12" customFormat="1">
      <c r="B449" s="216"/>
      <c r="C449" s="217"/>
      <c r="D449" s="218" t="s">
        <v>205</v>
      </c>
      <c r="E449" s="219" t="s">
        <v>24</v>
      </c>
      <c r="F449" s="220" t="s">
        <v>24</v>
      </c>
      <c r="G449" s="217"/>
      <c r="H449" s="221">
        <v>0</v>
      </c>
      <c r="I449" s="222"/>
      <c r="J449" s="217"/>
      <c r="K449" s="217"/>
      <c r="L449" s="223"/>
      <c r="M449" s="224"/>
      <c r="N449" s="225"/>
      <c r="O449" s="225"/>
      <c r="P449" s="225"/>
      <c r="Q449" s="225"/>
      <c r="R449" s="225"/>
      <c r="S449" s="225"/>
      <c r="T449" s="226"/>
      <c r="AT449" s="227" t="s">
        <v>205</v>
      </c>
      <c r="AU449" s="227" t="s">
        <v>83</v>
      </c>
      <c r="AV449" s="12" t="s">
        <v>83</v>
      </c>
      <c r="AW449" s="12" t="s">
        <v>37</v>
      </c>
      <c r="AX449" s="12" t="s">
        <v>74</v>
      </c>
      <c r="AY449" s="227" t="s">
        <v>196</v>
      </c>
    </row>
    <row r="450" spans="2:65" s="15" customFormat="1">
      <c r="B450" s="260"/>
      <c r="C450" s="261"/>
      <c r="D450" s="218" t="s">
        <v>205</v>
      </c>
      <c r="E450" s="262" t="s">
        <v>24</v>
      </c>
      <c r="F450" s="263" t="s">
        <v>792</v>
      </c>
      <c r="G450" s="261"/>
      <c r="H450" s="262" t="s">
        <v>24</v>
      </c>
      <c r="I450" s="264"/>
      <c r="J450" s="261"/>
      <c r="K450" s="261"/>
      <c r="L450" s="265"/>
      <c r="M450" s="266"/>
      <c r="N450" s="267"/>
      <c r="O450" s="267"/>
      <c r="P450" s="267"/>
      <c r="Q450" s="267"/>
      <c r="R450" s="267"/>
      <c r="S450" s="267"/>
      <c r="T450" s="268"/>
      <c r="AT450" s="269" t="s">
        <v>205</v>
      </c>
      <c r="AU450" s="269" t="s">
        <v>83</v>
      </c>
      <c r="AV450" s="15" t="s">
        <v>81</v>
      </c>
      <c r="AW450" s="15" t="s">
        <v>37</v>
      </c>
      <c r="AX450" s="15" t="s">
        <v>74</v>
      </c>
      <c r="AY450" s="269" t="s">
        <v>196</v>
      </c>
    </row>
    <row r="451" spans="2:65" s="12" customFormat="1">
      <c r="B451" s="216"/>
      <c r="C451" s="217"/>
      <c r="D451" s="218" t="s">
        <v>205</v>
      </c>
      <c r="E451" s="219" t="s">
        <v>24</v>
      </c>
      <c r="F451" s="220" t="s">
        <v>2130</v>
      </c>
      <c r="G451" s="217"/>
      <c r="H451" s="221">
        <v>101.6</v>
      </c>
      <c r="I451" s="222"/>
      <c r="J451" s="217"/>
      <c r="K451" s="217"/>
      <c r="L451" s="223"/>
      <c r="M451" s="224"/>
      <c r="N451" s="225"/>
      <c r="O451" s="225"/>
      <c r="P451" s="225"/>
      <c r="Q451" s="225"/>
      <c r="R451" s="225"/>
      <c r="S451" s="225"/>
      <c r="T451" s="226"/>
      <c r="AT451" s="227" t="s">
        <v>205</v>
      </c>
      <c r="AU451" s="227" t="s">
        <v>83</v>
      </c>
      <c r="AV451" s="12" t="s">
        <v>83</v>
      </c>
      <c r="AW451" s="12" t="s">
        <v>37</v>
      </c>
      <c r="AX451" s="12" t="s">
        <v>81</v>
      </c>
      <c r="AY451" s="227" t="s">
        <v>196</v>
      </c>
    </row>
    <row r="452" spans="2:65" s="1" customFormat="1" ht="14.5" customHeight="1">
      <c r="B452" s="42"/>
      <c r="C452" s="250" t="s">
        <v>699</v>
      </c>
      <c r="D452" s="250" t="s">
        <v>252</v>
      </c>
      <c r="E452" s="251" t="s">
        <v>1207</v>
      </c>
      <c r="F452" s="252" t="s">
        <v>1208</v>
      </c>
      <c r="G452" s="253" t="s">
        <v>267</v>
      </c>
      <c r="H452" s="254">
        <v>111.76</v>
      </c>
      <c r="I452" s="255"/>
      <c r="J452" s="256">
        <f>ROUND(I452*H452,2)</f>
        <v>0</v>
      </c>
      <c r="K452" s="252" t="s">
        <v>202</v>
      </c>
      <c r="L452" s="257"/>
      <c r="M452" s="258" t="s">
        <v>24</v>
      </c>
      <c r="N452" s="259" t="s">
        <v>45</v>
      </c>
      <c r="O452" s="43"/>
      <c r="P452" s="213">
        <f>O452*H452</f>
        <v>0</v>
      </c>
      <c r="Q452" s="213">
        <v>3.5E-4</v>
      </c>
      <c r="R452" s="213">
        <f>Q452*H452</f>
        <v>3.9115999999999998E-2</v>
      </c>
      <c r="S452" s="213">
        <v>0</v>
      </c>
      <c r="T452" s="214">
        <f>S452*H452</f>
        <v>0</v>
      </c>
      <c r="AR452" s="25" t="s">
        <v>376</v>
      </c>
      <c r="AT452" s="25" t="s">
        <v>252</v>
      </c>
      <c r="AU452" s="25" t="s">
        <v>83</v>
      </c>
      <c r="AY452" s="25" t="s">
        <v>196</v>
      </c>
      <c r="BE452" s="215">
        <f>IF(N452="základní",J452,0)</f>
        <v>0</v>
      </c>
      <c r="BF452" s="215">
        <f>IF(N452="snížená",J452,0)</f>
        <v>0</v>
      </c>
      <c r="BG452" s="215">
        <f>IF(N452="zákl. přenesená",J452,0)</f>
        <v>0</v>
      </c>
      <c r="BH452" s="215">
        <f>IF(N452="sníž. přenesená",J452,0)</f>
        <v>0</v>
      </c>
      <c r="BI452" s="215">
        <f>IF(N452="nulová",J452,0)</f>
        <v>0</v>
      </c>
      <c r="BJ452" s="25" t="s">
        <v>81</v>
      </c>
      <c r="BK452" s="215">
        <f>ROUND(I452*H452,2)</f>
        <v>0</v>
      </c>
      <c r="BL452" s="25" t="s">
        <v>290</v>
      </c>
      <c r="BM452" s="25" t="s">
        <v>2148</v>
      </c>
    </row>
    <row r="453" spans="2:65" s="12" customFormat="1">
      <c r="B453" s="216"/>
      <c r="C453" s="217"/>
      <c r="D453" s="218" t="s">
        <v>205</v>
      </c>
      <c r="E453" s="219" t="s">
        <v>24</v>
      </c>
      <c r="F453" s="220" t="s">
        <v>2149</v>
      </c>
      <c r="G453" s="217"/>
      <c r="H453" s="221">
        <v>111.76</v>
      </c>
      <c r="I453" s="222"/>
      <c r="J453" s="217"/>
      <c r="K453" s="217"/>
      <c r="L453" s="223"/>
      <c r="M453" s="224"/>
      <c r="N453" s="225"/>
      <c r="O453" s="225"/>
      <c r="P453" s="225"/>
      <c r="Q453" s="225"/>
      <c r="R453" s="225"/>
      <c r="S453" s="225"/>
      <c r="T453" s="226"/>
      <c r="AT453" s="227" t="s">
        <v>205</v>
      </c>
      <c r="AU453" s="227" t="s">
        <v>83</v>
      </c>
      <c r="AV453" s="12" t="s">
        <v>83</v>
      </c>
      <c r="AW453" s="12" t="s">
        <v>37</v>
      </c>
      <c r="AX453" s="12" t="s">
        <v>81</v>
      </c>
      <c r="AY453" s="227" t="s">
        <v>196</v>
      </c>
    </row>
    <row r="454" spans="2:65" s="1" customFormat="1" ht="46" customHeight="1">
      <c r="B454" s="42"/>
      <c r="C454" s="204" t="s">
        <v>703</v>
      </c>
      <c r="D454" s="204" t="s">
        <v>198</v>
      </c>
      <c r="E454" s="205" t="s">
        <v>1236</v>
      </c>
      <c r="F454" s="206" t="s">
        <v>2150</v>
      </c>
      <c r="G454" s="207" t="s">
        <v>1189</v>
      </c>
      <c r="H454" s="270"/>
      <c r="I454" s="209"/>
      <c r="J454" s="210">
        <f>ROUND(I454*H454,2)</f>
        <v>0</v>
      </c>
      <c r="K454" s="206" t="s">
        <v>24</v>
      </c>
      <c r="L454" s="62"/>
      <c r="M454" s="211" t="s">
        <v>24</v>
      </c>
      <c r="N454" s="212" t="s">
        <v>45</v>
      </c>
      <c r="O454" s="43"/>
      <c r="P454" s="213">
        <f>O454*H454</f>
        <v>0</v>
      </c>
      <c r="Q454" s="213">
        <v>0</v>
      </c>
      <c r="R454" s="213">
        <f>Q454*H454</f>
        <v>0</v>
      </c>
      <c r="S454" s="213">
        <v>0</v>
      </c>
      <c r="T454" s="214">
        <f>S454*H454</f>
        <v>0</v>
      </c>
      <c r="AR454" s="25" t="s">
        <v>290</v>
      </c>
      <c r="AT454" s="25" t="s">
        <v>198</v>
      </c>
      <c r="AU454" s="25" t="s">
        <v>83</v>
      </c>
      <c r="AY454" s="25" t="s">
        <v>196</v>
      </c>
      <c r="BE454" s="215">
        <f>IF(N454="základní",J454,0)</f>
        <v>0</v>
      </c>
      <c r="BF454" s="215">
        <f>IF(N454="snížená",J454,0)</f>
        <v>0</v>
      </c>
      <c r="BG454" s="215">
        <f>IF(N454="zákl. přenesená",J454,0)</f>
        <v>0</v>
      </c>
      <c r="BH454" s="215">
        <f>IF(N454="sníž. přenesená",J454,0)</f>
        <v>0</v>
      </c>
      <c r="BI454" s="215">
        <f>IF(N454="nulová",J454,0)</f>
        <v>0</v>
      </c>
      <c r="BJ454" s="25" t="s">
        <v>81</v>
      </c>
      <c r="BK454" s="215">
        <f>ROUND(I454*H454,2)</f>
        <v>0</v>
      </c>
      <c r="BL454" s="25" t="s">
        <v>290</v>
      </c>
      <c r="BM454" s="25" t="s">
        <v>2151</v>
      </c>
    </row>
    <row r="455" spans="2:65" s="11" customFormat="1" ht="29.9" customHeight="1">
      <c r="B455" s="188"/>
      <c r="C455" s="189"/>
      <c r="D455" s="190" t="s">
        <v>73</v>
      </c>
      <c r="E455" s="202" t="s">
        <v>1251</v>
      </c>
      <c r="F455" s="202" t="s">
        <v>1252</v>
      </c>
      <c r="G455" s="189"/>
      <c r="H455" s="189"/>
      <c r="I455" s="192"/>
      <c r="J455" s="203">
        <f>BK455</f>
        <v>0</v>
      </c>
      <c r="K455" s="189"/>
      <c r="L455" s="194"/>
      <c r="M455" s="195"/>
      <c r="N455" s="196"/>
      <c r="O455" s="196"/>
      <c r="P455" s="197">
        <f>SUM(P456:P469)</f>
        <v>0</v>
      </c>
      <c r="Q455" s="196"/>
      <c r="R455" s="197">
        <f>SUM(R456:R469)</f>
        <v>1.5970000000000002E-2</v>
      </c>
      <c r="S455" s="196"/>
      <c r="T455" s="198">
        <f>SUM(T456:T469)</f>
        <v>0</v>
      </c>
      <c r="AR455" s="199" t="s">
        <v>83</v>
      </c>
      <c r="AT455" s="200" t="s">
        <v>73</v>
      </c>
      <c r="AU455" s="200" t="s">
        <v>81</v>
      </c>
      <c r="AY455" s="199" t="s">
        <v>196</v>
      </c>
      <c r="BK455" s="201">
        <f>SUM(BK456:BK469)</f>
        <v>0</v>
      </c>
    </row>
    <row r="456" spans="2:65" s="1" customFormat="1" ht="23" customHeight="1">
      <c r="B456" s="42"/>
      <c r="C456" s="204" t="s">
        <v>708</v>
      </c>
      <c r="D456" s="204" t="s">
        <v>198</v>
      </c>
      <c r="E456" s="205" t="s">
        <v>2152</v>
      </c>
      <c r="F456" s="206" t="s">
        <v>2153</v>
      </c>
      <c r="G456" s="207" t="s">
        <v>248</v>
      </c>
      <c r="H456" s="208">
        <v>1</v>
      </c>
      <c r="I456" s="209"/>
      <c r="J456" s="210">
        <f>ROUND(I456*H456,2)</f>
        <v>0</v>
      </c>
      <c r="K456" s="206" t="s">
        <v>202</v>
      </c>
      <c r="L456" s="62"/>
      <c r="M456" s="211" t="s">
        <v>24</v>
      </c>
      <c r="N456" s="212" t="s">
        <v>45</v>
      </c>
      <c r="O456" s="43"/>
      <c r="P456" s="213">
        <f>O456*H456</f>
        <v>0</v>
      </c>
      <c r="Q456" s="213">
        <v>0</v>
      </c>
      <c r="R456" s="213">
        <f>Q456*H456</f>
        <v>0</v>
      </c>
      <c r="S456" s="213">
        <v>0</v>
      </c>
      <c r="T456" s="214">
        <f>S456*H456</f>
        <v>0</v>
      </c>
      <c r="AR456" s="25" t="s">
        <v>290</v>
      </c>
      <c r="AT456" s="25" t="s">
        <v>198</v>
      </c>
      <c r="AU456" s="25" t="s">
        <v>83</v>
      </c>
      <c r="AY456" s="25" t="s">
        <v>196</v>
      </c>
      <c r="BE456" s="215">
        <f>IF(N456="základní",J456,0)</f>
        <v>0</v>
      </c>
      <c r="BF456" s="215">
        <f>IF(N456="snížená",J456,0)</f>
        <v>0</v>
      </c>
      <c r="BG456" s="215">
        <f>IF(N456="zákl. přenesená",J456,0)</f>
        <v>0</v>
      </c>
      <c r="BH456" s="215">
        <f>IF(N456="sníž. přenesená",J456,0)</f>
        <v>0</v>
      </c>
      <c r="BI456" s="215">
        <f>IF(N456="nulová",J456,0)</f>
        <v>0</v>
      </c>
      <c r="BJ456" s="25" t="s">
        <v>81</v>
      </c>
      <c r="BK456" s="215">
        <f>ROUND(I456*H456,2)</f>
        <v>0</v>
      </c>
      <c r="BL456" s="25" t="s">
        <v>290</v>
      </c>
      <c r="BM456" s="25" t="s">
        <v>2154</v>
      </c>
    </row>
    <row r="457" spans="2:65" s="12" customFormat="1">
      <c r="B457" s="216"/>
      <c r="C457" s="217"/>
      <c r="D457" s="218" t="s">
        <v>205</v>
      </c>
      <c r="E457" s="219" t="s">
        <v>24</v>
      </c>
      <c r="F457" s="220" t="s">
        <v>2155</v>
      </c>
      <c r="G457" s="217"/>
      <c r="H457" s="221">
        <v>1</v>
      </c>
      <c r="I457" s="222"/>
      <c r="J457" s="217"/>
      <c r="K457" s="217"/>
      <c r="L457" s="223"/>
      <c r="M457" s="224"/>
      <c r="N457" s="225"/>
      <c r="O457" s="225"/>
      <c r="P457" s="225"/>
      <c r="Q457" s="225"/>
      <c r="R457" s="225"/>
      <c r="S457" s="225"/>
      <c r="T457" s="226"/>
      <c r="AT457" s="227" t="s">
        <v>205</v>
      </c>
      <c r="AU457" s="227" t="s">
        <v>83</v>
      </c>
      <c r="AV457" s="12" t="s">
        <v>83</v>
      </c>
      <c r="AW457" s="12" t="s">
        <v>37</v>
      </c>
      <c r="AX457" s="12" t="s">
        <v>81</v>
      </c>
      <c r="AY457" s="227" t="s">
        <v>196</v>
      </c>
    </row>
    <row r="458" spans="2:65" s="1" customFormat="1" ht="14.5" customHeight="1">
      <c r="B458" s="42"/>
      <c r="C458" s="250" t="s">
        <v>713</v>
      </c>
      <c r="D458" s="250" t="s">
        <v>252</v>
      </c>
      <c r="E458" s="251" t="s">
        <v>1261</v>
      </c>
      <c r="F458" s="252" t="s">
        <v>1262</v>
      </c>
      <c r="G458" s="253" t="s">
        <v>248</v>
      </c>
      <c r="H458" s="254">
        <v>1</v>
      </c>
      <c r="I458" s="255"/>
      <c r="J458" s="256">
        <f>ROUND(I458*H458,2)</f>
        <v>0</v>
      </c>
      <c r="K458" s="252" t="s">
        <v>202</v>
      </c>
      <c r="L458" s="257"/>
      <c r="M458" s="258" t="s">
        <v>24</v>
      </c>
      <c r="N458" s="259" t="s">
        <v>45</v>
      </c>
      <c r="O458" s="43"/>
      <c r="P458" s="213">
        <f>O458*H458</f>
        <v>0</v>
      </c>
      <c r="Q458" s="213">
        <v>1E-4</v>
      </c>
      <c r="R458" s="213">
        <f>Q458*H458</f>
        <v>1E-4</v>
      </c>
      <c r="S458" s="213">
        <v>0</v>
      </c>
      <c r="T458" s="214">
        <f>S458*H458</f>
        <v>0</v>
      </c>
      <c r="AR458" s="25" t="s">
        <v>376</v>
      </c>
      <c r="AT458" s="25" t="s">
        <v>252</v>
      </c>
      <c r="AU458" s="25" t="s">
        <v>83</v>
      </c>
      <c r="AY458" s="25" t="s">
        <v>196</v>
      </c>
      <c r="BE458" s="215">
        <f>IF(N458="základní",J458,0)</f>
        <v>0</v>
      </c>
      <c r="BF458" s="215">
        <f>IF(N458="snížená",J458,0)</f>
        <v>0</v>
      </c>
      <c r="BG458" s="215">
        <f>IF(N458="zákl. přenesená",J458,0)</f>
        <v>0</v>
      </c>
      <c r="BH458" s="215">
        <f>IF(N458="sníž. přenesená",J458,0)</f>
        <v>0</v>
      </c>
      <c r="BI458" s="215">
        <f>IF(N458="nulová",J458,0)</f>
        <v>0</v>
      </c>
      <c r="BJ458" s="25" t="s">
        <v>81</v>
      </c>
      <c r="BK458" s="215">
        <f>ROUND(I458*H458,2)</f>
        <v>0</v>
      </c>
      <c r="BL458" s="25" t="s">
        <v>290</v>
      </c>
      <c r="BM458" s="25" t="s">
        <v>2156</v>
      </c>
    </row>
    <row r="459" spans="2:65" s="1" customFormat="1" ht="23" customHeight="1">
      <c r="B459" s="42"/>
      <c r="C459" s="250" t="s">
        <v>717</v>
      </c>
      <c r="D459" s="250" t="s">
        <v>252</v>
      </c>
      <c r="E459" s="251" t="s">
        <v>1265</v>
      </c>
      <c r="F459" s="252" t="s">
        <v>1266</v>
      </c>
      <c r="G459" s="253" t="s">
        <v>248</v>
      </c>
      <c r="H459" s="254">
        <v>1</v>
      </c>
      <c r="I459" s="255"/>
      <c r="J459" s="256">
        <f>ROUND(I459*H459,2)</f>
        <v>0</v>
      </c>
      <c r="K459" s="252" t="s">
        <v>202</v>
      </c>
      <c r="L459" s="257"/>
      <c r="M459" s="258" t="s">
        <v>24</v>
      </c>
      <c r="N459" s="259" t="s">
        <v>45</v>
      </c>
      <c r="O459" s="43"/>
      <c r="P459" s="213">
        <f>O459*H459</f>
        <v>0</v>
      </c>
      <c r="Q459" s="213">
        <v>1.6000000000000001E-3</v>
      </c>
      <c r="R459" s="213">
        <f>Q459*H459</f>
        <v>1.6000000000000001E-3</v>
      </c>
      <c r="S459" s="213">
        <v>0</v>
      </c>
      <c r="T459" s="214">
        <f>S459*H459</f>
        <v>0</v>
      </c>
      <c r="AR459" s="25" t="s">
        <v>376</v>
      </c>
      <c r="AT459" s="25" t="s">
        <v>252</v>
      </c>
      <c r="AU459" s="25" t="s">
        <v>83</v>
      </c>
      <c r="AY459" s="25" t="s">
        <v>196</v>
      </c>
      <c r="BE459" s="215">
        <f>IF(N459="základní",J459,0)</f>
        <v>0</v>
      </c>
      <c r="BF459" s="215">
        <f>IF(N459="snížená",J459,0)</f>
        <v>0</v>
      </c>
      <c r="BG459" s="215">
        <f>IF(N459="zákl. přenesená",J459,0)</f>
        <v>0</v>
      </c>
      <c r="BH459" s="215">
        <f>IF(N459="sníž. přenesená",J459,0)</f>
        <v>0</v>
      </c>
      <c r="BI459" s="215">
        <f>IF(N459="nulová",J459,0)</f>
        <v>0</v>
      </c>
      <c r="BJ459" s="25" t="s">
        <v>81</v>
      </c>
      <c r="BK459" s="215">
        <f>ROUND(I459*H459,2)</f>
        <v>0</v>
      </c>
      <c r="BL459" s="25" t="s">
        <v>290</v>
      </c>
      <c r="BM459" s="25" t="s">
        <v>2157</v>
      </c>
    </row>
    <row r="460" spans="2:65" s="1" customFormat="1" ht="23" customHeight="1">
      <c r="B460" s="42"/>
      <c r="C460" s="204" t="s">
        <v>722</v>
      </c>
      <c r="D460" s="204" t="s">
        <v>198</v>
      </c>
      <c r="E460" s="205" t="s">
        <v>1287</v>
      </c>
      <c r="F460" s="206" t="s">
        <v>1288</v>
      </c>
      <c r="G460" s="207" t="s">
        <v>248</v>
      </c>
      <c r="H460" s="208">
        <v>1</v>
      </c>
      <c r="I460" s="209"/>
      <c r="J460" s="210">
        <f>ROUND(I460*H460,2)</f>
        <v>0</v>
      </c>
      <c r="K460" s="206" t="s">
        <v>202</v>
      </c>
      <c r="L460" s="62"/>
      <c r="M460" s="211" t="s">
        <v>24</v>
      </c>
      <c r="N460" s="212" t="s">
        <v>45</v>
      </c>
      <c r="O460" s="43"/>
      <c r="P460" s="213">
        <f>O460*H460</f>
        <v>0</v>
      </c>
      <c r="Q460" s="213">
        <v>0</v>
      </c>
      <c r="R460" s="213">
        <f>Q460*H460</f>
        <v>0</v>
      </c>
      <c r="S460" s="213">
        <v>0</v>
      </c>
      <c r="T460" s="214">
        <f>S460*H460</f>
        <v>0</v>
      </c>
      <c r="AR460" s="25" t="s">
        <v>290</v>
      </c>
      <c r="AT460" s="25" t="s">
        <v>198</v>
      </c>
      <c r="AU460" s="25" t="s">
        <v>83</v>
      </c>
      <c r="AY460" s="25" t="s">
        <v>196</v>
      </c>
      <c r="BE460" s="215">
        <f>IF(N460="základní",J460,0)</f>
        <v>0</v>
      </c>
      <c r="BF460" s="215">
        <f>IF(N460="snížená",J460,0)</f>
        <v>0</v>
      </c>
      <c r="BG460" s="215">
        <f>IF(N460="zákl. přenesená",J460,0)</f>
        <v>0</v>
      </c>
      <c r="BH460" s="215">
        <f>IF(N460="sníž. přenesená",J460,0)</f>
        <v>0</v>
      </c>
      <c r="BI460" s="215">
        <f>IF(N460="nulová",J460,0)</f>
        <v>0</v>
      </c>
      <c r="BJ460" s="25" t="s">
        <v>81</v>
      </c>
      <c r="BK460" s="215">
        <f>ROUND(I460*H460,2)</f>
        <v>0</v>
      </c>
      <c r="BL460" s="25" t="s">
        <v>290</v>
      </c>
      <c r="BM460" s="25" t="s">
        <v>2158</v>
      </c>
    </row>
    <row r="461" spans="2:65" s="12" customFormat="1">
      <c r="B461" s="216"/>
      <c r="C461" s="217"/>
      <c r="D461" s="218" t="s">
        <v>205</v>
      </c>
      <c r="E461" s="219" t="s">
        <v>24</v>
      </c>
      <c r="F461" s="220" t="s">
        <v>2155</v>
      </c>
      <c r="G461" s="217"/>
      <c r="H461" s="221">
        <v>1</v>
      </c>
      <c r="I461" s="222"/>
      <c r="J461" s="217"/>
      <c r="K461" s="217"/>
      <c r="L461" s="223"/>
      <c r="M461" s="224"/>
      <c r="N461" s="225"/>
      <c r="O461" s="225"/>
      <c r="P461" s="225"/>
      <c r="Q461" s="225"/>
      <c r="R461" s="225"/>
      <c r="S461" s="225"/>
      <c r="T461" s="226"/>
      <c r="AT461" s="227" t="s">
        <v>205</v>
      </c>
      <c r="AU461" s="227" t="s">
        <v>83</v>
      </c>
      <c r="AV461" s="12" t="s">
        <v>83</v>
      </c>
      <c r="AW461" s="12" t="s">
        <v>37</v>
      </c>
      <c r="AX461" s="12" t="s">
        <v>81</v>
      </c>
      <c r="AY461" s="227" t="s">
        <v>196</v>
      </c>
    </row>
    <row r="462" spans="2:65" s="1" customFormat="1" ht="14.5" customHeight="1">
      <c r="B462" s="42"/>
      <c r="C462" s="250" t="s">
        <v>736</v>
      </c>
      <c r="D462" s="250" t="s">
        <v>252</v>
      </c>
      <c r="E462" s="251" t="s">
        <v>1292</v>
      </c>
      <c r="F462" s="252" t="s">
        <v>1293</v>
      </c>
      <c r="G462" s="253" t="s">
        <v>248</v>
      </c>
      <c r="H462" s="254">
        <v>1</v>
      </c>
      <c r="I462" s="255"/>
      <c r="J462" s="256">
        <f>ROUND(I462*H462,2)</f>
        <v>0</v>
      </c>
      <c r="K462" s="252" t="s">
        <v>24</v>
      </c>
      <c r="L462" s="257"/>
      <c r="M462" s="258" t="s">
        <v>24</v>
      </c>
      <c r="N462" s="259" t="s">
        <v>45</v>
      </c>
      <c r="O462" s="43"/>
      <c r="P462" s="213">
        <f>O462*H462</f>
        <v>0</v>
      </c>
      <c r="Q462" s="213">
        <v>1.2E-4</v>
      </c>
      <c r="R462" s="213">
        <f>Q462*H462</f>
        <v>1.2E-4</v>
      </c>
      <c r="S462" s="213">
        <v>0</v>
      </c>
      <c r="T462" s="214">
        <f>S462*H462</f>
        <v>0</v>
      </c>
      <c r="AR462" s="25" t="s">
        <v>376</v>
      </c>
      <c r="AT462" s="25" t="s">
        <v>252</v>
      </c>
      <c r="AU462" s="25" t="s">
        <v>83</v>
      </c>
      <c r="AY462" s="25" t="s">
        <v>196</v>
      </c>
      <c r="BE462" s="215">
        <f>IF(N462="základní",J462,0)</f>
        <v>0</v>
      </c>
      <c r="BF462" s="215">
        <f>IF(N462="snížená",J462,0)</f>
        <v>0</v>
      </c>
      <c r="BG462" s="215">
        <f>IF(N462="zákl. přenesená",J462,0)</f>
        <v>0</v>
      </c>
      <c r="BH462" s="215">
        <f>IF(N462="sníž. přenesená",J462,0)</f>
        <v>0</v>
      </c>
      <c r="BI462" s="215">
        <f>IF(N462="nulová",J462,0)</f>
        <v>0</v>
      </c>
      <c r="BJ462" s="25" t="s">
        <v>81</v>
      </c>
      <c r="BK462" s="215">
        <f>ROUND(I462*H462,2)</f>
        <v>0</v>
      </c>
      <c r="BL462" s="25" t="s">
        <v>290</v>
      </c>
      <c r="BM462" s="25" t="s">
        <v>2159</v>
      </c>
    </row>
    <row r="463" spans="2:65" s="1" customFormat="1" ht="34.5" customHeight="1">
      <c r="B463" s="42"/>
      <c r="C463" s="204" t="s">
        <v>744</v>
      </c>
      <c r="D463" s="204" t="s">
        <v>198</v>
      </c>
      <c r="E463" s="205" t="s">
        <v>1296</v>
      </c>
      <c r="F463" s="206" t="s">
        <v>1297</v>
      </c>
      <c r="G463" s="207" t="s">
        <v>248</v>
      </c>
      <c r="H463" s="208">
        <v>1</v>
      </c>
      <c r="I463" s="209"/>
      <c r="J463" s="210">
        <f>ROUND(I463*H463,2)</f>
        <v>0</v>
      </c>
      <c r="K463" s="206" t="s">
        <v>202</v>
      </c>
      <c r="L463" s="62"/>
      <c r="M463" s="211" t="s">
        <v>24</v>
      </c>
      <c r="N463" s="212" t="s">
        <v>45</v>
      </c>
      <c r="O463" s="43"/>
      <c r="P463" s="213">
        <f>O463*H463</f>
        <v>0</v>
      </c>
      <c r="Q463" s="213">
        <v>0</v>
      </c>
      <c r="R463" s="213">
        <f>Q463*H463</f>
        <v>0</v>
      </c>
      <c r="S463" s="213">
        <v>0</v>
      </c>
      <c r="T463" s="214">
        <f>S463*H463</f>
        <v>0</v>
      </c>
      <c r="AR463" s="25" t="s">
        <v>290</v>
      </c>
      <c r="AT463" s="25" t="s">
        <v>198</v>
      </c>
      <c r="AU463" s="25" t="s">
        <v>83</v>
      </c>
      <c r="AY463" s="25" t="s">
        <v>196</v>
      </c>
      <c r="BE463" s="215">
        <f>IF(N463="základní",J463,0)</f>
        <v>0</v>
      </c>
      <c r="BF463" s="215">
        <f>IF(N463="snížená",J463,0)</f>
        <v>0</v>
      </c>
      <c r="BG463" s="215">
        <f>IF(N463="zákl. přenesená",J463,0)</f>
        <v>0</v>
      </c>
      <c r="BH463" s="215">
        <f>IF(N463="sníž. přenesená",J463,0)</f>
        <v>0</v>
      </c>
      <c r="BI463" s="215">
        <f>IF(N463="nulová",J463,0)</f>
        <v>0</v>
      </c>
      <c r="BJ463" s="25" t="s">
        <v>81</v>
      </c>
      <c r="BK463" s="215">
        <f>ROUND(I463*H463,2)</f>
        <v>0</v>
      </c>
      <c r="BL463" s="25" t="s">
        <v>290</v>
      </c>
      <c r="BM463" s="25" t="s">
        <v>2160</v>
      </c>
    </row>
    <row r="464" spans="2:65" s="12" customFormat="1">
      <c r="B464" s="216"/>
      <c r="C464" s="217"/>
      <c r="D464" s="218" t="s">
        <v>205</v>
      </c>
      <c r="E464" s="219" t="s">
        <v>24</v>
      </c>
      <c r="F464" s="220" t="s">
        <v>2155</v>
      </c>
      <c r="G464" s="217"/>
      <c r="H464" s="221">
        <v>1</v>
      </c>
      <c r="I464" s="222"/>
      <c r="J464" s="217"/>
      <c r="K464" s="217"/>
      <c r="L464" s="223"/>
      <c r="M464" s="224"/>
      <c r="N464" s="225"/>
      <c r="O464" s="225"/>
      <c r="P464" s="225"/>
      <c r="Q464" s="225"/>
      <c r="R464" s="225"/>
      <c r="S464" s="225"/>
      <c r="T464" s="226"/>
      <c r="AT464" s="227" t="s">
        <v>205</v>
      </c>
      <c r="AU464" s="227" t="s">
        <v>83</v>
      </c>
      <c r="AV464" s="12" t="s">
        <v>83</v>
      </c>
      <c r="AW464" s="12" t="s">
        <v>37</v>
      </c>
      <c r="AX464" s="12" t="s">
        <v>81</v>
      </c>
      <c r="AY464" s="227" t="s">
        <v>196</v>
      </c>
    </row>
    <row r="465" spans="2:65" s="1" customFormat="1" ht="14.5" customHeight="1">
      <c r="B465" s="42"/>
      <c r="C465" s="250" t="s">
        <v>761</v>
      </c>
      <c r="D465" s="250" t="s">
        <v>252</v>
      </c>
      <c r="E465" s="251" t="s">
        <v>1300</v>
      </c>
      <c r="F465" s="252" t="s">
        <v>1301</v>
      </c>
      <c r="G465" s="253" t="s">
        <v>248</v>
      </c>
      <c r="H465" s="254">
        <v>1</v>
      </c>
      <c r="I465" s="255"/>
      <c r="J465" s="256">
        <f>ROUND(I465*H465,2)</f>
        <v>0</v>
      </c>
      <c r="K465" s="252" t="s">
        <v>202</v>
      </c>
      <c r="L465" s="257"/>
      <c r="M465" s="258" t="s">
        <v>24</v>
      </c>
      <c r="N465" s="259" t="s">
        <v>45</v>
      </c>
      <c r="O465" s="43"/>
      <c r="P465" s="213">
        <f>O465*H465</f>
        <v>0</v>
      </c>
      <c r="Q465" s="213">
        <v>5.0000000000000001E-3</v>
      </c>
      <c r="R465" s="213">
        <f>Q465*H465</f>
        <v>5.0000000000000001E-3</v>
      </c>
      <c r="S465" s="213">
        <v>0</v>
      </c>
      <c r="T465" s="214">
        <f>S465*H465</f>
        <v>0</v>
      </c>
      <c r="AR465" s="25" t="s">
        <v>376</v>
      </c>
      <c r="AT465" s="25" t="s">
        <v>252</v>
      </c>
      <c r="AU465" s="25" t="s">
        <v>83</v>
      </c>
      <c r="AY465" s="25" t="s">
        <v>196</v>
      </c>
      <c r="BE465" s="215">
        <f>IF(N465="základní",J465,0)</f>
        <v>0</v>
      </c>
      <c r="BF465" s="215">
        <f>IF(N465="snížená",J465,0)</f>
        <v>0</v>
      </c>
      <c r="BG465" s="215">
        <f>IF(N465="zákl. přenesená",J465,0)</f>
        <v>0</v>
      </c>
      <c r="BH465" s="215">
        <f>IF(N465="sníž. přenesená",J465,0)</f>
        <v>0</v>
      </c>
      <c r="BI465" s="215">
        <f>IF(N465="nulová",J465,0)</f>
        <v>0</v>
      </c>
      <c r="BJ465" s="25" t="s">
        <v>81</v>
      </c>
      <c r="BK465" s="215">
        <f>ROUND(I465*H465,2)</f>
        <v>0</v>
      </c>
      <c r="BL465" s="25" t="s">
        <v>290</v>
      </c>
      <c r="BM465" s="25" t="s">
        <v>2161</v>
      </c>
    </row>
    <row r="466" spans="2:65" s="1" customFormat="1" ht="34.5" customHeight="1">
      <c r="B466" s="42"/>
      <c r="C466" s="204" t="s">
        <v>765</v>
      </c>
      <c r="D466" s="204" t="s">
        <v>198</v>
      </c>
      <c r="E466" s="205" t="s">
        <v>1269</v>
      </c>
      <c r="F466" s="206" t="s">
        <v>1270</v>
      </c>
      <c r="G466" s="207" t="s">
        <v>320</v>
      </c>
      <c r="H466" s="208">
        <v>3</v>
      </c>
      <c r="I466" s="209"/>
      <c r="J466" s="210">
        <f>ROUND(I466*H466,2)</f>
        <v>0</v>
      </c>
      <c r="K466" s="206" t="s">
        <v>202</v>
      </c>
      <c r="L466" s="62"/>
      <c r="M466" s="211" t="s">
        <v>24</v>
      </c>
      <c r="N466" s="212" t="s">
        <v>45</v>
      </c>
      <c r="O466" s="43"/>
      <c r="P466" s="213">
        <f>O466*H466</f>
        <v>0</v>
      </c>
      <c r="Q466" s="213">
        <v>1.75E-3</v>
      </c>
      <c r="R466" s="213">
        <f>Q466*H466</f>
        <v>5.2500000000000003E-3</v>
      </c>
      <c r="S466" s="213">
        <v>0</v>
      </c>
      <c r="T466" s="214">
        <f>S466*H466</f>
        <v>0</v>
      </c>
      <c r="AR466" s="25" t="s">
        <v>290</v>
      </c>
      <c r="AT466" s="25" t="s">
        <v>198</v>
      </c>
      <c r="AU466" s="25" t="s">
        <v>83</v>
      </c>
      <c r="AY466" s="25" t="s">
        <v>196</v>
      </c>
      <c r="BE466" s="215">
        <f>IF(N466="základní",J466,0)</f>
        <v>0</v>
      </c>
      <c r="BF466" s="215">
        <f>IF(N466="snížená",J466,0)</f>
        <v>0</v>
      </c>
      <c r="BG466" s="215">
        <f>IF(N466="zákl. přenesená",J466,0)</f>
        <v>0</v>
      </c>
      <c r="BH466" s="215">
        <f>IF(N466="sníž. přenesená",J466,0)</f>
        <v>0</v>
      </c>
      <c r="BI466" s="215">
        <f>IF(N466="nulová",J466,0)</f>
        <v>0</v>
      </c>
      <c r="BJ466" s="25" t="s">
        <v>81</v>
      </c>
      <c r="BK466" s="215">
        <f>ROUND(I466*H466,2)</f>
        <v>0</v>
      </c>
      <c r="BL466" s="25" t="s">
        <v>290</v>
      </c>
      <c r="BM466" s="25" t="s">
        <v>2162</v>
      </c>
    </row>
    <row r="467" spans="2:65" s="1" customFormat="1" ht="23" customHeight="1">
      <c r="B467" s="42"/>
      <c r="C467" s="250" t="s">
        <v>770</v>
      </c>
      <c r="D467" s="250" t="s">
        <v>252</v>
      </c>
      <c r="E467" s="251" t="s">
        <v>1275</v>
      </c>
      <c r="F467" s="252" t="s">
        <v>1276</v>
      </c>
      <c r="G467" s="253" t="s">
        <v>320</v>
      </c>
      <c r="H467" s="254">
        <v>3</v>
      </c>
      <c r="I467" s="255"/>
      <c r="J467" s="256">
        <f>ROUND(I467*H467,2)</f>
        <v>0</v>
      </c>
      <c r="K467" s="252" t="s">
        <v>24</v>
      </c>
      <c r="L467" s="257"/>
      <c r="M467" s="258" t="s">
        <v>24</v>
      </c>
      <c r="N467" s="259" t="s">
        <v>45</v>
      </c>
      <c r="O467" s="43"/>
      <c r="P467" s="213">
        <f>O467*H467</f>
        <v>0</v>
      </c>
      <c r="Q467" s="213">
        <v>1.2999999999999999E-3</v>
      </c>
      <c r="R467" s="213">
        <f>Q467*H467</f>
        <v>3.8999999999999998E-3</v>
      </c>
      <c r="S467" s="213">
        <v>0</v>
      </c>
      <c r="T467" s="214">
        <f>S467*H467</f>
        <v>0</v>
      </c>
      <c r="AR467" s="25" t="s">
        <v>376</v>
      </c>
      <c r="AT467" s="25" t="s">
        <v>252</v>
      </c>
      <c r="AU467" s="25" t="s">
        <v>83</v>
      </c>
      <c r="AY467" s="25" t="s">
        <v>196</v>
      </c>
      <c r="BE467" s="215">
        <f>IF(N467="základní",J467,0)</f>
        <v>0</v>
      </c>
      <c r="BF467" s="215">
        <f>IF(N467="snížená",J467,0)</f>
        <v>0</v>
      </c>
      <c r="BG467" s="215">
        <f>IF(N467="zákl. přenesená",J467,0)</f>
        <v>0</v>
      </c>
      <c r="BH467" s="215">
        <f>IF(N467="sníž. přenesená",J467,0)</f>
        <v>0</v>
      </c>
      <c r="BI467" s="215">
        <f>IF(N467="nulová",J467,0)</f>
        <v>0</v>
      </c>
      <c r="BJ467" s="25" t="s">
        <v>81</v>
      </c>
      <c r="BK467" s="215">
        <f>ROUND(I467*H467,2)</f>
        <v>0</v>
      </c>
      <c r="BL467" s="25" t="s">
        <v>290</v>
      </c>
      <c r="BM467" s="25" t="s">
        <v>2163</v>
      </c>
    </row>
    <row r="468" spans="2:65" s="1" customFormat="1" ht="46" customHeight="1">
      <c r="B468" s="42"/>
      <c r="C468" s="204" t="s">
        <v>776</v>
      </c>
      <c r="D468" s="204" t="s">
        <v>198</v>
      </c>
      <c r="E468" s="205" t="s">
        <v>1304</v>
      </c>
      <c r="F468" s="206" t="s">
        <v>1305</v>
      </c>
      <c r="G468" s="207" t="s">
        <v>1189</v>
      </c>
      <c r="H468" s="270"/>
      <c r="I468" s="209"/>
      <c r="J468" s="210">
        <f>ROUND(I468*H468,2)</f>
        <v>0</v>
      </c>
      <c r="K468" s="206" t="s">
        <v>202</v>
      </c>
      <c r="L468" s="62"/>
      <c r="M468" s="211" t="s">
        <v>24</v>
      </c>
      <c r="N468" s="212" t="s">
        <v>45</v>
      </c>
      <c r="O468" s="43"/>
      <c r="P468" s="213">
        <f>O468*H468</f>
        <v>0</v>
      </c>
      <c r="Q468" s="213">
        <v>0</v>
      </c>
      <c r="R468" s="213">
        <f>Q468*H468</f>
        <v>0</v>
      </c>
      <c r="S468" s="213">
        <v>0</v>
      </c>
      <c r="T468" s="214">
        <f>S468*H468</f>
        <v>0</v>
      </c>
      <c r="AR468" s="25" t="s">
        <v>290</v>
      </c>
      <c r="AT468" s="25" t="s">
        <v>198</v>
      </c>
      <c r="AU468" s="25" t="s">
        <v>83</v>
      </c>
      <c r="AY468" s="25" t="s">
        <v>196</v>
      </c>
      <c r="BE468" s="215">
        <f>IF(N468="základní",J468,0)</f>
        <v>0</v>
      </c>
      <c r="BF468" s="215">
        <f>IF(N468="snížená",J468,0)</f>
        <v>0</v>
      </c>
      <c r="BG468" s="215">
        <f>IF(N468="zákl. přenesená",J468,0)</f>
        <v>0</v>
      </c>
      <c r="BH468" s="215">
        <f>IF(N468="sníž. přenesená",J468,0)</f>
        <v>0</v>
      </c>
      <c r="BI468" s="215">
        <f>IF(N468="nulová",J468,0)</f>
        <v>0</v>
      </c>
      <c r="BJ468" s="25" t="s">
        <v>81</v>
      </c>
      <c r="BK468" s="215">
        <f>ROUND(I468*H468,2)</f>
        <v>0</v>
      </c>
      <c r="BL468" s="25" t="s">
        <v>290</v>
      </c>
      <c r="BM468" s="25" t="s">
        <v>2164</v>
      </c>
    </row>
    <row r="469" spans="2:65" s="1" customFormat="1" ht="23" customHeight="1">
      <c r="B469" s="42"/>
      <c r="C469" s="204" t="s">
        <v>785</v>
      </c>
      <c r="D469" s="204" t="s">
        <v>198</v>
      </c>
      <c r="E469" s="205" t="s">
        <v>1308</v>
      </c>
      <c r="F469" s="206" t="s">
        <v>1309</v>
      </c>
      <c r="G469" s="207" t="s">
        <v>1189</v>
      </c>
      <c r="H469" s="270"/>
      <c r="I469" s="209"/>
      <c r="J469" s="210">
        <f>ROUND(I469*H469,2)</f>
        <v>0</v>
      </c>
      <c r="K469" s="206" t="s">
        <v>24</v>
      </c>
      <c r="L469" s="62"/>
      <c r="M469" s="211" t="s">
        <v>24</v>
      </c>
      <c r="N469" s="212" t="s">
        <v>45</v>
      </c>
      <c r="O469" s="43"/>
      <c r="P469" s="213">
        <f>O469*H469</f>
        <v>0</v>
      </c>
      <c r="Q469" s="213">
        <v>0</v>
      </c>
      <c r="R469" s="213">
        <f>Q469*H469</f>
        <v>0</v>
      </c>
      <c r="S469" s="213">
        <v>0</v>
      </c>
      <c r="T469" s="214">
        <f>S469*H469</f>
        <v>0</v>
      </c>
      <c r="AR469" s="25" t="s">
        <v>290</v>
      </c>
      <c r="AT469" s="25" t="s">
        <v>198</v>
      </c>
      <c r="AU469" s="25" t="s">
        <v>83</v>
      </c>
      <c r="AY469" s="25" t="s">
        <v>196</v>
      </c>
      <c r="BE469" s="215">
        <f>IF(N469="základní",J469,0)</f>
        <v>0</v>
      </c>
      <c r="BF469" s="215">
        <f>IF(N469="snížená",J469,0)</f>
        <v>0</v>
      </c>
      <c r="BG469" s="215">
        <f>IF(N469="zákl. přenesená",J469,0)</f>
        <v>0</v>
      </c>
      <c r="BH469" s="215">
        <f>IF(N469="sníž. přenesená",J469,0)</f>
        <v>0</v>
      </c>
      <c r="BI469" s="215">
        <f>IF(N469="nulová",J469,0)</f>
        <v>0</v>
      </c>
      <c r="BJ469" s="25" t="s">
        <v>81</v>
      </c>
      <c r="BK469" s="215">
        <f>ROUND(I469*H469,2)</f>
        <v>0</v>
      </c>
      <c r="BL469" s="25" t="s">
        <v>290</v>
      </c>
      <c r="BM469" s="25" t="s">
        <v>2165</v>
      </c>
    </row>
    <row r="470" spans="2:65" s="11" customFormat="1" ht="29.9" customHeight="1">
      <c r="B470" s="188"/>
      <c r="C470" s="189"/>
      <c r="D470" s="190" t="s">
        <v>73</v>
      </c>
      <c r="E470" s="202" t="s">
        <v>1343</v>
      </c>
      <c r="F470" s="202" t="s">
        <v>1344</v>
      </c>
      <c r="G470" s="189"/>
      <c r="H470" s="189"/>
      <c r="I470" s="192"/>
      <c r="J470" s="203">
        <f>BK470</f>
        <v>0</v>
      </c>
      <c r="K470" s="189"/>
      <c r="L470" s="194"/>
      <c r="M470" s="195"/>
      <c r="N470" s="196"/>
      <c r="O470" s="196"/>
      <c r="P470" s="197">
        <f>SUM(P471:P472)</f>
        <v>0</v>
      </c>
      <c r="Q470" s="196"/>
      <c r="R470" s="197">
        <f>SUM(R471:R472)</f>
        <v>4.9045499999999999E-2</v>
      </c>
      <c r="S470" s="196"/>
      <c r="T470" s="198">
        <f>SUM(T471:T472)</f>
        <v>0</v>
      </c>
      <c r="AR470" s="199" t="s">
        <v>83</v>
      </c>
      <c r="AT470" s="200" t="s">
        <v>73</v>
      </c>
      <c r="AU470" s="200" t="s">
        <v>81</v>
      </c>
      <c r="AY470" s="199" t="s">
        <v>196</v>
      </c>
      <c r="BK470" s="201">
        <f>SUM(BK471:BK472)</f>
        <v>0</v>
      </c>
    </row>
    <row r="471" spans="2:65" s="1" customFormat="1" ht="46" customHeight="1">
      <c r="B471" s="42"/>
      <c r="C471" s="204" t="s">
        <v>794</v>
      </c>
      <c r="D471" s="204" t="s">
        <v>198</v>
      </c>
      <c r="E471" s="205" t="s">
        <v>2166</v>
      </c>
      <c r="F471" s="206" t="s">
        <v>2167</v>
      </c>
      <c r="G471" s="207" t="s">
        <v>320</v>
      </c>
      <c r="H471" s="208">
        <v>2.5</v>
      </c>
      <c r="I471" s="209"/>
      <c r="J471" s="210">
        <f>ROUND(I471*H471,2)</f>
        <v>0</v>
      </c>
      <c r="K471" s="206" t="s">
        <v>202</v>
      </c>
      <c r="L471" s="62"/>
      <c r="M471" s="211" t="s">
        <v>24</v>
      </c>
      <c r="N471" s="212" t="s">
        <v>45</v>
      </c>
      <c r="O471" s="43"/>
      <c r="P471" s="213">
        <f>O471*H471</f>
        <v>0</v>
      </c>
      <c r="Q471" s="213">
        <v>1.9618199999999999E-2</v>
      </c>
      <c r="R471" s="213">
        <f>Q471*H471</f>
        <v>4.9045499999999999E-2</v>
      </c>
      <c r="S471" s="213">
        <v>0</v>
      </c>
      <c r="T471" s="214">
        <f>S471*H471</f>
        <v>0</v>
      </c>
      <c r="AR471" s="25" t="s">
        <v>290</v>
      </c>
      <c r="AT471" s="25" t="s">
        <v>198</v>
      </c>
      <c r="AU471" s="25" t="s">
        <v>83</v>
      </c>
      <c r="AY471" s="25" t="s">
        <v>196</v>
      </c>
      <c r="BE471" s="215">
        <f>IF(N471="základní",J471,0)</f>
        <v>0</v>
      </c>
      <c r="BF471" s="215">
        <f>IF(N471="snížená",J471,0)</f>
        <v>0</v>
      </c>
      <c r="BG471" s="215">
        <f>IF(N471="zákl. přenesená",J471,0)</f>
        <v>0</v>
      </c>
      <c r="BH471" s="215">
        <f>IF(N471="sníž. přenesená",J471,0)</f>
        <v>0</v>
      </c>
      <c r="BI471" s="215">
        <f>IF(N471="nulová",J471,0)</f>
        <v>0</v>
      </c>
      <c r="BJ471" s="25" t="s">
        <v>81</v>
      </c>
      <c r="BK471" s="215">
        <f>ROUND(I471*H471,2)</f>
        <v>0</v>
      </c>
      <c r="BL471" s="25" t="s">
        <v>290</v>
      </c>
      <c r="BM471" s="25" t="s">
        <v>2168</v>
      </c>
    </row>
    <row r="472" spans="2:65" s="1" customFormat="1" ht="46" customHeight="1">
      <c r="B472" s="42"/>
      <c r="C472" s="204" t="s">
        <v>798</v>
      </c>
      <c r="D472" s="204" t="s">
        <v>198</v>
      </c>
      <c r="E472" s="205" t="s">
        <v>1369</v>
      </c>
      <c r="F472" s="206" t="s">
        <v>1370</v>
      </c>
      <c r="G472" s="207" t="s">
        <v>1189</v>
      </c>
      <c r="H472" s="270"/>
      <c r="I472" s="209"/>
      <c r="J472" s="210">
        <f>ROUND(I472*H472,2)</f>
        <v>0</v>
      </c>
      <c r="K472" s="206" t="s">
        <v>202</v>
      </c>
      <c r="L472" s="62"/>
      <c r="M472" s="211" t="s">
        <v>24</v>
      </c>
      <c r="N472" s="212" t="s">
        <v>45</v>
      </c>
      <c r="O472" s="43"/>
      <c r="P472" s="213">
        <f>O472*H472</f>
        <v>0</v>
      </c>
      <c r="Q472" s="213">
        <v>0</v>
      </c>
      <c r="R472" s="213">
        <f>Q472*H472</f>
        <v>0</v>
      </c>
      <c r="S472" s="213">
        <v>0</v>
      </c>
      <c r="T472" s="214">
        <f>S472*H472</f>
        <v>0</v>
      </c>
      <c r="AR472" s="25" t="s">
        <v>290</v>
      </c>
      <c r="AT472" s="25" t="s">
        <v>198</v>
      </c>
      <c r="AU472" s="25" t="s">
        <v>83</v>
      </c>
      <c r="AY472" s="25" t="s">
        <v>196</v>
      </c>
      <c r="BE472" s="215">
        <f>IF(N472="základní",J472,0)</f>
        <v>0</v>
      </c>
      <c r="BF472" s="215">
        <f>IF(N472="snížená",J472,0)</f>
        <v>0</v>
      </c>
      <c r="BG472" s="215">
        <f>IF(N472="zákl. přenesená",J472,0)</f>
        <v>0</v>
      </c>
      <c r="BH472" s="215">
        <f>IF(N472="sníž. přenesená",J472,0)</f>
        <v>0</v>
      </c>
      <c r="BI472" s="215">
        <f>IF(N472="nulová",J472,0)</f>
        <v>0</v>
      </c>
      <c r="BJ472" s="25" t="s">
        <v>81</v>
      </c>
      <c r="BK472" s="215">
        <f>ROUND(I472*H472,2)</f>
        <v>0</v>
      </c>
      <c r="BL472" s="25" t="s">
        <v>290</v>
      </c>
      <c r="BM472" s="25" t="s">
        <v>2169</v>
      </c>
    </row>
    <row r="473" spans="2:65" s="11" customFormat="1" ht="29.9" customHeight="1">
      <c r="B473" s="188"/>
      <c r="C473" s="189"/>
      <c r="D473" s="190" t="s">
        <v>73</v>
      </c>
      <c r="E473" s="202" t="s">
        <v>1372</v>
      </c>
      <c r="F473" s="202" t="s">
        <v>1373</v>
      </c>
      <c r="G473" s="189"/>
      <c r="H473" s="189"/>
      <c r="I473" s="192"/>
      <c r="J473" s="203">
        <f>BK473</f>
        <v>0</v>
      </c>
      <c r="K473" s="189"/>
      <c r="L473" s="194"/>
      <c r="M473" s="195"/>
      <c r="N473" s="196"/>
      <c r="O473" s="196"/>
      <c r="P473" s="197">
        <f>SUM(P474:P509)</f>
        <v>0</v>
      </c>
      <c r="Q473" s="196"/>
      <c r="R473" s="197">
        <f>SUM(R474:R509)</f>
        <v>0.48171079218750013</v>
      </c>
      <c r="S473" s="196"/>
      <c r="T473" s="198">
        <f>SUM(T474:T509)</f>
        <v>0</v>
      </c>
      <c r="AR473" s="199" t="s">
        <v>83</v>
      </c>
      <c r="AT473" s="200" t="s">
        <v>73</v>
      </c>
      <c r="AU473" s="200" t="s">
        <v>81</v>
      </c>
      <c r="AY473" s="199" t="s">
        <v>196</v>
      </c>
      <c r="BK473" s="201">
        <f>SUM(BK474:BK509)</f>
        <v>0</v>
      </c>
    </row>
    <row r="474" spans="2:65" s="1" customFormat="1" ht="34.5" customHeight="1">
      <c r="B474" s="42"/>
      <c r="C474" s="204" t="s">
        <v>803</v>
      </c>
      <c r="D474" s="204" t="s">
        <v>198</v>
      </c>
      <c r="E474" s="205" t="s">
        <v>1375</v>
      </c>
      <c r="F474" s="206" t="s">
        <v>1376</v>
      </c>
      <c r="G474" s="207" t="s">
        <v>248</v>
      </c>
      <c r="H474" s="208">
        <v>1</v>
      </c>
      <c r="I474" s="209"/>
      <c r="J474" s="210">
        <f>ROUND(I474*H474,2)</f>
        <v>0</v>
      </c>
      <c r="K474" s="206" t="s">
        <v>202</v>
      </c>
      <c r="L474" s="62"/>
      <c r="M474" s="211" t="s">
        <v>24</v>
      </c>
      <c r="N474" s="212" t="s">
        <v>45</v>
      </c>
      <c r="O474" s="43"/>
      <c r="P474" s="213">
        <f>O474*H474</f>
        <v>0</v>
      </c>
      <c r="Q474" s="213">
        <v>2.6848749999999999E-4</v>
      </c>
      <c r="R474" s="213">
        <f>Q474*H474</f>
        <v>2.6848749999999999E-4</v>
      </c>
      <c r="S474" s="213">
        <v>0</v>
      </c>
      <c r="T474" s="214">
        <f>S474*H474</f>
        <v>0</v>
      </c>
      <c r="AR474" s="25" t="s">
        <v>290</v>
      </c>
      <c r="AT474" s="25" t="s">
        <v>198</v>
      </c>
      <c r="AU474" s="25" t="s">
        <v>83</v>
      </c>
      <c r="AY474" s="25" t="s">
        <v>196</v>
      </c>
      <c r="BE474" s="215">
        <f>IF(N474="základní",J474,0)</f>
        <v>0</v>
      </c>
      <c r="BF474" s="215">
        <f>IF(N474="snížená",J474,0)</f>
        <v>0</v>
      </c>
      <c r="BG474" s="215">
        <f>IF(N474="zákl. přenesená",J474,0)</f>
        <v>0</v>
      </c>
      <c r="BH474" s="215">
        <f>IF(N474="sníž. přenesená",J474,0)</f>
        <v>0</v>
      </c>
      <c r="BI474" s="215">
        <f>IF(N474="nulová",J474,0)</f>
        <v>0</v>
      </c>
      <c r="BJ474" s="25" t="s">
        <v>81</v>
      </c>
      <c r="BK474" s="215">
        <f>ROUND(I474*H474,2)</f>
        <v>0</v>
      </c>
      <c r="BL474" s="25" t="s">
        <v>290</v>
      </c>
      <c r="BM474" s="25" t="s">
        <v>2170</v>
      </c>
    </row>
    <row r="475" spans="2:65" s="1" customFormat="1" ht="34.5" customHeight="1">
      <c r="B475" s="42"/>
      <c r="C475" s="250" t="s">
        <v>809</v>
      </c>
      <c r="D475" s="250" t="s">
        <v>252</v>
      </c>
      <c r="E475" s="251" t="s">
        <v>2171</v>
      </c>
      <c r="F475" s="252" t="s">
        <v>2172</v>
      </c>
      <c r="G475" s="253" t="s">
        <v>248</v>
      </c>
      <c r="H475" s="254">
        <v>1</v>
      </c>
      <c r="I475" s="255"/>
      <c r="J475" s="256">
        <f>ROUND(I475*H475,2)</f>
        <v>0</v>
      </c>
      <c r="K475" s="252" t="s">
        <v>24</v>
      </c>
      <c r="L475" s="257"/>
      <c r="M475" s="258" t="s">
        <v>24</v>
      </c>
      <c r="N475" s="259" t="s">
        <v>45</v>
      </c>
      <c r="O475" s="43"/>
      <c r="P475" s="213">
        <f>O475*H475</f>
        <v>0</v>
      </c>
      <c r="Q475" s="213">
        <v>7.3000000000000001E-3</v>
      </c>
      <c r="R475" s="213">
        <f>Q475*H475</f>
        <v>7.3000000000000001E-3</v>
      </c>
      <c r="S475" s="213">
        <v>0</v>
      </c>
      <c r="T475" s="214">
        <f>S475*H475</f>
        <v>0</v>
      </c>
      <c r="AR475" s="25" t="s">
        <v>376</v>
      </c>
      <c r="AT475" s="25" t="s">
        <v>252</v>
      </c>
      <c r="AU475" s="25" t="s">
        <v>83</v>
      </c>
      <c r="AY475" s="25" t="s">
        <v>196</v>
      </c>
      <c r="BE475" s="215">
        <f>IF(N475="základní",J475,0)</f>
        <v>0</v>
      </c>
      <c r="BF475" s="215">
        <f>IF(N475="snížená",J475,0)</f>
        <v>0</v>
      </c>
      <c r="BG475" s="215">
        <f>IF(N475="zákl. přenesená",J475,0)</f>
        <v>0</v>
      </c>
      <c r="BH475" s="215">
        <f>IF(N475="sníž. přenesená",J475,0)</f>
        <v>0</v>
      </c>
      <c r="BI475" s="215">
        <f>IF(N475="nulová",J475,0)</f>
        <v>0</v>
      </c>
      <c r="BJ475" s="25" t="s">
        <v>81</v>
      </c>
      <c r="BK475" s="215">
        <f>ROUND(I475*H475,2)</f>
        <v>0</v>
      </c>
      <c r="BL475" s="25" t="s">
        <v>290</v>
      </c>
      <c r="BM475" s="25" t="s">
        <v>2173</v>
      </c>
    </row>
    <row r="476" spans="2:65" s="1" customFormat="1" ht="34.5" customHeight="1">
      <c r="B476" s="42"/>
      <c r="C476" s="204" t="s">
        <v>816</v>
      </c>
      <c r="D476" s="204" t="s">
        <v>198</v>
      </c>
      <c r="E476" s="205" t="s">
        <v>1388</v>
      </c>
      <c r="F476" s="206" t="s">
        <v>1389</v>
      </c>
      <c r="G476" s="207" t="s">
        <v>267</v>
      </c>
      <c r="H476" s="208">
        <v>7.625</v>
      </c>
      <c r="I476" s="209"/>
      <c r="J476" s="210">
        <f>ROUND(I476*H476,2)</f>
        <v>0</v>
      </c>
      <c r="K476" s="206" t="s">
        <v>202</v>
      </c>
      <c r="L476" s="62"/>
      <c r="M476" s="211" t="s">
        <v>24</v>
      </c>
      <c r="N476" s="212" t="s">
        <v>45</v>
      </c>
      <c r="O476" s="43"/>
      <c r="P476" s="213">
        <f>O476*H476</f>
        <v>0</v>
      </c>
      <c r="Q476" s="213">
        <v>2.6848749999999999E-4</v>
      </c>
      <c r="R476" s="213">
        <f>Q476*H476</f>
        <v>2.0472171874999999E-3</v>
      </c>
      <c r="S476" s="213">
        <v>0</v>
      </c>
      <c r="T476" s="214">
        <f>S476*H476</f>
        <v>0</v>
      </c>
      <c r="AR476" s="25" t="s">
        <v>290</v>
      </c>
      <c r="AT476" s="25" t="s">
        <v>198</v>
      </c>
      <c r="AU476" s="25" t="s">
        <v>83</v>
      </c>
      <c r="AY476" s="25" t="s">
        <v>196</v>
      </c>
      <c r="BE476" s="215">
        <f>IF(N476="základní",J476,0)</f>
        <v>0</v>
      </c>
      <c r="BF476" s="215">
        <f>IF(N476="snížená",J476,0)</f>
        <v>0</v>
      </c>
      <c r="BG476" s="215">
        <f>IF(N476="zákl. přenesená",J476,0)</f>
        <v>0</v>
      </c>
      <c r="BH476" s="215">
        <f>IF(N476="sníž. přenesená",J476,0)</f>
        <v>0</v>
      </c>
      <c r="BI476" s="215">
        <f>IF(N476="nulová",J476,0)</f>
        <v>0</v>
      </c>
      <c r="BJ476" s="25" t="s">
        <v>81</v>
      </c>
      <c r="BK476" s="215">
        <f>ROUND(I476*H476,2)</f>
        <v>0</v>
      </c>
      <c r="BL476" s="25" t="s">
        <v>290</v>
      </c>
      <c r="BM476" s="25" t="s">
        <v>2174</v>
      </c>
    </row>
    <row r="477" spans="2:65" s="12" customFormat="1">
      <c r="B477" s="216"/>
      <c r="C477" s="217"/>
      <c r="D477" s="218" t="s">
        <v>205</v>
      </c>
      <c r="E477" s="219" t="s">
        <v>24</v>
      </c>
      <c r="F477" s="220" t="s">
        <v>2175</v>
      </c>
      <c r="G477" s="217"/>
      <c r="H477" s="221">
        <v>6.375</v>
      </c>
      <c r="I477" s="222"/>
      <c r="J477" s="217"/>
      <c r="K477" s="217"/>
      <c r="L477" s="223"/>
      <c r="M477" s="224"/>
      <c r="N477" s="225"/>
      <c r="O477" s="225"/>
      <c r="P477" s="225"/>
      <c r="Q477" s="225"/>
      <c r="R477" s="225"/>
      <c r="S477" s="225"/>
      <c r="T477" s="226"/>
      <c r="AT477" s="227" t="s">
        <v>205</v>
      </c>
      <c r="AU477" s="227" t="s">
        <v>83</v>
      </c>
      <c r="AV477" s="12" t="s">
        <v>83</v>
      </c>
      <c r="AW477" s="12" t="s">
        <v>37</v>
      </c>
      <c r="AX477" s="12" t="s">
        <v>74</v>
      </c>
      <c r="AY477" s="227" t="s">
        <v>196</v>
      </c>
    </row>
    <row r="478" spans="2:65" s="12" customFormat="1">
      <c r="B478" s="216"/>
      <c r="C478" s="217"/>
      <c r="D478" s="218" t="s">
        <v>205</v>
      </c>
      <c r="E478" s="219" t="s">
        <v>24</v>
      </c>
      <c r="F478" s="220" t="s">
        <v>2176</v>
      </c>
      <c r="G478" s="217"/>
      <c r="H478" s="221">
        <v>1.25</v>
      </c>
      <c r="I478" s="222"/>
      <c r="J478" s="217"/>
      <c r="K478" s="217"/>
      <c r="L478" s="223"/>
      <c r="M478" s="224"/>
      <c r="N478" s="225"/>
      <c r="O478" s="225"/>
      <c r="P478" s="225"/>
      <c r="Q478" s="225"/>
      <c r="R478" s="225"/>
      <c r="S478" s="225"/>
      <c r="T478" s="226"/>
      <c r="AT478" s="227" t="s">
        <v>205</v>
      </c>
      <c r="AU478" s="227" t="s">
        <v>83</v>
      </c>
      <c r="AV478" s="12" t="s">
        <v>83</v>
      </c>
      <c r="AW478" s="12" t="s">
        <v>37</v>
      </c>
      <c r="AX478" s="12" t="s">
        <v>74</v>
      </c>
      <c r="AY478" s="227" t="s">
        <v>196</v>
      </c>
    </row>
    <row r="479" spans="2:65" s="14" customFormat="1">
      <c r="B479" s="239"/>
      <c r="C479" s="240"/>
      <c r="D479" s="218" t="s">
        <v>205</v>
      </c>
      <c r="E479" s="241" t="s">
        <v>24</v>
      </c>
      <c r="F479" s="242" t="s">
        <v>238</v>
      </c>
      <c r="G479" s="240"/>
      <c r="H479" s="243">
        <v>7.625</v>
      </c>
      <c r="I479" s="244"/>
      <c r="J479" s="240"/>
      <c r="K479" s="240"/>
      <c r="L479" s="245"/>
      <c r="M479" s="246"/>
      <c r="N479" s="247"/>
      <c r="O479" s="247"/>
      <c r="P479" s="247"/>
      <c r="Q479" s="247"/>
      <c r="R479" s="247"/>
      <c r="S479" s="247"/>
      <c r="T479" s="248"/>
      <c r="AT479" s="249" t="s">
        <v>205</v>
      </c>
      <c r="AU479" s="249" t="s">
        <v>83</v>
      </c>
      <c r="AV479" s="14" t="s">
        <v>203</v>
      </c>
      <c r="AW479" s="14" t="s">
        <v>37</v>
      </c>
      <c r="AX479" s="14" t="s">
        <v>81</v>
      </c>
      <c r="AY479" s="249" t="s">
        <v>196</v>
      </c>
    </row>
    <row r="480" spans="2:65" s="1" customFormat="1" ht="34.5" customHeight="1">
      <c r="B480" s="42"/>
      <c r="C480" s="250" t="s">
        <v>825</v>
      </c>
      <c r="D480" s="250" t="s">
        <v>252</v>
      </c>
      <c r="E480" s="251" t="s">
        <v>2177</v>
      </c>
      <c r="F480" s="252" t="s">
        <v>2178</v>
      </c>
      <c r="G480" s="253" t="s">
        <v>248</v>
      </c>
      <c r="H480" s="254">
        <v>3</v>
      </c>
      <c r="I480" s="255"/>
      <c r="J480" s="256">
        <f t="shared" ref="J480:J485" si="10">ROUND(I480*H480,2)</f>
        <v>0</v>
      </c>
      <c r="K480" s="252" t="s">
        <v>24</v>
      </c>
      <c r="L480" s="257"/>
      <c r="M480" s="258" t="s">
        <v>24</v>
      </c>
      <c r="N480" s="259" t="s">
        <v>45</v>
      </c>
      <c r="O480" s="43"/>
      <c r="P480" s="213">
        <f t="shared" ref="P480:P485" si="11">O480*H480</f>
        <v>0</v>
      </c>
      <c r="Q480" s="213">
        <v>3.73E-2</v>
      </c>
      <c r="R480" s="213">
        <f t="shared" ref="R480:R485" si="12">Q480*H480</f>
        <v>0.1119</v>
      </c>
      <c r="S480" s="213">
        <v>0</v>
      </c>
      <c r="T480" s="214">
        <f t="shared" ref="T480:T485" si="13">S480*H480</f>
        <v>0</v>
      </c>
      <c r="AR480" s="25" t="s">
        <v>376</v>
      </c>
      <c r="AT480" s="25" t="s">
        <v>252</v>
      </c>
      <c r="AU480" s="25" t="s">
        <v>83</v>
      </c>
      <c r="AY480" s="25" t="s">
        <v>196</v>
      </c>
      <c r="BE480" s="215">
        <f t="shared" ref="BE480:BE485" si="14">IF(N480="základní",J480,0)</f>
        <v>0</v>
      </c>
      <c r="BF480" s="215">
        <f t="shared" ref="BF480:BF485" si="15">IF(N480="snížená",J480,0)</f>
        <v>0</v>
      </c>
      <c r="BG480" s="215">
        <f t="shared" ref="BG480:BG485" si="16">IF(N480="zákl. přenesená",J480,0)</f>
        <v>0</v>
      </c>
      <c r="BH480" s="215">
        <f t="shared" ref="BH480:BH485" si="17">IF(N480="sníž. přenesená",J480,0)</f>
        <v>0</v>
      </c>
      <c r="BI480" s="215">
        <f t="shared" ref="BI480:BI485" si="18">IF(N480="nulová",J480,0)</f>
        <v>0</v>
      </c>
      <c r="BJ480" s="25" t="s">
        <v>81</v>
      </c>
      <c r="BK480" s="215">
        <f t="shared" ref="BK480:BK485" si="19">ROUND(I480*H480,2)</f>
        <v>0</v>
      </c>
      <c r="BL480" s="25" t="s">
        <v>290</v>
      </c>
      <c r="BM480" s="25" t="s">
        <v>2179</v>
      </c>
    </row>
    <row r="481" spans="2:65" s="1" customFormat="1" ht="34.5" customHeight="1">
      <c r="B481" s="42"/>
      <c r="C481" s="250" t="s">
        <v>829</v>
      </c>
      <c r="D481" s="250" t="s">
        <v>252</v>
      </c>
      <c r="E481" s="251" t="s">
        <v>2180</v>
      </c>
      <c r="F481" s="252" t="s">
        <v>2181</v>
      </c>
      <c r="G481" s="253" t="s">
        <v>248</v>
      </c>
      <c r="H481" s="254">
        <v>1</v>
      </c>
      <c r="I481" s="255"/>
      <c r="J481" s="256">
        <f t="shared" si="10"/>
        <v>0</v>
      </c>
      <c r="K481" s="252" t="s">
        <v>24</v>
      </c>
      <c r="L481" s="257"/>
      <c r="M481" s="258" t="s">
        <v>24</v>
      </c>
      <c r="N481" s="259" t="s">
        <v>45</v>
      </c>
      <c r="O481" s="43"/>
      <c r="P481" s="213">
        <f t="shared" si="11"/>
        <v>0</v>
      </c>
      <c r="Q481" s="213">
        <v>2.4899999999999999E-2</v>
      </c>
      <c r="R481" s="213">
        <f t="shared" si="12"/>
        <v>2.4899999999999999E-2</v>
      </c>
      <c r="S481" s="213">
        <v>0</v>
      </c>
      <c r="T481" s="214">
        <f t="shared" si="13"/>
        <v>0</v>
      </c>
      <c r="AR481" s="25" t="s">
        <v>376</v>
      </c>
      <c r="AT481" s="25" t="s">
        <v>252</v>
      </c>
      <c r="AU481" s="25" t="s">
        <v>83</v>
      </c>
      <c r="AY481" s="25" t="s">
        <v>196</v>
      </c>
      <c r="BE481" s="215">
        <f t="shared" si="14"/>
        <v>0</v>
      </c>
      <c r="BF481" s="215">
        <f t="shared" si="15"/>
        <v>0</v>
      </c>
      <c r="BG481" s="215">
        <f t="shared" si="16"/>
        <v>0</v>
      </c>
      <c r="BH481" s="215">
        <f t="shared" si="17"/>
        <v>0</v>
      </c>
      <c r="BI481" s="215">
        <f t="shared" si="18"/>
        <v>0</v>
      </c>
      <c r="BJ481" s="25" t="s">
        <v>81</v>
      </c>
      <c r="BK481" s="215">
        <f t="shared" si="19"/>
        <v>0</v>
      </c>
      <c r="BL481" s="25" t="s">
        <v>290</v>
      </c>
      <c r="BM481" s="25" t="s">
        <v>2182</v>
      </c>
    </row>
    <row r="482" spans="2:65" s="1" customFormat="1" ht="34.5" customHeight="1">
      <c r="B482" s="42"/>
      <c r="C482" s="204" t="s">
        <v>834</v>
      </c>
      <c r="D482" s="204" t="s">
        <v>198</v>
      </c>
      <c r="E482" s="205" t="s">
        <v>2183</v>
      </c>
      <c r="F482" s="206" t="s">
        <v>2184</v>
      </c>
      <c r="G482" s="207" t="s">
        <v>248</v>
      </c>
      <c r="H482" s="208">
        <v>2</v>
      </c>
      <c r="I482" s="209"/>
      <c r="J482" s="210">
        <f t="shared" si="10"/>
        <v>0</v>
      </c>
      <c r="K482" s="206" t="s">
        <v>202</v>
      </c>
      <c r="L482" s="62"/>
      <c r="M482" s="211" t="s">
        <v>24</v>
      </c>
      <c r="N482" s="212" t="s">
        <v>45</v>
      </c>
      <c r="O482" s="43"/>
      <c r="P482" s="213">
        <f t="shared" si="11"/>
        <v>0</v>
      </c>
      <c r="Q482" s="213">
        <v>0</v>
      </c>
      <c r="R482" s="213">
        <f t="shared" si="12"/>
        <v>0</v>
      </c>
      <c r="S482" s="213">
        <v>0</v>
      </c>
      <c r="T482" s="214">
        <f t="shared" si="13"/>
        <v>0</v>
      </c>
      <c r="AR482" s="25" t="s">
        <v>290</v>
      </c>
      <c r="AT482" s="25" t="s">
        <v>198</v>
      </c>
      <c r="AU482" s="25" t="s">
        <v>83</v>
      </c>
      <c r="AY482" s="25" t="s">
        <v>196</v>
      </c>
      <c r="BE482" s="215">
        <f t="shared" si="14"/>
        <v>0</v>
      </c>
      <c r="BF482" s="215">
        <f t="shared" si="15"/>
        <v>0</v>
      </c>
      <c r="BG482" s="215">
        <f t="shared" si="16"/>
        <v>0</v>
      </c>
      <c r="BH482" s="215">
        <f t="shared" si="17"/>
        <v>0</v>
      </c>
      <c r="BI482" s="215">
        <f t="shared" si="18"/>
        <v>0</v>
      </c>
      <c r="BJ482" s="25" t="s">
        <v>81</v>
      </c>
      <c r="BK482" s="215">
        <f t="shared" si="19"/>
        <v>0</v>
      </c>
      <c r="BL482" s="25" t="s">
        <v>290</v>
      </c>
      <c r="BM482" s="25" t="s">
        <v>2185</v>
      </c>
    </row>
    <row r="483" spans="2:65" s="1" customFormat="1" ht="34.5" customHeight="1">
      <c r="B483" s="42"/>
      <c r="C483" s="204" t="s">
        <v>841</v>
      </c>
      <c r="D483" s="204" t="s">
        <v>198</v>
      </c>
      <c r="E483" s="205" t="s">
        <v>1441</v>
      </c>
      <c r="F483" s="206" t="s">
        <v>1442</v>
      </c>
      <c r="G483" s="207" t="s">
        <v>248</v>
      </c>
      <c r="H483" s="208">
        <v>3</v>
      </c>
      <c r="I483" s="209"/>
      <c r="J483" s="210">
        <f t="shared" si="10"/>
        <v>0</v>
      </c>
      <c r="K483" s="206" t="s">
        <v>202</v>
      </c>
      <c r="L483" s="62"/>
      <c r="M483" s="211" t="s">
        <v>24</v>
      </c>
      <c r="N483" s="212" t="s">
        <v>45</v>
      </c>
      <c r="O483" s="43"/>
      <c r="P483" s="213">
        <f t="shared" si="11"/>
        <v>0</v>
      </c>
      <c r="Q483" s="213">
        <v>0</v>
      </c>
      <c r="R483" s="213">
        <f t="shared" si="12"/>
        <v>0</v>
      </c>
      <c r="S483" s="213">
        <v>0</v>
      </c>
      <c r="T483" s="214">
        <f t="shared" si="13"/>
        <v>0</v>
      </c>
      <c r="AR483" s="25" t="s">
        <v>290</v>
      </c>
      <c r="AT483" s="25" t="s">
        <v>198</v>
      </c>
      <c r="AU483" s="25" t="s">
        <v>83</v>
      </c>
      <c r="AY483" s="25" t="s">
        <v>196</v>
      </c>
      <c r="BE483" s="215">
        <f t="shared" si="14"/>
        <v>0</v>
      </c>
      <c r="BF483" s="215">
        <f t="shared" si="15"/>
        <v>0</v>
      </c>
      <c r="BG483" s="215">
        <f t="shared" si="16"/>
        <v>0</v>
      </c>
      <c r="BH483" s="215">
        <f t="shared" si="17"/>
        <v>0</v>
      </c>
      <c r="BI483" s="215">
        <f t="shared" si="18"/>
        <v>0</v>
      </c>
      <c r="BJ483" s="25" t="s">
        <v>81</v>
      </c>
      <c r="BK483" s="215">
        <f t="shared" si="19"/>
        <v>0</v>
      </c>
      <c r="BL483" s="25" t="s">
        <v>290</v>
      </c>
      <c r="BM483" s="25" t="s">
        <v>2186</v>
      </c>
    </row>
    <row r="484" spans="2:65" s="1" customFormat="1" ht="23" customHeight="1">
      <c r="B484" s="42"/>
      <c r="C484" s="250" t="s">
        <v>846</v>
      </c>
      <c r="D484" s="250" t="s">
        <v>252</v>
      </c>
      <c r="E484" s="251" t="s">
        <v>1450</v>
      </c>
      <c r="F484" s="252" t="s">
        <v>1451</v>
      </c>
      <c r="G484" s="253" t="s">
        <v>320</v>
      </c>
      <c r="H484" s="254">
        <v>1.7</v>
      </c>
      <c r="I484" s="255"/>
      <c r="J484" s="256">
        <f t="shared" si="10"/>
        <v>0</v>
      </c>
      <c r="K484" s="252" t="s">
        <v>202</v>
      </c>
      <c r="L484" s="257"/>
      <c r="M484" s="258" t="s">
        <v>24</v>
      </c>
      <c r="N484" s="259" t="s">
        <v>45</v>
      </c>
      <c r="O484" s="43"/>
      <c r="P484" s="213">
        <f t="shared" si="11"/>
        <v>0</v>
      </c>
      <c r="Q484" s="213">
        <v>2.3999999999999998E-3</v>
      </c>
      <c r="R484" s="213">
        <f t="shared" si="12"/>
        <v>4.0799999999999994E-3</v>
      </c>
      <c r="S484" s="213">
        <v>0</v>
      </c>
      <c r="T484" s="214">
        <f t="shared" si="13"/>
        <v>0</v>
      </c>
      <c r="AR484" s="25" t="s">
        <v>376</v>
      </c>
      <c r="AT484" s="25" t="s">
        <v>252</v>
      </c>
      <c r="AU484" s="25" t="s">
        <v>83</v>
      </c>
      <c r="AY484" s="25" t="s">
        <v>196</v>
      </c>
      <c r="BE484" s="215">
        <f t="shared" si="14"/>
        <v>0</v>
      </c>
      <c r="BF484" s="215">
        <f t="shared" si="15"/>
        <v>0</v>
      </c>
      <c r="BG484" s="215">
        <f t="shared" si="16"/>
        <v>0</v>
      </c>
      <c r="BH484" s="215">
        <f t="shared" si="17"/>
        <v>0</v>
      </c>
      <c r="BI484" s="215">
        <f t="shared" si="18"/>
        <v>0</v>
      </c>
      <c r="BJ484" s="25" t="s">
        <v>81</v>
      </c>
      <c r="BK484" s="215">
        <f t="shared" si="19"/>
        <v>0</v>
      </c>
      <c r="BL484" s="25" t="s">
        <v>290</v>
      </c>
      <c r="BM484" s="25" t="s">
        <v>2187</v>
      </c>
    </row>
    <row r="485" spans="2:65" s="1" customFormat="1" ht="23" customHeight="1">
      <c r="B485" s="42"/>
      <c r="C485" s="250" t="s">
        <v>851</v>
      </c>
      <c r="D485" s="250" t="s">
        <v>252</v>
      </c>
      <c r="E485" s="251" t="s">
        <v>2188</v>
      </c>
      <c r="F485" s="252" t="s">
        <v>2189</v>
      </c>
      <c r="G485" s="253" t="s">
        <v>320</v>
      </c>
      <c r="H485" s="254">
        <v>5.4</v>
      </c>
      <c r="I485" s="255"/>
      <c r="J485" s="256">
        <f t="shared" si="10"/>
        <v>0</v>
      </c>
      <c r="K485" s="252" t="s">
        <v>202</v>
      </c>
      <c r="L485" s="257"/>
      <c r="M485" s="258" t="s">
        <v>24</v>
      </c>
      <c r="N485" s="259" t="s">
        <v>45</v>
      </c>
      <c r="O485" s="43"/>
      <c r="P485" s="213">
        <f t="shared" si="11"/>
        <v>0</v>
      </c>
      <c r="Q485" s="213">
        <v>3.0000000000000001E-3</v>
      </c>
      <c r="R485" s="213">
        <f t="shared" si="12"/>
        <v>1.6200000000000003E-2</v>
      </c>
      <c r="S485" s="213">
        <v>0</v>
      </c>
      <c r="T485" s="214">
        <f t="shared" si="13"/>
        <v>0</v>
      </c>
      <c r="AR485" s="25" t="s">
        <v>376</v>
      </c>
      <c r="AT485" s="25" t="s">
        <v>252</v>
      </c>
      <c r="AU485" s="25" t="s">
        <v>83</v>
      </c>
      <c r="AY485" s="25" t="s">
        <v>196</v>
      </c>
      <c r="BE485" s="215">
        <f t="shared" si="14"/>
        <v>0</v>
      </c>
      <c r="BF485" s="215">
        <f t="shared" si="15"/>
        <v>0</v>
      </c>
      <c r="BG485" s="215">
        <f t="shared" si="16"/>
        <v>0</v>
      </c>
      <c r="BH485" s="215">
        <f t="shared" si="17"/>
        <v>0</v>
      </c>
      <c r="BI485" s="215">
        <f t="shared" si="18"/>
        <v>0</v>
      </c>
      <c r="BJ485" s="25" t="s">
        <v>81</v>
      </c>
      <c r="BK485" s="215">
        <f t="shared" si="19"/>
        <v>0</v>
      </c>
      <c r="BL485" s="25" t="s">
        <v>290</v>
      </c>
      <c r="BM485" s="25" t="s">
        <v>2190</v>
      </c>
    </row>
    <row r="486" spans="2:65" s="12" customFormat="1">
      <c r="B486" s="216"/>
      <c r="C486" s="217"/>
      <c r="D486" s="218" t="s">
        <v>205</v>
      </c>
      <c r="E486" s="219" t="s">
        <v>24</v>
      </c>
      <c r="F486" s="220" t="s">
        <v>2191</v>
      </c>
      <c r="G486" s="217"/>
      <c r="H486" s="221">
        <v>5.4</v>
      </c>
      <c r="I486" s="222"/>
      <c r="J486" s="217"/>
      <c r="K486" s="217"/>
      <c r="L486" s="223"/>
      <c r="M486" s="224"/>
      <c r="N486" s="225"/>
      <c r="O486" s="225"/>
      <c r="P486" s="225"/>
      <c r="Q486" s="225"/>
      <c r="R486" s="225"/>
      <c r="S486" s="225"/>
      <c r="T486" s="226"/>
      <c r="AT486" s="227" t="s">
        <v>205</v>
      </c>
      <c r="AU486" s="227" t="s">
        <v>83</v>
      </c>
      <c r="AV486" s="12" t="s">
        <v>83</v>
      </c>
      <c r="AW486" s="12" t="s">
        <v>37</v>
      </c>
      <c r="AX486" s="12" t="s">
        <v>81</v>
      </c>
      <c r="AY486" s="227" t="s">
        <v>196</v>
      </c>
    </row>
    <row r="487" spans="2:65" s="1" customFormat="1" ht="14.5" customHeight="1">
      <c r="B487" s="42"/>
      <c r="C487" s="250" t="s">
        <v>860</v>
      </c>
      <c r="D487" s="250" t="s">
        <v>252</v>
      </c>
      <c r="E487" s="251" t="s">
        <v>1455</v>
      </c>
      <c r="F487" s="252" t="s">
        <v>1456</v>
      </c>
      <c r="G487" s="253" t="s">
        <v>1457</v>
      </c>
      <c r="H487" s="254">
        <v>5</v>
      </c>
      <c r="I487" s="255"/>
      <c r="J487" s="256">
        <f t="shared" ref="J487:J506" si="20">ROUND(I487*H487,2)</f>
        <v>0</v>
      </c>
      <c r="K487" s="252" t="s">
        <v>202</v>
      </c>
      <c r="L487" s="257"/>
      <c r="M487" s="258" t="s">
        <v>24</v>
      </c>
      <c r="N487" s="259" t="s">
        <v>45</v>
      </c>
      <c r="O487" s="43"/>
      <c r="P487" s="213">
        <f t="shared" ref="P487:P506" si="21">O487*H487</f>
        <v>0</v>
      </c>
      <c r="Q487" s="213">
        <v>2.0000000000000001E-4</v>
      </c>
      <c r="R487" s="213">
        <f t="shared" ref="R487:R506" si="22">Q487*H487</f>
        <v>1E-3</v>
      </c>
      <c r="S487" s="213">
        <v>0</v>
      </c>
      <c r="T487" s="214">
        <f t="shared" ref="T487:T506" si="23">S487*H487</f>
        <v>0</v>
      </c>
      <c r="AR487" s="25" t="s">
        <v>376</v>
      </c>
      <c r="AT487" s="25" t="s">
        <v>252</v>
      </c>
      <c r="AU487" s="25" t="s">
        <v>83</v>
      </c>
      <c r="AY487" s="25" t="s">
        <v>196</v>
      </c>
      <c r="BE487" s="215">
        <f t="shared" ref="BE487:BE506" si="24">IF(N487="základní",J487,0)</f>
        <v>0</v>
      </c>
      <c r="BF487" s="215">
        <f t="shared" ref="BF487:BF506" si="25">IF(N487="snížená",J487,0)</f>
        <v>0</v>
      </c>
      <c r="BG487" s="215">
        <f t="shared" ref="BG487:BG506" si="26">IF(N487="zákl. přenesená",J487,0)</f>
        <v>0</v>
      </c>
      <c r="BH487" s="215">
        <f t="shared" ref="BH487:BH506" si="27">IF(N487="sníž. přenesená",J487,0)</f>
        <v>0</v>
      </c>
      <c r="BI487" s="215">
        <f t="shared" ref="BI487:BI506" si="28">IF(N487="nulová",J487,0)</f>
        <v>0</v>
      </c>
      <c r="BJ487" s="25" t="s">
        <v>81</v>
      </c>
      <c r="BK487" s="215">
        <f t="shared" ref="BK487:BK506" si="29">ROUND(I487*H487,2)</f>
        <v>0</v>
      </c>
      <c r="BL487" s="25" t="s">
        <v>290</v>
      </c>
      <c r="BM487" s="25" t="s">
        <v>2192</v>
      </c>
    </row>
    <row r="488" spans="2:65" s="1" customFormat="1" ht="34.5" customHeight="1">
      <c r="B488" s="42"/>
      <c r="C488" s="204" t="s">
        <v>867</v>
      </c>
      <c r="D488" s="204" t="s">
        <v>198</v>
      </c>
      <c r="E488" s="205" t="s">
        <v>2193</v>
      </c>
      <c r="F488" s="206" t="s">
        <v>2194</v>
      </c>
      <c r="G488" s="207" t="s">
        <v>248</v>
      </c>
      <c r="H488" s="208">
        <v>1</v>
      </c>
      <c r="I488" s="209"/>
      <c r="J488" s="210">
        <f t="shared" si="20"/>
        <v>0</v>
      </c>
      <c r="K488" s="206" t="s">
        <v>202</v>
      </c>
      <c r="L488" s="62"/>
      <c r="M488" s="211" t="s">
        <v>24</v>
      </c>
      <c r="N488" s="212" t="s">
        <v>45</v>
      </c>
      <c r="O488" s="43"/>
      <c r="P488" s="213">
        <f t="shared" si="21"/>
        <v>0</v>
      </c>
      <c r="Q488" s="213">
        <v>8.5508749999999999E-4</v>
      </c>
      <c r="R488" s="213">
        <f t="shared" si="22"/>
        <v>8.5508749999999999E-4</v>
      </c>
      <c r="S488" s="213">
        <v>0</v>
      </c>
      <c r="T488" s="214">
        <f t="shared" si="23"/>
        <v>0</v>
      </c>
      <c r="AR488" s="25" t="s">
        <v>290</v>
      </c>
      <c r="AT488" s="25" t="s">
        <v>198</v>
      </c>
      <c r="AU488" s="25" t="s">
        <v>83</v>
      </c>
      <c r="AY488" s="25" t="s">
        <v>196</v>
      </c>
      <c r="BE488" s="215">
        <f t="shared" si="24"/>
        <v>0</v>
      </c>
      <c r="BF488" s="215">
        <f t="shared" si="25"/>
        <v>0</v>
      </c>
      <c r="BG488" s="215">
        <f t="shared" si="26"/>
        <v>0</v>
      </c>
      <c r="BH488" s="215">
        <f t="shared" si="27"/>
        <v>0</v>
      </c>
      <c r="BI488" s="215">
        <f t="shared" si="28"/>
        <v>0</v>
      </c>
      <c r="BJ488" s="25" t="s">
        <v>81</v>
      </c>
      <c r="BK488" s="215">
        <f t="shared" si="29"/>
        <v>0</v>
      </c>
      <c r="BL488" s="25" t="s">
        <v>290</v>
      </c>
      <c r="BM488" s="25" t="s">
        <v>2195</v>
      </c>
    </row>
    <row r="489" spans="2:65" s="1" customFormat="1" ht="34.5" customHeight="1">
      <c r="B489" s="42"/>
      <c r="C489" s="250" t="s">
        <v>872</v>
      </c>
      <c r="D489" s="250" t="s">
        <v>252</v>
      </c>
      <c r="E489" s="251" t="s">
        <v>2196</v>
      </c>
      <c r="F489" s="252" t="s">
        <v>2197</v>
      </c>
      <c r="G489" s="253" t="s">
        <v>248</v>
      </c>
      <c r="H489" s="254">
        <v>1</v>
      </c>
      <c r="I489" s="255"/>
      <c r="J489" s="256">
        <f t="shared" si="20"/>
        <v>0</v>
      </c>
      <c r="K489" s="252" t="s">
        <v>24</v>
      </c>
      <c r="L489" s="257"/>
      <c r="M489" s="258" t="s">
        <v>24</v>
      </c>
      <c r="N489" s="259" t="s">
        <v>45</v>
      </c>
      <c r="O489" s="43"/>
      <c r="P489" s="213">
        <f t="shared" si="21"/>
        <v>0</v>
      </c>
      <c r="Q489" s="213">
        <v>0.123</v>
      </c>
      <c r="R489" s="213">
        <f t="shared" si="22"/>
        <v>0.123</v>
      </c>
      <c r="S489" s="213">
        <v>0</v>
      </c>
      <c r="T489" s="214">
        <f t="shared" si="23"/>
        <v>0</v>
      </c>
      <c r="AR489" s="25" t="s">
        <v>376</v>
      </c>
      <c r="AT489" s="25" t="s">
        <v>252</v>
      </c>
      <c r="AU489" s="25" t="s">
        <v>83</v>
      </c>
      <c r="AY489" s="25" t="s">
        <v>196</v>
      </c>
      <c r="BE489" s="215">
        <f t="shared" si="24"/>
        <v>0</v>
      </c>
      <c r="BF489" s="215">
        <f t="shared" si="25"/>
        <v>0</v>
      </c>
      <c r="BG489" s="215">
        <f t="shared" si="26"/>
        <v>0</v>
      </c>
      <c r="BH489" s="215">
        <f t="shared" si="27"/>
        <v>0</v>
      </c>
      <c r="BI489" s="215">
        <f t="shared" si="28"/>
        <v>0</v>
      </c>
      <c r="BJ489" s="25" t="s">
        <v>81</v>
      </c>
      <c r="BK489" s="215">
        <f t="shared" si="29"/>
        <v>0</v>
      </c>
      <c r="BL489" s="25" t="s">
        <v>290</v>
      </c>
      <c r="BM489" s="25" t="s">
        <v>2198</v>
      </c>
    </row>
    <row r="490" spans="2:65" s="1" customFormat="1" ht="34.5" customHeight="1">
      <c r="B490" s="42"/>
      <c r="C490" s="204" t="s">
        <v>879</v>
      </c>
      <c r="D490" s="204" t="s">
        <v>198</v>
      </c>
      <c r="E490" s="205" t="s">
        <v>2199</v>
      </c>
      <c r="F490" s="206" t="s">
        <v>2200</v>
      </c>
      <c r="G490" s="207" t="s">
        <v>248</v>
      </c>
      <c r="H490" s="208">
        <v>1</v>
      </c>
      <c r="I490" s="209"/>
      <c r="J490" s="210">
        <f t="shared" si="20"/>
        <v>0</v>
      </c>
      <c r="K490" s="206" t="s">
        <v>202</v>
      </c>
      <c r="L490" s="62"/>
      <c r="M490" s="211" t="s">
        <v>24</v>
      </c>
      <c r="N490" s="212" t="s">
        <v>45</v>
      </c>
      <c r="O490" s="43"/>
      <c r="P490" s="213">
        <f t="shared" si="21"/>
        <v>0</v>
      </c>
      <c r="Q490" s="213">
        <v>0</v>
      </c>
      <c r="R490" s="213">
        <f t="shared" si="22"/>
        <v>0</v>
      </c>
      <c r="S490" s="213">
        <v>0</v>
      </c>
      <c r="T490" s="214">
        <f t="shared" si="23"/>
        <v>0</v>
      </c>
      <c r="AR490" s="25" t="s">
        <v>290</v>
      </c>
      <c r="AT490" s="25" t="s">
        <v>198</v>
      </c>
      <c r="AU490" s="25" t="s">
        <v>83</v>
      </c>
      <c r="AY490" s="25" t="s">
        <v>196</v>
      </c>
      <c r="BE490" s="215">
        <f t="shared" si="24"/>
        <v>0</v>
      </c>
      <c r="BF490" s="215">
        <f t="shared" si="25"/>
        <v>0</v>
      </c>
      <c r="BG490" s="215">
        <f t="shared" si="26"/>
        <v>0</v>
      </c>
      <c r="BH490" s="215">
        <f t="shared" si="27"/>
        <v>0</v>
      </c>
      <c r="BI490" s="215">
        <f t="shared" si="28"/>
        <v>0</v>
      </c>
      <c r="BJ490" s="25" t="s">
        <v>81</v>
      </c>
      <c r="BK490" s="215">
        <f t="shared" si="29"/>
        <v>0</v>
      </c>
      <c r="BL490" s="25" t="s">
        <v>290</v>
      </c>
      <c r="BM490" s="25" t="s">
        <v>2201</v>
      </c>
    </row>
    <row r="491" spans="2:65" s="1" customFormat="1" ht="34.5" customHeight="1">
      <c r="B491" s="42"/>
      <c r="C491" s="250" t="s">
        <v>883</v>
      </c>
      <c r="D491" s="250" t="s">
        <v>252</v>
      </c>
      <c r="E491" s="251" t="s">
        <v>2202</v>
      </c>
      <c r="F491" s="252" t="s">
        <v>2203</v>
      </c>
      <c r="G491" s="253" t="s">
        <v>248</v>
      </c>
      <c r="H491" s="254">
        <v>1</v>
      </c>
      <c r="I491" s="255"/>
      <c r="J491" s="256">
        <f t="shared" si="20"/>
        <v>0</v>
      </c>
      <c r="K491" s="252" t="s">
        <v>202</v>
      </c>
      <c r="L491" s="257"/>
      <c r="M491" s="258" t="s">
        <v>24</v>
      </c>
      <c r="N491" s="259" t="s">
        <v>45</v>
      </c>
      <c r="O491" s="43"/>
      <c r="P491" s="213">
        <f t="shared" si="21"/>
        <v>0</v>
      </c>
      <c r="Q491" s="213">
        <v>2.5999999999999999E-2</v>
      </c>
      <c r="R491" s="213">
        <f t="shared" si="22"/>
        <v>2.5999999999999999E-2</v>
      </c>
      <c r="S491" s="213">
        <v>0</v>
      </c>
      <c r="T491" s="214">
        <f t="shared" si="23"/>
        <v>0</v>
      </c>
      <c r="AR491" s="25" t="s">
        <v>376</v>
      </c>
      <c r="AT491" s="25" t="s">
        <v>252</v>
      </c>
      <c r="AU491" s="25" t="s">
        <v>83</v>
      </c>
      <c r="AY491" s="25" t="s">
        <v>196</v>
      </c>
      <c r="BE491" s="215">
        <f t="shared" si="24"/>
        <v>0</v>
      </c>
      <c r="BF491" s="215">
        <f t="shared" si="25"/>
        <v>0</v>
      </c>
      <c r="BG491" s="215">
        <f t="shared" si="26"/>
        <v>0</v>
      </c>
      <c r="BH491" s="215">
        <f t="shared" si="27"/>
        <v>0</v>
      </c>
      <c r="BI491" s="215">
        <f t="shared" si="28"/>
        <v>0</v>
      </c>
      <c r="BJ491" s="25" t="s">
        <v>81</v>
      </c>
      <c r="BK491" s="215">
        <f t="shared" si="29"/>
        <v>0</v>
      </c>
      <c r="BL491" s="25" t="s">
        <v>290</v>
      </c>
      <c r="BM491" s="25" t="s">
        <v>2204</v>
      </c>
    </row>
    <row r="492" spans="2:65" s="1" customFormat="1" ht="23" customHeight="1">
      <c r="B492" s="42"/>
      <c r="C492" s="204" t="s">
        <v>887</v>
      </c>
      <c r="D492" s="204" t="s">
        <v>198</v>
      </c>
      <c r="E492" s="205" t="s">
        <v>1476</v>
      </c>
      <c r="F492" s="206" t="s">
        <v>1477</v>
      </c>
      <c r="G492" s="207" t="s">
        <v>248</v>
      </c>
      <c r="H492" s="208">
        <v>2</v>
      </c>
      <c r="I492" s="209"/>
      <c r="J492" s="210">
        <f t="shared" si="20"/>
        <v>0</v>
      </c>
      <c r="K492" s="206" t="s">
        <v>202</v>
      </c>
      <c r="L492" s="62"/>
      <c r="M492" s="211" t="s">
        <v>24</v>
      </c>
      <c r="N492" s="212" t="s">
        <v>45</v>
      </c>
      <c r="O492" s="43"/>
      <c r="P492" s="213">
        <f t="shared" si="21"/>
        <v>0</v>
      </c>
      <c r="Q492" s="213">
        <v>0</v>
      </c>
      <c r="R492" s="213">
        <f t="shared" si="22"/>
        <v>0</v>
      </c>
      <c r="S492" s="213">
        <v>0</v>
      </c>
      <c r="T492" s="214">
        <f t="shared" si="23"/>
        <v>0</v>
      </c>
      <c r="AR492" s="25" t="s">
        <v>290</v>
      </c>
      <c r="AT492" s="25" t="s">
        <v>198</v>
      </c>
      <c r="AU492" s="25" t="s">
        <v>83</v>
      </c>
      <c r="AY492" s="25" t="s">
        <v>196</v>
      </c>
      <c r="BE492" s="215">
        <f t="shared" si="24"/>
        <v>0</v>
      </c>
      <c r="BF492" s="215">
        <f t="shared" si="25"/>
        <v>0</v>
      </c>
      <c r="BG492" s="215">
        <f t="shared" si="26"/>
        <v>0</v>
      </c>
      <c r="BH492" s="215">
        <f t="shared" si="27"/>
        <v>0</v>
      </c>
      <c r="BI492" s="215">
        <f t="shared" si="28"/>
        <v>0</v>
      </c>
      <c r="BJ492" s="25" t="s">
        <v>81</v>
      </c>
      <c r="BK492" s="215">
        <f t="shared" si="29"/>
        <v>0</v>
      </c>
      <c r="BL492" s="25" t="s">
        <v>290</v>
      </c>
      <c r="BM492" s="25" t="s">
        <v>2205</v>
      </c>
    </row>
    <row r="493" spans="2:65" s="1" customFormat="1" ht="14.5" customHeight="1">
      <c r="B493" s="42"/>
      <c r="C493" s="250" t="s">
        <v>891</v>
      </c>
      <c r="D493" s="250" t="s">
        <v>252</v>
      </c>
      <c r="E493" s="251" t="s">
        <v>2206</v>
      </c>
      <c r="F493" s="252" t="s">
        <v>2207</v>
      </c>
      <c r="G493" s="253" t="s">
        <v>248</v>
      </c>
      <c r="H493" s="254">
        <v>1</v>
      </c>
      <c r="I493" s="255"/>
      <c r="J493" s="256">
        <f t="shared" si="20"/>
        <v>0</v>
      </c>
      <c r="K493" s="252" t="s">
        <v>24</v>
      </c>
      <c r="L493" s="257"/>
      <c r="M493" s="258" t="s">
        <v>24</v>
      </c>
      <c r="N493" s="259" t="s">
        <v>45</v>
      </c>
      <c r="O493" s="43"/>
      <c r="P493" s="213">
        <f t="shared" si="21"/>
        <v>0</v>
      </c>
      <c r="Q493" s="213">
        <v>4.7000000000000002E-3</v>
      </c>
      <c r="R493" s="213">
        <f t="shared" si="22"/>
        <v>4.7000000000000002E-3</v>
      </c>
      <c r="S493" s="213">
        <v>0</v>
      </c>
      <c r="T493" s="214">
        <f t="shared" si="23"/>
        <v>0</v>
      </c>
      <c r="AR493" s="25" t="s">
        <v>376</v>
      </c>
      <c r="AT493" s="25" t="s">
        <v>252</v>
      </c>
      <c r="AU493" s="25" t="s">
        <v>83</v>
      </c>
      <c r="AY493" s="25" t="s">
        <v>196</v>
      </c>
      <c r="BE493" s="215">
        <f t="shared" si="24"/>
        <v>0</v>
      </c>
      <c r="BF493" s="215">
        <f t="shared" si="25"/>
        <v>0</v>
      </c>
      <c r="BG493" s="215">
        <f t="shared" si="26"/>
        <v>0</v>
      </c>
      <c r="BH493" s="215">
        <f t="shared" si="27"/>
        <v>0</v>
      </c>
      <c r="BI493" s="215">
        <f t="shared" si="28"/>
        <v>0</v>
      </c>
      <c r="BJ493" s="25" t="s">
        <v>81</v>
      </c>
      <c r="BK493" s="215">
        <f t="shared" si="29"/>
        <v>0</v>
      </c>
      <c r="BL493" s="25" t="s">
        <v>290</v>
      </c>
      <c r="BM493" s="25" t="s">
        <v>2208</v>
      </c>
    </row>
    <row r="494" spans="2:65" s="1" customFormat="1" ht="14.5" customHeight="1">
      <c r="B494" s="42"/>
      <c r="C494" s="250" t="s">
        <v>897</v>
      </c>
      <c r="D494" s="250" t="s">
        <v>252</v>
      </c>
      <c r="E494" s="251" t="s">
        <v>1480</v>
      </c>
      <c r="F494" s="252" t="s">
        <v>1481</v>
      </c>
      <c r="G494" s="253" t="s">
        <v>248</v>
      </c>
      <c r="H494" s="254">
        <v>1</v>
      </c>
      <c r="I494" s="255"/>
      <c r="J494" s="256">
        <f t="shared" si="20"/>
        <v>0</v>
      </c>
      <c r="K494" s="252" t="s">
        <v>24</v>
      </c>
      <c r="L494" s="257"/>
      <c r="M494" s="258" t="s">
        <v>24</v>
      </c>
      <c r="N494" s="259" t="s">
        <v>45</v>
      </c>
      <c r="O494" s="43"/>
      <c r="P494" s="213">
        <f t="shared" si="21"/>
        <v>0</v>
      </c>
      <c r="Q494" s="213">
        <v>4.7000000000000002E-3</v>
      </c>
      <c r="R494" s="213">
        <f t="shared" si="22"/>
        <v>4.7000000000000002E-3</v>
      </c>
      <c r="S494" s="213">
        <v>0</v>
      </c>
      <c r="T494" s="214">
        <f t="shared" si="23"/>
        <v>0</v>
      </c>
      <c r="AR494" s="25" t="s">
        <v>376</v>
      </c>
      <c r="AT494" s="25" t="s">
        <v>252</v>
      </c>
      <c r="AU494" s="25" t="s">
        <v>83</v>
      </c>
      <c r="AY494" s="25" t="s">
        <v>196</v>
      </c>
      <c r="BE494" s="215">
        <f t="shared" si="24"/>
        <v>0</v>
      </c>
      <c r="BF494" s="215">
        <f t="shared" si="25"/>
        <v>0</v>
      </c>
      <c r="BG494" s="215">
        <f t="shared" si="26"/>
        <v>0</v>
      </c>
      <c r="BH494" s="215">
        <f t="shared" si="27"/>
        <v>0</v>
      </c>
      <c r="BI494" s="215">
        <f t="shared" si="28"/>
        <v>0</v>
      </c>
      <c r="BJ494" s="25" t="s">
        <v>81</v>
      </c>
      <c r="BK494" s="215">
        <f t="shared" si="29"/>
        <v>0</v>
      </c>
      <c r="BL494" s="25" t="s">
        <v>290</v>
      </c>
      <c r="BM494" s="25" t="s">
        <v>2209</v>
      </c>
    </row>
    <row r="495" spans="2:65" s="1" customFormat="1" ht="34.5" customHeight="1">
      <c r="B495" s="42"/>
      <c r="C495" s="204" t="s">
        <v>903</v>
      </c>
      <c r="D495" s="204" t="s">
        <v>198</v>
      </c>
      <c r="E495" s="205" t="s">
        <v>1484</v>
      </c>
      <c r="F495" s="206" t="s">
        <v>1485</v>
      </c>
      <c r="G495" s="207" t="s">
        <v>248</v>
      </c>
      <c r="H495" s="208">
        <v>2</v>
      </c>
      <c r="I495" s="209"/>
      <c r="J495" s="210">
        <f t="shared" si="20"/>
        <v>0</v>
      </c>
      <c r="K495" s="206" t="s">
        <v>202</v>
      </c>
      <c r="L495" s="62"/>
      <c r="M495" s="211" t="s">
        <v>24</v>
      </c>
      <c r="N495" s="212" t="s">
        <v>45</v>
      </c>
      <c r="O495" s="43"/>
      <c r="P495" s="213">
        <f t="shared" si="21"/>
        <v>0</v>
      </c>
      <c r="Q495" s="213">
        <v>0</v>
      </c>
      <c r="R495" s="213">
        <f t="shared" si="22"/>
        <v>0</v>
      </c>
      <c r="S495" s="213">
        <v>0</v>
      </c>
      <c r="T495" s="214">
        <f t="shared" si="23"/>
        <v>0</v>
      </c>
      <c r="AR495" s="25" t="s">
        <v>290</v>
      </c>
      <c r="AT495" s="25" t="s">
        <v>198</v>
      </c>
      <c r="AU495" s="25" t="s">
        <v>83</v>
      </c>
      <c r="AY495" s="25" t="s">
        <v>196</v>
      </c>
      <c r="BE495" s="215">
        <f t="shared" si="24"/>
        <v>0</v>
      </c>
      <c r="BF495" s="215">
        <f t="shared" si="25"/>
        <v>0</v>
      </c>
      <c r="BG495" s="215">
        <f t="shared" si="26"/>
        <v>0</v>
      </c>
      <c r="BH495" s="215">
        <f t="shared" si="27"/>
        <v>0</v>
      </c>
      <c r="BI495" s="215">
        <f t="shared" si="28"/>
        <v>0</v>
      </c>
      <c r="BJ495" s="25" t="s">
        <v>81</v>
      </c>
      <c r="BK495" s="215">
        <f t="shared" si="29"/>
        <v>0</v>
      </c>
      <c r="BL495" s="25" t="s">
        <v>290</v>
      </c>
      <c r="BM495" s="25" t="s">
        <v>2210</v>
      </c>
    </row>
    <row r="496" spans="2:65" s="1" customFormat="1" ht="34.5" customHeight="1">
      <c r="B496" s="42"/>
      <c r="C496" s="204" t="s">
        <v>911</v>
      </c>
      <c r="D496" s="204" t="s">
        <v>198</v>
      </c>
      <c r="E496" s="205" t="s">
        <v>1500</v>
      </c>
      <c r="F496" s="206" t="s">
        <v>1501</v>
      </c>
      <c r="G496" s="207" t="s">
        <v>248</v>
      </c>
      <c r="H496" s="208">
        <v>1</v>
      </c>
      <c r="I496" s="209"/>
      <c r="J496" s="210">
        <f t="shared" si="20"/>
        <v>0</v>
      </c>
      <c r="K496" s="206" t="s">
        <v>202</v>
      </c>
      <c r="L496" s="62"/>
      <c r="M496" s="211" t="s">
        <v>24</v>
      </c>
      <c r="N496" s="212" t="s">
        <v>45</v>
      </c>
      <c r="O496" s="43"/>
      <c r="P496" s="213">
        <f t="shared" si="21"/>
        <v>0</v>
      </c>
      <c r="Q496" s="213">
        <v>0</v>
      </c>
      <c r="R496" s="213">
        <f t="shared" si="22"/>
        <v>0</v>
      </c>
      <c r="S496" s="213">
        <v>0</v>
      </c>
      <c r="T496" s="214">
        <f t="shared" si="23"/>
        <v>0</v>
      </c>
      <c r="AR496" s="25" t="s">
        <v>290</v>
      </c>
      <c r="AT496" s="25" t="s">
        <v>198</v>
      </c>
      <c r="AU496" s="25" t="s">
        <v>83</v>
      </c>
      <c r="AY496" s="25" t="s">
        <v>196</v>
      </c>
      <c r="BE496" s="215">
        <f t="shared" si="24"/>
        <v>0</v>
      </c>
      <c r="BF496" s="215">
        <f t="shared" si="25"/>
        <v>0</v>
      </c>
      <c r="BG496" s="215">
        <f t="shared" si="26"/>
        <v>0</v>
      </c>
      <c r="BH496" s="215">
        <f t="shared" si="27"/>
        <v>0</v>
      </c>
      <c r="BI496" s="215">
        <f t="shared" si="28"/>
        <v>0</v>
      </c>
      <c r="BJ496" s="25" t="s">
        <v>81</v>
      </c>
      <c r="BK496" s="215">
        <f t="shared" si="29"/>
        <v>0</v>
      </c>
      <c r="BL496" s="25" t="s">
        <v>290</v>
      </c>
      <c r="BM496" s="25" t="s">
        <v>2211</v>
      </c>
    </row>
    <row r="497" spans="2:65" s="1" customFormat="1" ht="23" customHeight="1">
      <c r="B497" s="42"/>
      <c r="C497" s="250" t="s">
        <v>919</v>
      </c>
      <c r="D497" s="250" t="s">
        <v>252</v>
      </c>
      <c r="E497" s="251" t="s">
        <v>1488</v>
      </c>
      <c r="F497" s="252" t="s">
        <v>2212</v>
      </c>
      <c r="G497" s="253" t="s">
        <v>248</v>
      </c>
      <c r="H497" s="254">
        <v>2</v>
      </c>
      <c r="I497" s="255"/>
      <c r="J497" s="256">
        <f t="shared" si="20"/>
        <v>0</v>
      </c>
      <c r="K497" s="252" t="s">
        <v>202</v>
      </c>
      <c r="L497" s="257"/>
      <c r="M497" s="258" t="s">
        <v>24</v>
      </c>
      <c r="N497" s="259" t="s">
        <v>45</v>
      </c>
      <c r="O497" s="43"/>
      <c r="P497" s="213">
        <f t="shared" si="21"/>
        <v>0</v>
      </c>
      <c r="Q497" s="213">
        <v>1.4999999999999999E-2</v>
      </c>
      <c r="R497" s="213">
        <f t="shared" si="22"/>
        <v>0.03</v>
      </c>
      <c r="S497" s="213">
        <v>0</v>
      </c>
      <c r="T497" s="214">
        <f t="shared" si="23"/>
        <v>0</v>
      </c>
      <c r="AR497" s="25" t="s">
        <v>376</v>
      </c>
      <c r="AT497" s="25" t="s">
        <v>252</v>
      </c>
      <c r="AU497" s="25" t="s">
        <v>83</v>
      </c>
      <c r="AY497" s="25" t="s">
        <v>196</v>
      </c>
      <c r="BE497" s="215">
        <f t="shared" si="24"/>
        <v>0</v>
      </c>
      <c r="BF497" s="215">
        <f t="shared" si="25"/>
        <v>0</v>
      </c>
      <c r="BG497" s="215">
        <f t="shared" si="26"/>
        <v>0</v>
      </c>
      <c r="BH497" s="215">
        <f t="shared" si="27"/>
        <v>0</v>
      </c>
      <c r="BI497" s="215">
        <f t="shared" si="28"/>
        <v>0</v>
      </c>
      <c r="BJ497" s="25" t="s">
        <v>81</v>
      </c>
      <c r="BK497" s="215">
        <f t="shared" si="29"/>
        <v>0</v>
      </c>
      <c r="BL497" s="25" t="s">
        <v>290</v>
      </c>
      <c r="BM497" s="25" t="s">
        <v>2213</v>
      </c>
    </row>
    <row r="498" spans="2:65" s="1" customFormat="1" ht="23" customHeight="1">
      <c r="B498" s="42"/>
      <c r="C498" s="250" t="s">
        <v>924</v>
      </c>
      <c r="D498" s="250" t="s">
        <v>252</v>
      </c>
      <c r="E498" s="251" t="s">
        <v>2214</v>
      </c>
      <c r="F498" s="252" t="s">
        <v>2215</v>
      </c>
      <c r="G498" s="253" t="s">
        <v>248</v>
      </c>
      <c r="H498" s="254">
        <v>1</v>
      </c>
      <c r="I498" s="255"/>
      <c r="J498" s="256">
        <f t="shared" si="20"/>
        <v>0</v>
      </c>
      <c r="K498" s="252" t="s">
        <v>202</v>
      </c>
      <c r="L498" s="257"/>
      <c r="M498" s="258" t="s">
        <v>24</v>
      </c>
      <c r="N498" s="259" t="s">
        <v>45</v>
      </c>
      <c r="O498" s="43"/>
      <c r="P498" s="213">
        <f t="shared" si="21"/>
        <v>0</v>
      </c>
      <c r="Q498" s="213">
        <v>2.1499999999999998E-2</v>
      </c>
      <c r="R498" s="213">
        <f t="shared" si="22"/>
        <v>2.1499999999999998E-2</v>
      </c>
      <c r="S498" s="213">
        <v>0</v>
      </c>
      <c r="T498" s="214">
        <f t="shared" si="23"/>
        <v>0</v>
      </c>
      <c r="AR498" s="25" t="s">
        <v>376</v>
      </c>
      <c r="AT498" s="25" t="s">
        <v>252</v>
      </c>
      <c r="AU498" s="25" t="s">
        <v>83</v>
      </c>
      <c r="AY498" s="25" t="s">
        <v>196</v>
      </c>
      <c r="BE498" s="215">
        <f t="shared" si="24"/>
        <v>0</v>
      </c>
      <c r="BF498" s="215">
        <f t="shared" si="25"/>
        <v>0</v>
      </c>
      <c r="BG498" s="215">
        <f t="shared" si="26"/>
        <v>0</v>
      </c>
      <c r="BH498" s="215">
        <f t="shared" si="27"/>
        <v>0</v>
      </c>
      <c r="BI498" s="215">
        <f t="shared" si="28"/>
        <v>0</v>
      </c>
      <c r="BJ498" s="25" t="s">
        <v>81</v>
      </c>
      <c r="BK498" s="215">
        <f t="shared" si="29"/>
        <v>0</v>
      </c>
      <c r="BL498" s="25" t="s">
        <v>290</v>
      </c>
      <c r="BM498" s="25" t="s">
        <v>2216</v>
      </c>
    </row>
    <row r="499" spans="2:65" s="1" customFormat="1" ht="14.5" customHeight="1">
      <c r="B499" s="42"/>
      <c r="C499" s="204" t="s">
        <v>931</v>
      </c>
      <c r="D499" s="204" t="s">
        <v>198</v>
      </c>
      <c r="E499" s="205" t="s">
        <v>1516</v>
      </c>
      <c r="F499" s="206" t="s">
        <v>1517</v>
      </c>
      <c r="G499" s="207" t="s">
        <v>248</v>
      </c>
      <c r="H499" s="208">
        <v>4</v>
      </c>
      <c r="I499" s="209"/>
      <c r="J499" s="210">
        <f t="shared" si="20"/>
        <v>0</v>
      </c>
      <c r="K499" s="206" t="s">
        <v>202</v>
      </c>
      <c r="L499" s="62"/>
      <c r="M499" s="211" t="s">
        <v>24</v>
      </c>
      <c r="N499" s="212" t="s">
        <v>45</v>
      </c>
      <c r="O499" s="43"/>
      <c r="P499" s="213">
        <f t="shared" si="21"/>
        <v>0</v>
      </c>
      <c r="Q499" s="213">
        <v>0</v>
      </c>
      <c r="R499" s="213">
        <f t="shared" si="22"/>
        <v>0</v>
      </c>
      <c r="S499" s="213">
        <v>0</v>
      </c>
      <c r="T499" s="214">
        <f t="shared" si="23"/>
        <v>0</v>
      </c>
      <c r="AR499" s="25" t="s">
        <v>290</v>
      </c>
      <c r="AT499" s="25" t="s">
        <v>198</v>
      </c>
      <c r="AU499" s="25" t="s">
        <v>83</v>
      </c>
      <c r="AY499" s="25" t="s">
        <v>196</v>
      </c>
      <c r="BE499" s="215">
        <f t="shared" si="24"/>
        <v>0</v>
      </c>
      <c r="BF499" s="215">
        <f t="shared" si="25"/>
        <v>0</v>
      </c>
      <c r="BG499" s="215">
        <f t="shared" si="26"/>
        <v>0</v>
      </c>
      <c r="BH499" s="215">
        <f t="shared" si="27"/>
        <v>0</v>
      </c>
      <c r="BI499" s="215">
        <f t="shared" si="28"/>
        <v>0</v>
      </c>
      <c r="BJ499" s="25" t="s">
        <v>81</v>
      </c>
      <c r="BK499" s="215">
        <f t="shared" si="29"/>
        <v>0</v>
      </c>
      <c r="BL499" s="25" t="s">
        <v>290</v>
      </c>
      <c r="BM499" s="25" t="s">
        <v>2217</v>
      </c>
    </row>
    <row r="500" spans="2:65" s="1" customFormat="1" ht="23" customHeight="1">
      <c r="B500" s="42"/>
      <c r="C500" s="250" t="s">
        <v>936</v>
      </c>
      <c r="D500" s="250" t="s">
        <v>252</v>
      </c>
      <c r="E500" s="251" t="s">
        <v>1520</v>
      </c>
      <c r="F500" s="252" t="s">
        <v>1521</v>
      </c>
      <c r="G500" s="253" t="s">
        <v>248</v>
      </c>
      <c r="H500" s="254">
        <v>4</v>
      </c>
      <c r="I500" s="255"/>
      <c r="J500" s="256">
        <f t="shared" si="20"/>
        <v>0</v>
      </c>
      <c r="K500" s="252" t="s">
        <v>202</v>
      </c>
      <c r="L500" s="257"/>
      <c r="M500" s="258" t="s">
        <v>24</v>
      </c>
      <c r="N500" s="259" t="s">
        <v>45</v>
      </c>
      <c r="O500" s="43"/>
      <c r="P500" s="213">
        <f t="shared" si="21"/>
        <v>0</v>
      </c>
      <c r="Q500" s="213">
        <v>1.1999999999999999E-3</v>
      </c>
      <c r="R500" s="213">
        <f t="shared" si="22"/>
        <v>4.7999999999999996E-3</v>
      </c>
      <c r="S500" s="213">
        <v>0</v>
      </c>
      <c r="T500" s="214">
        <f t="shared" si="23"/>
        <v>0</v>
      </c>
      <c r="AR500" s="25" t="s">
        <v>376</v>
      </c>
      <c r="AT500" s="25" t="s">
        <v>252</v>
      </c>
      <c r="AU500" s="25" t="s">
        <v>83</v>
      </c>
      <c r="AY500" s="25" t="s">
        <v>196</v>
      </c>
      <c r="BE500" s="215">
        <f t="shared" si="24"/>
        <v>0</v>
      </c>
      <c r="BF500" s="215">
        <f t="shared" si="25"/>
        <v>0</v>
      </c>
      <c r="BG500" s="215">
        <f t="shared" si="26"/>
        <v>0</v>
      </c>
      <c r="BH500" s="215">
        <f t="shared" si="27"/>
        <v>0</v>
      </c>
      <c r="BI500" s="215">
        <f t="shared" si="28"/>
        <v>0</v>
      </c>
      <c r="BJ500" s="25" t="s">
        <v>81</v>
      </c>
      <c r="BK500" s="215">
        <f t="shared" si="29"/>
        <v>0</v>
      </c>
      <c r="BL500" s="25" t="s">
        <v>290</v>
      </c>
      <c r="BM500" s="25" t="s">
        <v>2218</v>
      </c>
    </row>
    <row r="501" spans="2:65" s="1" customFormat="1" ht="14.5" customHeight="1">
      <c r="B501" s="42"/>
      <c r="C501" s="250" t="s">
        <v>941</v>
      </c>
      <c r="D501" s="250" t="s">
        <v>252</v>
      </c>
      <c r="E501" s="251" t="s">
        <v>1524</v>
      </c>
      <c r="F501" s="252" t="s">
        <v>1525</v>
      </c>
      <c r="G501" s="253" t="s">
        <v>248</v>
      </c>
      <c r="H501" s="254">
        <v>4</v>
      </c>
      <c r="I501" s="255"/>
      <c r="J501" s="256">
        <f t="shared" si="20"/>
        <v>0</v>
      </c>
      <c r="K501" s="252" t="s">
        <v>202</v>
      </c>
      <c r="L501" s="257"/>
      <c r="M501" s="258" t="s">
        <v>24</v>
      </c>
      <c r="N501" s="259" t="s">
        <v>45</v>
      </c>
      <c r="O501" s="43"/>
      <c r="P501" s="213">
        <f t="shared" si="21"/>
        <v>0</v>
      </c>
      <c r="Q501" s="213">
        <v>1E-3</v>
      </c>
      <c r="R501" s="213">
        <f t="shared" si="22"/>
        <v>4.0000000000000001E-3</v>
      </c>
      <c r="S501" s="213">
        <v>0</v>
      </c>
      <c r="T501" s="214">
        <f t="shared" si="23"/>
        <v>0</v>
      </c>
      <c r="AR501" s="25" t="s">
        <v>376</v>
      </c>
      <c r="AT501" s="25" t="s">
        <v>252</v>
      </c>
      <c r="AU501" s="25" t="s">
        <v>83</v>
      </c>
      <c r="AY501" s="25" t="s">
        <v>196</v>
      </c>
      <c r="BE501" s="215">
        <f t="shared" si="24"/>
        <v>0</v>
      </c>
      <c r="BF501" s="215">
        <f t="shared" si="25"/>
        <v>0</v>
      </c>
      <c r="BG501" s="215">
        <f t="shared" si="26"/>
        <v>0</v>
      </c>
      <c r="BH501" s="215">
        <f t="shared" si="27"/>
        <v>0</v>
      </c>
      <c r="BI501" s="215">
        <f t="shared" si="28"/>
        <v>0</v>
      </c>
      <c r="BJ501" s="25" t="s">
        <v>81</v>
      </c>
      <c r="BK501" s="215">
        <f t="shared" si="29"/>
        <v>0</v>
      </c>
      <c r="BL501" s="25" t="s">
        <v>290</v>
      </c>
      <c r="BM501" s="25" t="s">
        <v>2219</v>
      </c>
    </row>
    <row r="502" spans="2:65" s="1" customFormat="1" ht="23" customHeight="1">
      <c r="B502" s="42"/>
      <c r="C502" s="204" t="s">
        <v>946</v>
      </c>
      <c r="D502" s="204" t="s">
        <v>198</v>
      </c>
      <c r="E502" s="205" t="s">
        <v>1560</v>
      </c>
      <c r="F502" s="206" t="s">
        <v>1561</v>
      </c>
      <c r="G502" s="207" t="s">
        <v>248</v>
      </c>
      <c r="H502" s="208">
        <v>4</v>
      </c>
      <c r="I502" s="209"/>
      <c r="J502" s="210">
        <f t="shared" si="20"/>
        <v>0</v>
      </c>
      <c r="K502" s="206" t="s">
        <v>202</v>
      </c>
      <c r="L502" s="62"/>
      <c r="M502" s="211" t="s">
        <v>24</v>
      </c>
      <c r="N502" s="212" t="s">
        <v>45</v>
      </c>
      <c r="O502" s="43"/>
      <c r="P502" s="213">
        <f t="shared" si="21"/>
        <v>0</v>
      </c>
      <c r="Q502" s="213">
        <v>0</v>
      </c>
      <c r="R502" s="213">
        <f t="shared" si="22"/>
        <v>0</v>
      </c>
      <c r="S502" s="213">
        <v>0</v>
      </c>
      <c r="T502" s="214">
        <f t="shared" si="23"/>
        <v>0</v>
      </c>
      <c r="AR502" s="25" t="s">
        <v>290</v>
      </c>
      <c r="AT502" s="25" t="s">
        <v>198</v>
      </c>
      <c r="AU502" s="25" t="s">
        <v>83</v>
      </c>
      <c r="AY502" s="25" t="s">
        <v>196</v>
      </c>
      <c r="BE502" s="215">
        <f t="shared" si="24"/>
        <v>0</v>
      </c>
      <c r="BF502" s="215">
        <f t="shared" si="25"/>
        <v>0</v>
      </c>
      <c r="BG502" s="215">
        <f t="shared" si="26"/>
        <v>0</v>
      </c>
      <c r="BH502" s="215">
        <f t="shared" si="27"/>
        <v>0</v>
      </c>
      <c r="BI502" s="215">
        <f t="shared" si="28"/>
        <v>0</v>
      </c>
      <c r="BJ502" s="25" t="s">
        <v>81</v>
      </c>
      <c r="BK502" s="215">
        <f t="shared" si="29"/>
        <v>0</v>
      </c>
      <c r="BL502" s="25" t="s">
        <v>290</v>
      </c>
      <c r="BM502" s="25" t="s">
        <v>2220</v>
      </c>
    </row>
    <row r="503" spans="2:65" s="1" customFormat="1" ht="23" customHeight="1">
      <c r="B503" s="42"/>
      <c r="C503" s="250" t="s">
        <v>955</v>
      </c>
      <c r="D503" s="250" t="s">
        <v>252</v>
      </c>
      <c r="E503" s="251" t="s">
        <v>1572</v>
      </c>
      <c r="F503" s="252" t="s">
        <v>1573</v>
      </c>
      <c r="G503" s="253" t="s">
        <v>248</v>
      </c>
      <c r="H503" s="254">
        <v>2</v>
      </c>
      <c r="I503" s="255"/>
      <c r="J503" s="256">
        <f t="shared" si="20"/>
        <v>0</v>
      </c>
      <c r="K503" s="252" t="s">
        <v>202</v>
      </c>
      <c r="L503" s="257"/>
      <c r="M503" s="258" t="s">
        <v>24</v>
      </c>
      <c r="N503" s="259" t="s">
        <v>45</v>
      </c>
      <c r="O503" s="43"/>
      <c r="P503" s="213">
        <f t="shared" si="21"/>
        <v>0</v>
      </c>
      <c r="Q503" s="213">
        <v>9.2000000000000003E-4</v>
      </c>
      <c r="R503" s="213">
        <f t="shared" si="22"/>
        <v>1.8400000000000001E-3</v>
      </c>
      <c r="S503" s="213">
        <v>0</v>
      </c>
      <c r="T503" s="214">
        <f t="shared" si="23"/>
        <v>0</v>
      </c>
      <c r="AR503" s="25" t="s">
        <v>376</v>
      </c>
      <c r="AT503" s="25" t="s">
        <v>252</v>
      </c>
      <c r="AU503" s="25" t="s">
        <v>83</v>
      </c>
      <c r="AY503" s="25" t="s">
        <v>196</v>
      </c>
      <c r="BE503" s="215">
        <f t="shared" si="24"/>
        <v>0</v>
      </c>
      <c r="BF503" s="215">
        <f t="shared" si="25"/>
        <v>0</v>
      </c>
      <c r="BG503" s="215">
        <f t="shared" si="26"/>
        <v>0</v>
      </c>
      <c r="BH503" s="215">
        <f t="shared" si="27"/>
        <v>0</v>
      </c>
      <c r="BI503" s="215">
        <f t="shared" si="28"/>
        <v>0</v>
      </c>
      <c r="BJ503" s="25" t="s">
        <v>81</v>
      </c>
      <c r="BK503" s="215">
        <f t="shared" si="29"/>
        <v>0</v>
      </c>
      <c r="BL503" s="25" t="s">
        <v>290</v>
      </c>
      <c r="BM503" s="25" t="s">
        <v>2221</v>
      </c>
    </row>
    <row r="504" spans="2:65" s="1" customFormat="1" ht="23" customHeight="1">
      <c r="B504" s="42"/>
      <c r="C504" s="250" t="s">
        <v>962</v>
      </c>
      <c r="D504" s="250" t="s">
        <v>252</v>
      </c>
      <c r="E504" s="251" t="s">
        <v>1580</v>
      </c>
      <c r="F504" s="252" t="s">
        <v>1581</v>
      </c>
      <c r="G504" s="253" t="s">
        <v>248</v>
      </c>
      <c r="H504" s="254">
        <v>1</v>
      </c>
      <c r="I504" s="255"/>
      <c r="J504" s="256">
        <f t="shared" si="20"/>
        <v>0</v>
      </c>
      <c r="K504" s="252" t="s">
        <v>202</v>
      </c>
      <c r="L504" s="257"/>
      <c r="M504" s="258" t="s">
        <v>24</v>
      </c>
      <c r="N504" s="259" t="s">
        <v>45</v>
      </c>
      <c r="O504" s="43"/>
      <c r="P504" s="213">
        <f t="shared" si="21"/>
        <v>0</v>
      </c>
      <c r="Q504" s="213">
        <v>1.23E-3</v>
      </c>
      <c r="R504" s="213">
        <f t="shared" si="22"/>
        <v>1.23E-3</v>
      </c>
      <c r="S504" s="213">
        <v>0</v>
      </c>
      <c r="T504" s="214">
        <f t="shared" si="23"/>
        <v>0</v>
      </c>
      <c r="AR504" s="25" t="s">
        <v>376</v>
      </c>
      <c r="AT504" s="25" t="s">
        <v>252</v>
      </c>
      <c r="AU504" s="25" t="s">
        <v>83</v>
      </c>
      <c r="AY504" s="25" t="s">
        <v>196</v>
      </c>
      <c r="BE504" s="215">
        <f t="shared" si="24"/>
        <v>0</v>
      </c>
      <c r="BF504" s="215">
        <f t="shared" si="25"/>
        <v>0</v>
      </c>
      <c r="BG504" s="215">
        <f t="shared" si="26"/>
        <v>0</v>
      </c>
      <c r="BH504" s="215">
        <f t="shared" si="27"/>
        <v>0</v>
      </c>
      <c r="BI504" s="215">
        <f t="shared" si="28"/>
        <v>0</v>
      </c>
      <c r="BJ504" s="25" t="s">
        <v>81</v>
      </c>
      <c r="BK504" s="215">
        <f t="shared" si="29"/>
        <v>0</v>
      </c>
      <c r="BL504" s="25" t="s">
        <v>290</v>
      </c>
      <c r="BM504" s="25" t="s">
        <v>2222</v>
      </c>
    </row>
    <row r="505" spans="2:65" s="1" customFormat="1" ht="23" customHeight="1">
      <c r="B505" s="42"/>
      <c r="C505" s="250" t="s">
        <v>967</v>
      </c>
      <c r="D505" s="250" t="s">
        <v>252</v>
      </c>
      <c r="E505" s="251" t="s">
        <v>1584</v>
      </c>
      <c r="F505" s="252" t="s">
        <v>1585</v>
      </c>
      <c r="G505" s="253" t="s">
        <v>248</v>
      </c>
      <c r="H505" s="254">
        <v>1</v>
      </c>
      <c r="I505" s="255"/>
      <c r="J505" s="256">
        <f t="shared" si="20"/>
        <v>0</v>
      </c>
      <c r="K505" s="252" t="s">
        <v>202</v>
      </c>
      <c r="L505" s="257"/>
      <c r="M505" s="258" t="s">
        <v>24</v>
      </c>
      <c r="N505" s="259" t="s">
        <v>45</v>
      </c>
      <c r="O505" s="43"/>
      <c r="P505" s="213">
        <f t="shared" si="21"/>
        <v>0</v>
      </c>
      <c r="Q505" s="213">
        <v>1.39E-3</v>
      </c>
      <c r="R505" s="213">
        <f t="shared" si="22"/>
        <v>1.39E-3</v>
      </c>
      <c r="S505" s="213">
        <v>0</v>
      </c>
      <c r="T505" s="214">
        <f t="shared" si="23"/>
        <v>0</v>
      </c>
      <c r="AR505" s="25" t="s">
        <v>376</v>
      </c>
      <c r="AT505" s="25" t="s">
        <v>252</v>
      </c>
      <c r="AU505" s="25" t="s">
        <v>83</v>
      </c>
      <c r="AY505" s="25" t="s">
        <v>196</v>
      </c>
      <c r="BE505" s="215">
        <f t="shared" si="24"/>
        <v>0</v>
      </c>
      <c r="BF505" s="215">
        <f t="shared" si="25"/>
        <v>0</v>
      </c>
      <c r="BG505" s="215">
        <f t="shared" si="26"/>
        <v>0</v>
      </c>
      <c r="BH505" s="215">
        <f t="shared" si="27"/>
        <v>0</v>
      </c>
      <c r="BI505" s="215">
        <f t="shared" si="28"/>
        <v>0</v>
      </c>
      <c r="BJ505" s="25" t="s">
        <v>81</v>
      </c>
      <c r="BK505" s="215">
        <f t="shared" si="29"/>
        <v>0</v>
      </c>
      <c r="BL505" s="25" t="s">
        <v>290</v>
      </c>
      <c r="BM505" s="25" t="s">
        <v>2223</v>
      </c>
    </row>
    <row r="506" spans="2:65" s="1" customFormat="1" ht="23" customHeight="1">
      <c r="B506" s="42"/>
      <c r="C506" s="204" t="s">
        <v>972</v>
      </c>
      <c r="D506" s="204" t="s">
        <v>198</v>
      </c>
      <c r="E506" s="205" t="s">
        <v>2224</v>
      </c>
      <c r="F506" s="206" t="s">
        <v>2225</v>
      </c>
      <c r="G506" s="207" t="s">
        <v>267</v>
      </c>
      <c r="H506" s="208">
        <v>6.9</v>
      </c>
      <c r="I506" s="209"/>
      <c r="J506" s="210">
        <f t="shared" si="20"/>
        <v>0</v>
      </c>
      <c r="K506" s="206" t="s">
        <v>202</v>
      </c>
      <c r="L506" s="62"/>
      <c r="M506" s="211" t="s">
        <v>24</v>
      </c>
      <c r="N506" s="212" t="s">
        <v>45</v>
      </c>
      <c r="O506" s="43"/>
      <c r="P506" s="213">
        <f t="shared" si="21"/>
        <v>0</v>
      </c>
      <c r="Q506" s="213">
        <v>0</v>
      </c>
      <c r="R506" s="213">
        <f t="shared" si="22"/>
        <v>0</v>
      </c>
      <c r="S506" s="213">
        <v>0</v>
      </c>
      <c r="T506" s="214">
        <f t="shared" si="23"/>
        <v>0</v>
      </c>
      <c r="AR506" s="25" t="s">
        <v>290</v>
      </c>
      <c r="AT506" s="25" t="s">
        <v>198</v>
      </c>
      <c r="AU506" s="25" t="s">
        <v>83</v>
      </c>
      <c r="AY506" s="25" t="s">
        <v>196</v>
      </c>
      <c r="BE506" s="215">
        <f t="shared" si="24"/>
        <v>0</v>
      </c>
      <c r="BF506" s="215">
        <f t="shared" si="25"/>
        <v>0</v>
      </c>
      <c r="BG506" s="215">
        <f t="shared" si="26"/>
        <v>0</v>
      </c>
      <c r="BH506" s="215">
        <f t="shared" si="27"/>
        <v>0</v>
      </c>
      <c r="BI506" s="215">
        <f t="shared" si="28"/>
        <v>0</v>
      </c>
      <c r="BJ506" s="25" t="s">
        <v>81</v>
      </c>
      <c r="BK506" s="215">
        <f t="shared" si="29"/>
        <v>0</v>
      </c>
      <c r="BL506" s="25" t="s">
        <v>290</v>
      </c>
      <c r="BM506" s="25" t="s">
        <v>2226</v>
      </c>
    </row>
    <row r="507" spans="2:65" s="12" customFormat="1">
      <c r="B507" s="216"/>
      <c r="C507" s="217"/>
      <c r="D507" s="218" t="s">
        <v>205</v>
      </c>
      <c r="E507" s="219" t="s">
        <v>24</v>
      </c>
      <c r="F507" s="220" t="s">
        <v>2227</v>
      </c>
      <c r="G507" s="217"/>
      <c r="H507" s="221">
        <v>6.9</v>
      </c>
      <c r="I507" s="222"/>
      <c r="J507" s="217"/>
      <c r="K507" s="217"/>
      <c r="L507" s="223"/>
      <c r="M507" s="224"/>
      <c r="N507" s="225"/>
      <c r="O507" s="225"/>
      <c r="P507" s="225"/>
      <c r="Q507" s="225"/>
      <c r="R507" s="225"/>
      <c r="S507" s="225"/>
      <c r="T507" s="226"/>
      <c r="AT507" s="227" t="s">
        <v>205</v>
      </c>
      <c r="AU507" s="227" t="s">
        <v>83</v>
      </c>
      <c r="AV507" s="12" t="s">
        <v>83</v>
      </c>
      <c r="AW507" s="12" t="s">
        <v>37</v>
      </c>
      <c r="AX507" s="12" t="s">
        <v>81</v>
      </c>
      <c r="AY507" s="227" t="s">
        <v>196</v>
      </c>
    </row>
    <row r="508" spans="2:65" s="1" customFormat="1" ht="34.5" customHeight="1">
      <c r="B508" s="42"/>
      <c r="C508" s="250" t="s">
        <v>977</v>
      </c>
      <c r="D508" s="250" t="s">
        <v>252</v>
      </c>
      <c r="E508" s="251" t="s">
        <v>2228</v>
      </c>
      <c r="F508" s="252" t="s">
        <v>2229</v>
      </c>
      <c r="G508" s="253" t="s">
        <v>248</v>
      </c>
      <c r="H508" s="254">
        <v>1</v>
      </c>
      <c r="I508" s="255"/>
      <c r="J508" s="256">
        <f>ROUND(I508*H508,2)</f>
        <v>0</v>
      </c>
      <c r="K508" s="252" t="s">
        <v>24</v>
      </c>
      <c r="L508" s="257"/>
      <c r="M508" s="258" t="s">
        <v>24</v>
      </c>
      <c r="N508" s="259" t="s">
        <v>45</v>
      </c>
      <c r="O508" s="43"/>
      <c r="P508" s="213">
        <f>O508*H508</f>
        <v>0</v>
      </c>
      <c r="Q508" s="213">
        <v>0.09</v>
      </c>
      <c r="R508" s="213">
        <f>Q508*H508</f>
        <v>0.09</v>
      </c>
      <c r="S508" s="213">
        <v>0</v>
      </c>
      <c r="T508" s="214">
        <f>S508*H508</f>
        <v>0</v>
      </c>
      <c r="AR508" s="25" t="s">
        <v>376</v>
      </c>
      <c r="AT508" s="25" t="s">
        <v>252</v>
      </c>
      <c r="AU508" s="25" t="s">
        <v>83</v>
      </c>
      <c r="AY508" s="25" t="s">
        <v>196</v>
      </c>
      <c r="BE508" s="215">
        <f>IF(N508="základní",J508,0)</f>
        <v>0</v>
      </c>
      <c r="BF508" s="215">
        <f>IF(N508="snížená",J508,0)</f>
        <v>0</v>
      </c>
      <c r="BG508" s="215">
        <f>IF(N508="zákl. přenesená",J508,0)</f>
        <v>0</v>
      </c>
      <c r="BH508" s="215">
        <f>IF(N508="sníž. přenesená",J508,0)</f>
        <v>0</v>
      </c>
      <c r="BI508" s="215">
        <f>IF(N508="nulová",J508,0)</f>
        <v>0</v>
      </c>
      <c r="BJ508" s="25" t="s">
        <v>81</v>
      </c>
      <c r="BK508" s="215">
        <f>ROUND(I508*H508,2)</f>
        <v>0</v>
      </c>
      <c r="BL508" s="25" t="s">
        <v>290</v>
      </c>
      <c r="BM508" s="25" t="s">
        <v>2230</v>
      </c>
    </row>
    <row r="509" spans="2:65" s="1" customFormat="1" ht="46" customHeight="1">
      <c r="B509" s="42"/>
      <c r="C509" s="204" t="s">
        <v>982</v>
      </c>
      <c r="D509" s="204" t="s">
        <v>198</v>
      </c>
      <c r="E509" s="205" t="s">
        <v>1608</v>
      </c>
      <c r="F509" s="206" t="s">
        <v>1609</v>
      </c>
      <c r="G509" s="207" t="s">
        <v>1189</v>
      </c>
      <c r="H509" s="270"/>
      <c r="I509" s="209"/>
      <c r="J509" s="210">
        <f>ROUND(I509*H509,2)</f>
        <v>0</v>
      </c>
      <c r="K509" s="206" t="s">
        <v>202</v>
      </c>
      <c r="L509" s="62"/>
      <c r="M509" s="211" t="s">
        <v>24</v>
      </c>
      <c r="N509" s="212" t="s">
        <v>45</v>
      </c>
      <c r="O509" s="43"/>
      <c r="P509" s="213">
        <f>O509*H509</f>
        <v>0</v>
      </c>
      <c r="Q509" s="213">
        <v>0</v>
      </c>
      <c r="R509" s="213">
        <f>Q509*H509</f>
        <v>0</v>
      </c>
      <c r="S509" s="213">
        <v>0</v>
      </c>
      <c r="T509" s="214">
        <f>S509*H509</f>
        <v>0</v>
      </c>
      <c r="AR509" s="25" t="s">
        <v>290</v>
      </c>
      <c r="AT509" s="25" t="s">
        <v>198</v>
      </c>
      <c r="AU509" s="25" t="s">
        <v>83</v>
      </c>
      <c r="AY509" s="25" t="s">
        <v>196</v>
      </c>
      <c r="BE509" s="215">
        <f>IF(N509="základní",J509,0)</f>
        <v>0</v>
      </c>
      <c r="BF509" s="215">
        <f>IF(N509="snížená",J509,0)</f>
        <v>0</v>
      </c>
      <c r="BG509" s="215">
        <f>IF(N509="zákl. přenesená",J509,0)</f>
        <v>0</v>
      </c>
      <c r="BH509" s="215">
        <f>IF(N509="sníž. přenesená",J509,0)</f>
        <v>0</v>
      </c>
      <c r="BI509" s="215">
        <f>IF(N509="nulová",J509,0)</f>
        <v>0</v>
      </c>
      <c r="BJ509" s="25" t="s">
        <v>81</v>
      </c>
      <c r="BK509" s="215">
        <f>ROUND(I509*H509,2)</f>
        <v>0</v>
      </c>
      <c r="BL509" s="25" t="s">
        <v>290</v>
      </c>
      <c r="BM509" s="25" t="s">
        <v>2231</v>
      </c>
    </row>
    <row r="510" spans="2:65" s="11" customFormat="1" ht="29.9" customHeight="1">
      <c r="B510" s="188"/>
      <c r="C510" s="189"/>
      <c r="D510" s="190" t="s">
        <v>73</v>
      </c>
      <c r="E510" s="202" t="s">
        <v>1622</v>
      </c>
      <c r="F510" s="202" t="s">
        <v>1623</v>
      </c>
      <c r="G510" s="189"/>
      <c r="H510" s="189"/>
      <c r="I510" s="192"/>
      <c r="J510" s="203">
        <f>BK510</f>
        <v>0</v>
      </c>
      <c r="K510" s="189"/>
      <c r="L510" s="194"/>
      <c r="M510" s="195"/>
      <c r="N510" s="196"/>
      <c r="O510" s="196"/>
      <c r="P510" s="197">
        <f>SUM(P511:P533)</f>
        <v>0</v>
      </c>
      <c r="Q510" s="196"/>
      <c r="R510" s="197">
        <f>SUM(R511:R533)</f>
        <v>3.1875063100000003</v>
      </c>
      <c r="S510" s="196"/>
      <c r="T510" s="198">
        <f>SUM(T511:T533)</f>
        <v>0</v>
      </c>
      <c r="AR510" s="199" t="s">
        <v>83</v>
      </c>
      <c r="AT510" s="200" t="s">
        <v>73</v>
      </c>
      <c r="AU510" s="200" t="s">
        <v>81</v>
      </c>
      <c r="AY510" s="199" t="s">
        <v>196</v>
      </c>
      <c r="BK510" s="201">
        <f>SUM(BK511:BK533)</f>
        <v>0</v>
      </c>
    </row>
    <row r="511" spans="2:65" s="1" customFormat="1" ht="34.5" customHeight="1">
      <c r="B511" s="42"/>
      <c r="C511" s="204" t="s">
        <v>987</v>
      </c>
      <c r="D511" s="204" t="s">
        <v>198</v>
      </c>
      <c r="E511" s="205" t="s">
        <v>1625</v>
      </c>
      <c r="F511" s="206" t="s">
        <v>1626</v>
      </c>
      <c r="G511" s="207" t="s">
        <v>267</v>
      </c>
      <c r="H511" s="208">
        <v>94.4</v>
      </c>
      <c r="I511" s="209"/>
      <c r="J511" s="210">
        <f>ROUND(I511*H511,2)</f>
        <v>0</v>
      </c>
      <c r="K511" s="206" t="s">
        <v>202</v>
      </c>
      <c r="L511" s="62"/>
      <c r="M511" s="211" t="s">
        <v>24</v>
      </c>
      <c r="N511" s="212" t="s">
        <v>45</v>
      </c>
      <c r="O511" s="43"/>
      <c r="P511" s="213">
        <f>O511*H511</f>
        <v>0</v>
      </c>
      <c r="Q511" s="213">
        <v>3.6700000000000001E-3</v>
      </c>
      <c r="R511" s="213">
        <f>Q511*H511</f>
        <v>0.34644800000000003</v>
      </c>
      <c r="S511" s="213">
        <v>0</v>
      </c>
      <c r="T511" s="214">
        <f>S511*H511</f>
        <v>0</v>
      </c>
      <c r="AR511" s="25" t="s">
        <v>290</v>
      </c>
      <c r="AT511" s="25" t="s">
        <v>198</v>
      </c>
      <c r="AU511" s="25" t="s">
        <v>83</v>
      </c>
      <c r="AY511" s="25" t="s">
        <v>196</v>
      </c>
      <c r="BE511" s="215">
        <f>IF(N511="základní",J511,0)</f>
        <v>0</v>
      </c>
      <c r="BF511" s="215">
        <f>IF(N511="snížená",J511,0)</f>
        <v>0</v>
      </c>
      <c r="BG511" s="215">
        <f>IF(N511="zákl. přenesená",J511,0)</f>
        <v>0</v>
      </c>
      <c r="BH511" s="215">
        <f>IF(N511="sníž. přenesená",J511,0)</f>
        <v>0</v>
      </c>
      <c r="BI511" s="215">
        <f>IF(N511="nulová",J511,0)</f>
        <v>0</v>
      </c>
      <c r="BJ511" s="25" t="s">
        <v>81</v>
      </c>
      <c r="BK511" s="215">
        <f>ROUND(I511*H511,2)</f>
        <v>0</v>
      </c>
      <c r="BL511" s="25" t="s">
        <v>290</v>
      </c>
      <c r="BM511" s="25" t="s">
        <v>2232</v>
      </c>
    </row>
    <row r="512" spans="2:65" s="12" customFormat="1">
      <c r="B512" s="216"/>
      <c r="C512" s="217"/>
      <c r="D512" s="218" t="s">
        <v>205</v>
      </c>
      <c r="E512" s="219" t="s">
        <v>24</v>
      </c>
      <c r="F512" s="220" t="s">
        <v>2233</v>
      </c>
      <c r="G512" s="217"/>
      <c r="H512" s="221">
        <v>94.4</v>
      </c>
      <c r="I512" s="222"/>
      <c r="J512" s="217"/>
      <c r="K512" s="217"/>
      <c r="L512" s="223"/>
      <c r="M512" s="224"/>
      <c r="N512" s="225"/>
      <c r="O512" s="225"/>
      <c r="P512" s="225"/>
      <c r="Q512" s="225"/>
      <c r="R512" s="225"/>
      <c r="S512" s="225"/>
      <c r="T512" s="226"/>
      <c r="AT512" s="227" t="s">
        <v>205</v>
      </c>
      <c r="AU512" s="227" t="s">
        <v>83</v>
      </c>
      <c r="AV512" s="12" t="s">
        <v>83</v>
      </c>
      <c r="AW512" s="12" t="s">
        <v>37</v>
      </c>
      <c r="AX512" s="12" t="s">
        <v>81</v>
      </c>
      <c r="AY512" s="227" t="s">
        <v>196</v>
      </c>
    </row>
    <row r="513" spans="2:65" s="1" customFormat="1" ht="23" customHeight="1">
      <c r="B513" s="42"/>
      <c r="C513" s="204" t="s">
        <v>993</v>
      </c>
      <c r="D513" s="204" t="s">
        <v>198</v>
      </c>
      <c r="E513" s="205" t="s">
        <v>1632</v>
      </c>
      <c r="F513" s="206" t="s">
        <v>1633</v>
      </c>
      <c r="G513" s="207" t="s">
        <v>267</v>
      </c>
      <c r="H513" s="208">
        <v>94.4</v>
      </c>
      <c r="I513" s="209"/>
      <c r="J513" s="210">
        <f>ROUND(I513*H513,2)</f>
        <v>0</v>
      </c>
      <c r="K513" s="206" t="s">
        <v>202</v>
      </c>
      <c r="L513" s="62"/>
      <c r="M513" s="211" t="s">
        <v>24</v>
      </c>
      <c r="N513" s="212" t="s">
        <v>45</v>
      </c>
      <c r="O513" s="43"/>
      <c r="P513" s="213">
        <f>O513*H513</f>
        <v>0</v>
      </c>
      <c r="Q513" s="213">
        <v>0</v>
      </c>
      <c r="R513" s="213">
        <f>Q513*H513</f>
        <v>0</v>
      </c>
      <c r="S513" s="213">
        <v>0</v>
      </c>
      <c r="T513" s="214">
        <f>S513*H513</f>
        <v>0</v>
      </c>
      <c r="AR513" s="25" t="s">
        <v>290</v>
      </c>
      <c r="AT513" s="25" t="s">
        <v>198</v>
      </c>
      <c r="AU513" s="25" t="s">
        <v>83</v>
      </c>
      <c r="AY513" s="25" t="s">
        <v>196</v>
      </c>
      <c r="BE513" s="215">
        <f>IF(N513="základní",J513,0)</f>
        <v>0</v>
      </c>
      <c r="BF513" s="215">
        <f>IF(N513="snížená",J513,0)</f>
        <v>0</v>
      </c>
      <c r="BG513" s="215">
        <f>IF(N513="zákl. přenesená",J513,0)</f>
        <v>0</v>
      </c>
      <c r="BH513" s="215">
        <f>IF(N513="sníž. přenesená",J513,0)</f>
        <v>0</v>
      </c>
      <c r="BI513" s="215">
        <f>IF(N513="nulová",J513,0)</f>
        <v>0</v>
      </c>
      <c r="BJ513" s="25" t="s">
        <v>81</v>
      </c>
      <c r="BK513" s="215">
        <f>ROUND(I513*H513,2)</f>
        <v>0</v>
      </c>
      <c r="BL513" s="25" t="s">
        <v>290</v>
      </c>
      <c r="BM513" s="25" t="s">
        <v>2234</v>
      </c>
    </row>
    <row r="514" spans="2:65" s="1" customFormat="1" ht="23" customHeight="1">
      <c r="B514" s="42"/>
      <c r="C514" s="204" t="s">
        <v>998</v>
      </c>
      <c r="D514" s="204" t="s">
        <v>198</v>
      </c>
      <c r="E514" s="205" t="s">
        <v>1636</v>
      </c>
      <c r="F514" s="206" t="s">
        <v>1637</v>
      </c>
      <c r="G514" s="207" t="s">
        <v>267</v>
      </c>
      <c r="H514" s="208">
        <v>94.4</v>
      </c>
      <c r="I514" s="209"/>
      <c r="J514" s="210">
        <f>ROUND(I514*H514,2)</f>
        <v>0</v>
      </c>
      <c r="K514" s="206" t="s">
        <v>202</v>
      </c>
      <c r="L514" s="62"/>
      <c r="M514" s="211" t="s">
        <v>24</v>
      </c>
      <c r="N514" s="212" t="s">
        <v>45</v>
      </c>
      <c r="O514" s="43"/>
      <c r="P514" s="213">
        <f>O514*H514</f>
        <v>0</v>
      </c>
      <c r="Q514" s="213">
        <v>0</v>
      </c>
      <c r="R514" s="213">
        <f>Q514*H514</f>
        <v>0</v>
      </c>
      <c r="S514" s="213">
        <v>0</v>
      </c>
      <c r="T514" s="214">
        <f>S514*H514</f>
        <v>0</v>
      </c>
      <c r="AR514" s="25" t="s">
        <v>290</v>
      </c>
      <c r="AT514" s="25" t="s">
        <v>198</v>
      </c>
      <c r="AU514" s="25" t="s">
        <v>83</v>
      </c>
      <c r="AY514" s="25" t="s">
        <v>196</v>
      </c>
      <c r="BE514" s="215">
        <f>IF(N514="základní",J514,0)</f>
        <v>0</v>
      </c>
      <c r="BF514" s="215">
        <f>IF(N514="snížená",J514,0)</f>
        <v>0</v>
      </c>
      <c r="BG514" s="215">
        <f>IF(N514="zákl. přenesená",J514,0)</f>
        <v>0</v>
      </c>
      <c r="BH514" s="215">
        <f>IF(N514="sníž. přenesená",J514,0)</f>
        <v>0</v>
      </c>
      <c r="BI514" s="215">
        <f>IF(N514="nulová",J514,0)</f>
        <v>0</v>
      </c>
      <c r="BJ514" s="25" t="s">
        <v>81</v>
      </c>
      <c r="BK514" s="215">
        <f>ROUND(I514*H514,2)</f>
        <v>0</v>
      </c>
      <c r="BL514" s="25" t="s">
        <v>290</v>
      </c>
      <c r="BM514" s="25" t="s">
        <v>2235</v>
      </c>
    </row>
    <row r="515" spans="2:65" s="1" customFormat="1" ht="23" customHeight="1">
      <c r="B515" s="42"/>
      <c r="C515" s="250" t="s">
        <v>1003</v>
      </c>
      <c r="D515" s="250" t="s">
        <v>252</v>
      </c>
      <c r="E515" s="251" t="s">
        <v>1640</v>
      </c>
      <c r="F515" s="252" t="s">
        <v>1641</v>
      </c>
      <c r="G515" s="253" t="s">
        <v>267</v>
      </c>
      <c r="H515" s="254">
        <v>103.84</v>
      </c>
      <c r="I515" s="255"/>
      <c r="J515" s="256">
        <f>ROUND(I515*H515,2)</f>
        <v>0</v>
      </c>
      <c r="K515" s="252" t="s">
        <v>202</v>
      </c>
      <c r="L515" s="257"/>
      <c r="M515" s="258" t="s">
        <v>24</v>
      </c>
      <c r="N515" s="259" t="s">
        <v>45</v>
      </c>
      <c r="O515" s="43"/>
      <c r="P515" s="213">
        <f>O515*H515</f>
        <v>0</v>
      </c>
      <c r="Q515" s="213">
        <v>1.9199999999999998E-2</v>
      </c>
      <c r="R515" s="213">
        <f>Q515*H515</f>
        <v>1.9937279999999999</v>
      </c>
      <c r="S515" s="213">
        <v>0</v>
      </c>
      <c r="T515" s="214">
        <f>S515*H515</f>
        <v>0</v>
      </c>
      <c r="AR515" s="25" t="s">
        <v>376</v>
      </c>
      <c r="AT515" s="25" t="s">
        <v>252</v>
      </c>
      <c r="AU515" s="25" t="s">
        <v>83</v>
      </c>
      <c r="AY515" s="25" t="s">
        <v>196</v>
      </c>
      <c r="BE515" s="215">
        <f>IF(N515="základní",J515,0)</f>
        <v>0</v>
      </c>
      <c r="BF515" s="215">
        <f>IF(N515="snížená",J515,0)</f>
        <v>0</v>
      </c>
      <c r="BG515" s="215">
        <f>IF(N515="zákl. přenesená",J515,0)</f>
        <v>0</v>
      </c>
      <c r="BH515" s="215">
        <f>IF(N515="sníž. přenesená",J515,0)</f>
        <v>0</v>
      </c>
      <c r="BI515" s="215">
        <f>IF(N515="nulová",J515,0)</f>
        <v>0</v>
      </c>
      <c r="BJ515" s="25" t="s">
        <v>81</v>
      </c>
      <c r="BK515" s="215">
        <f>ROUND(I515*H515,2)</f>
        <v>0</v>
      </c>
      <c r="BL515" s="25" t="s">
        <v>290</v>
      </c>
      <c r="BM515" s="25" t="s">
        <v>2236</v>
      </c>
    </row>
    <row r="516" spans="2:65" s="12" customFormat="1">
      <c r="B516" s="216"/>
      <c r="C516" s="217"/>
      <c r="D516" s="218" t="s">
        <v>205</v>
      </c>
      <c r="E516" s="219" t="s">
        <v>24</v>
      </c>
      <c r="F516" s="220" t="s">
        <v>2237</v>
      </c>
      <c r="G516" s="217"/>
      <c r="H516" s="221">
        <v>103.84</v>
      </c>
      <c r="I516" s="222"/>
      <c r="J516" s="217"/>
      <c r="K516" s="217"/>
      <c r="L516" s="223"/>
      <c r="M516" s="224"/>
      <c r="N516" s="225"/>
      <c r="O516" s="225"/>
      <c r="P516" s="225"/>
      <c r="Q516" s="225"/>
      <c r="R516" s="225"/>
      <c r="S516" s="225"/>
      <c r="T516" s="226"/>
      <c r="AT516" s="227" t="s">
        <v>205</v>
      </c>
      <c r="AU516" s="227" t="s">
        <v>83</v>
      </c>
      <c r="AV516" s="12" t="s">
        <v>83</v>
      </c>
      <c r="AW516" s="12" t="s">
        <v>37</v>
      </c>
      <c r="AX516" s="12" t="s">
        <v>81</v>
      </c>
      <c r="AY516" s="227" t="s">
        <v>196</v>
      </c>
    </row>
    <row r="517" spans="2:65" s="1" customFormat="1" ht="34.5" customHeight="1">
      <c r="B517" s="42"/>
      <c r="C517" s="204" t="s">
        <v>1007</v>
      </c>
      <c r="D517" s="204" t="s">
        <v>198</v>
      </c>
      <c r="E517" s="205" t="s">
        <v>1645</v>
      </c>
      <c r="F517" s="206" t="s">
        <v>1646</v>
      </c>
      <c r="G517" s="207" t="s">
        <v>320</v>
      </c>
      <c r="H517" s="208">
        <v>82.628</v>
      </c>
      <c r="I517" s="209"/>
      <c r="J517" s="210">
        <f>ROUND(I517*H517,2)</f>
        <v>0</v>
      </c>
      <c r="K517" s="206" t="s">
        <v>202</v>
      </c>
      <c r="L517" s="62"/>
      <c r="M517" s="211" t="s">
        <v>24</v>
      </c>
      <c r="N517" s="212" t="s">
        <v>45</v>
      </c>
      <c r="O517" s="43"/>
      <c r="P517" s="213">
        <f>O517*H517</f>
        <v>0</v>
      </c>
      <c r="Q517" s="213">
        <v>6.2E-4</v>
      </c>
      <c r="R517" s="213">
        <f>Q517*H517</f>
        <v>5.1229360000000002E-2</v>
      </c>
      <c r="S517" s="213">
        <v>0</v>
      </c>
      <c r="T517" s="214">
        <f>S517*H517</f>
        <v>0</v>
      </c>
      <c r="AR517" s="25" t="s">
        <v>290</v>
      </c>
      <c r="AT517" s="25" t="s">
        <v>198</v>
      </c>
      <c r="AU517" s="25" t="s">
        <v>83</v>
      </c>
      <c r="AY517" s="25" t="s">
        <v>196</v>
      </c>
      <c r="BE517" s="215">
        <f>IF(N517="základní",J517,0)</f>
        <v>0</v>
      </c>
      <c r="BF517" s="215">
        <f>IF(N517="snížená",J517,0)</f>
        <v>0</v>
      </c>
      <c r="BG517" s="215">
        <f>IF(N517="zákl. přenesená",J517,0)</f>
        <v>0</v>
      </c>
      <c r="BH517" s="215">
        <f>IF(N517="sníž. přenesená",J517,0)</f>
        <v>0</v>
      </c>
      <c r="BI517" s="215">
        <f>IF(N517="nulová",J517,0)</f>
        <v>0</v>
      </c>
      <c r="BJ517" s="25" t="s">
        <v>81</v>
      </c>
      <c r="BK517" s="215">
        <f>ROUND(I517*H517,2)</f>
        <v>0</v>
      </c>
      <c r="BL517" s="25" t="s">
        <v>290</v>
      </c>
      <c r="BM517" s="25" t="s">
        <v>2238</v>
      </c>
    </row>
    <row r="518" spans="2:65" s="12" customFormat="1">
      <c r="B518" s="216"/>
      <c r="C518" s="217"/>
      <c r="D518" s="218" t="s">
        <v>205</v>
      </c>
      <c r="E518" s="219" t="s">
        <v>24</v>
      </c>
      <c r="F518" s="220" t="s">
        <v>2239</v>
      </c>
      <c r="G518" s="217"/>
      <c r="H518" s="221">
        <v>18.559999999999999</v>
      </c>
      <c r="I518" s="222"/>
      <c r="J518" s="217"/>
      <c r="K518" s="217"/>
      <c r="L518" s="223"/>
      <c r="M518" s="224"/>
      <c r="N518" s="225"/>
      <c r="O518" s="225"/>
      <c r="P518" s="225"/>
      <c r="Q518" s="225"/>
      <c r="R518" s="225"/>
      <c r="S518" s="225"/>
      <c r="T518" s="226"/>
      <c r="AT518" s="227" t="s">
        <v>205</v>
      </c>
      <c r="AU518" s="227" t="s">
        <v>83</v>
      </c>
      <c r="AV518" s="12" t="s">
        <v>83</v>
      </c>
      <c r="AW518" s="12" t="s">
        <v>37</v>
      </c>
      <c r="AX518" s="12" t="s">
        <v>74</v>
      </c>
      <c r="AY518" s="227" t="s">
        <v>196</v>
      </c>
    </row>
    <row r="519" spans="2:65" s="12" customFormat="1">
      <c r="B519" s="216"/>
      <c r="C519" s="217"/>
      <c r="D519" s="218" t="s">
        <v>205</v>
      </c>
      <c r="E519" s="219" t="s">
        <v>24</v>
      </c>
      <c r="F519" s="220" t="s">
        <v>2240</v>
      </c>
      <c r="G519" s="217"/>
      <c r="H519" s="221">
        <v>18.198</v>
      </c>
      <c r="I519" s="222"/>
      <c r="J519" s="217"/>
      <c r="K519" s="217"/>
      <c r="L519" s="223"/>
      <c r="M519" s="224"/>
      <c r="N519" s="225"/>
      <c r="O519" s="225"/>
      <c r="P519" s="225"/>
      <c r="Q519" s="225"/>
      <c r="R519" s="225"/>
      <c r="S519" s="225"/>
      <c r="T519" s="226"/>
      <c r="AT519" s="227" t="s">
        <v>205</v>
      </c>
      <c r="AU519" s="227" t="s">
        <v>83</v>
      </c>
      <c r="AV519" s="12" t="s">
        <v>83</v>
      </c>
      <c r="AW519" s="12" t="s">
        <v>37</v>
      </c>
      <c r="AX519" s="12" t="s">
        <v>74</v>
      </c>
      <c r="AY519" s="227" t="s">
        <v>196</v>
      </c>
    </row>
    <row r="520" spans="2:65" s="12" customFormat="1">
      <c r="B520" s="216"/>
      <c r="C520" s="217"/>
      <c r="D520" s="218" t="s">
        <v>205</v>
      </c>
      <c r="E520" s="219" t="s">
        <v>24</v>
      </c>
      <c r="F520" s="220" t="s">
        <v>2241</v>
      </c>
      <c r="G520" s="217"/>
      <c r="H520" s="221">
        <v>-3.57</v>
      </c>
      <c r="I520" s="222"/>
      <c r="J520" s="217"/>
      <c r="K520" s="217"/>
      <c r="L520" s="223"/>
      <c r="M520" s="224"/>
      <c r="N520" s="225"/>
      <c r="O520" s="225"/>
      <c r="P520" s="225"/>
      <c r="Q520" s="225"/>
      <c r="R520" s="225"/>
      <c r="S520" s="225"/>
      <c r="T520" s="226"/>
      <c r="AT520" s="227" t="s">
        <v>205</v>
      </c>
      <c r="AU520" s="227" t="s">
        <v>83</v>
      </c>
      <c r="AV520" s="12" t="s">
        <v>83</v>
      </c>
      <c r="AW520" s="12" t="s">
        <v>37</v>
      </c>
      <c r="AX520" s="12" t="s">
        <v>74</v>
      </c>
      <c r="AY520" s="227" t="s">
        <v>196</v>
      </c>
    </row>
    <row r="521" spans="2:65" s="12" customFormat="1">
      <c r="B521" s="216"/>
      <c r="C521" s="217"/>
      <c r="D521" s="218" t="s">
        <v>205</v>
      </c>
      <c r="E521" s="219" t="s">
        <v>24</v>
      </c>
      <c r="F521" s="220" t="s">
        <v>2242</v>
      </c>
      <c r="G521" s="217"/>
      <c r="H521" s="221">
        <v>23.69</v>
      </c>
      <c r="I521" s="222"/>
      <c r="J521" s="217"/>
      <c r="K521" s="217"/>
      <c r="L521" s="223"/>
      <c r="M521" s="224"/>
      <c r="N521" s="225"/>
      <c r="O521" s="225"/>
      <c r="P521" s="225"/>
      <c r="Q521" s="225"/>
      <c r="R521" s="225"/>
      <c r="S521" s="225"/>
      <c r="T521" s="226"/>
      <c r="AT521" s="227" t="s">
        <v>205</v>
      </c>
      <c r="AU521" s="227" t="s">
        <v>83</v>
      </c>
      <c r="AV521" s="12" t="s">
        <v>83</v>
      </c>
      <c r="AW521" s="12" t="s">
        <v>37</v>
      </c>
      <c r="AX521" s="12" t="s">
        <v>74</v>
      </c>
      <c r="AY521" s="227" t="s">
        <v>196</v>
      </c>
    </row>
    <row r="522" spans="2:65" s="12" customFormat="1">
      <c r="B522" s="216"/>
      <c r="C522" s="217"/>
      <c r="D522" s="218" t="s">
        <v>205</v>
      </c>
      <c r="E522" s="219" t="s">
        <v>24</v>
      </c>
      <c r="F522" s="220" t="s">
        <v>2243</v>
      </c>
      <c r="G522" s="217"/>
      <c r="H522" s="221">
        <v>21.05</v>
      </c>
      <c r="I522" s="222"/>
      <c r="J522" s="217"/>
      <c r="K522" s="217"/>
      <c r="L522" s="223"/>
      <c r="M522" s="224"/>
      <c r="N522" s="225"/>
      <c r="O522" s="225"/>
      <c r="P522" s="225"/>
      <c r="Q522" s="225"/>
      <c r="R522" s="225"/>
      <c r="S522" s="225"/>
      <c r="T522" s="226"/>
      <c r="AT522" s="227" t="s">
        <v>205</v>
      </c>
      <c r="AU522" s="227" t="s">
        <v>83</v>
      </c>
      <c r="AV522" s="12" t="s">
        <v>83</v>
      </c>
      <c r="AW522" s="12" t="s">
        <v>37</v>
      </c>
      <c r="AX522" s="12" t="s">
        <v>74</v>
      </c>
      <c r="AY522" s="227" t="s">
        <v>196</v>
      </c>
    </row>
    <row r="523" spans="2:65" s="12" customFormat="1">
      <c r="B523" s="216"/>
      <c r="C523" s="217"/>
      <c r="D523" s="218" t="s">
        <v>205</v>
      </c>
      <c r="E523" s="219" t="s">
        <v>24</v>
      </c>
      <c r="F523" s="220" t="s">
        <v>2244</v>
      </c>
      <c r="G523" s="217"/>
      <c r="H523" s="221">
        <v>6.3</v>
      </c>
      <c r="I523" s="222"/>
      <c r="J523" s="217"/>
      <c r="K523" s="217"/>
      <c r="L523" s="223"/>
      <c r="M523" s="224"/>
      <c r="N523" s="225"/>
      <c r="O523" s="225"/>
      <c r="P523" s="225"/>
      <c r="Q523" s="225"/>
      <c r="R523" s="225"/>
      <c r="S523" s="225"/>
      <c r="T523" s="226"/>
      <c r="AT523" s="227" t="s">
        <v>205</v>
      </c>
      <c r="AU523" s="227" t="s">
        <v>83</v>
      </c>
      <c r="AV523" s="12" t="s">
        <v>83</v>
      </c>
      <c r="AW523" s="12" t="s">
        <v>37</v>
      </c>
      <c r="AX523" s="12" t="s">
        <v>74</v>
      </c>
      <c r="AY523" s="227" t="s">
        <v>196</v>
      </c>
    </row>
    <row r="524" spans="2:65" s="12" customFormat="1">
      <c r="B524" s="216"/>
      <c r="C524" s="217"/>
      <c r="D524" s="218" t="s">
        <v>205</v>
      </c>
      <c r="E524" s="219" t="s">
        <v>24</v>
      </c>
      <c r="F524" s="220" t="s">
        <v>2245</v>
      </c>
      <c r="G524" s="217"/>
      <c r="H524" s="221">
        <v>-1.6</v>
      </c>
      <c r="I524" s="222"/>
      <c r="J524" s="217"/>
      <c r="K524" s="217"/>
      <c r="L524" s="223"/>
      <c r="M524" s="224"/>
      <c r="N524" s="225"/>
      <c r="O524" s="225"/>
      <c r="P524" s="225"/>
      <c r="Q524" s="225"/>
      <c r="R524" s="225"/>
      <c r="S524" s="225"/>
      <c r="T524" s="226"/>
      <c r="AT524" s="227" t="s">
        <v>205</v>
      </c>
      <c r="AU524" s="227" t="s">
        <v>83</v>
      </c>
      <c r="AV524" s="12" t="s">
        <v>83</v>
      </c>
      <c r="AW524" s="12" t="s">
        <v>37</v>
      </c>
      <c r="AX524" s="12" t="s">
        <v>74</v>
      </c>
      <c r="AY524" s="227" t="s">
        <v>196</v>
      </c>
    </row>
    <row r="525" spans="2:65" s="14" customFormat="1">
      <c r="B525" s="239"/>
      <c r="C525" s="240"/>
      <c r="D525" s="218" t="s">
        <v>205</v>
      </c>
      <c r="E525" s="241" t="s">
        <v>24</v>
      </c>
      <c r="F525" s="242" t="s">
        <v>238</v>
      </c>
      <c r="G525" s="240"/>
      <c r="H525" s="243">
        <v>82.628</v>
      </c>
      <c r="I525" s="244"/>
      <c r="J525" s="240"/>
      <c r="K525" s="240"/>
      <c r="L525" s="245"/>
      <c r="M525" s="246"/>
      <c r="N525" s="247"/>
      <c r="O525" s="247"/>
      <c r="P525" s="247"/>
      <c r="Q525" s="247"/>
      <c r="R525" s="247"/>
      <c r="S525" s="247"/>
      <c r="T525" s="248"/>
      <c r="AT525" s="249" t="s">
        <v>205</v>
      </c>
      <c r="AU525" s="249" t="s">
        <v>83</v>
      </c>
      <c r="AV525" s="14" t="s">
        <v>203</v>
      </c>
      <c r="AW525" s="14" t="s">
        <v>37</v>
      </c>
      <c r="AX525" s="14" t="s">
        <v>81</v>
      </c>
      <c r="AY525" s="249" t="s">
        <v>196</v>
      </c>
    </row>
    <row r="526" spans="2:65" s="1" customFormat="1" ht="23" customHeight="1">
      <c r="B526" s="42"/>
      <c r="C526" s="204" t="s">
        <v>1013</v>
      </c>
      <c r="D526" s="204" t="s">
        <v>198</v>
      </c>
      <c r="E526" s="205" t="s">
        <v>1632</v>
      </c>
      <c r="F526" s="206" t="s">
        <v>1633</v>
      </c>
      <c r="G526" s="207" t="s">
        <v>267</v>
      </c>
      <c r="H526" s="208">
        <v>8.2629999999999999</v>
      </c>
      <c r="I526" s="209"/>
      <c r="J526" s="210">
        <f>ROUND(I526*H526,2)</f>
        <v>0</v>
      </c>
      <c r="K526" s="206" t="s">
        <v>202</v>
      </c>
      <c r="L526" s="62"/>
      <c r="M526" s="211" t="s">
        <v>24</v>
      </c>
      <c r="N526" s="212" t="s">
        <v>45</v>
      </c>
      <c r="O526" s="43"/>
      <c r="P526" s="213">
        <f>O526*H526</f>
        <v>0</v>
      </c>
      <c r="Q526" s="213">
        <v>0</v>
      </c>
      <c r="R526" s="213">
        <f>Q526*H526</f>
        <v>0</v>
      </c>
      <c r="S526" s="213">
        <v>0</v>
      </c>
      <c r="T526" s="214">
        <f>S526*H526</f>
        <v>0</v>
      </c>
      <c r="AR526" s="25" t="s">
        <v>290</v>
      </c>
      <c r="AT526" s="25" t="s">
        <v>198</v>
      </c>
      <c r="AU526" s="25" t="s">
        <v>83</v>
      </c>
      <c r="AY526" s="25" t="s">
        <v>196</v>
      </c>
      <c r="BE526" s="215">
        <f>IF(N526="základní",J526,0)</f>
        <v>0</v>
      </c>
      <c r="BF526" s="215">
        <f>IF(N526="snížená",J526,0)</f>
        <v>0</v>
      </c>
      <c r="BG526" s="215">
        <f>IF(N526="zákl. přenesená",J526,0)</f>
        <v>0</v>
      </c>
      <c r="BH526" s="215">
        <f>IF(N526="sníž. přenesená",J526,0)</f>
        <v>0</v>
      </c>
      <c r="BI526" s="215">
        <f>IF(N526="nulová",J526,0)</f>
        <v>0</v>
      </c>
      <c r="BJ526" s="25" t="s">
        <v>81</v>
      </c>
      <c r="BK526" s="215">
        <f>ROUND(I526*H526,2)</f>
        <v>0</v>
      </c>
      <c r="BL526" s="25" t="s">
        <v>290</v>
      </c>
      <c r="BM526" s="25" t="s">
        <v>2246</v>
      </c>
    </row>
    <row r="527" spans="2:65" s="12" customFormat="1">
      <c r="B527" s="216"/>
      <c r="C527" s="217"/>
      <c r="D527" s="218" t="s">
        <v>205</v>
      </c>
      <c r="E527" s="219" t="s">
        <v>24</v>
      </c>
      <c r="F527" s="220" t="s">
        <v>2247</v>
      </c>
      <c r="G527" s="217"/>
      <c r="H527" s="221">
        <v>8.2629999999999999</v>
      </c>
      <c r="I527" s="222"/>
      <c r="J527" s="217"/>
      <c r="K527" s="217"/>
      <c r="L527" s="223"/>
      <c r="M527" s="224"/>
      <c r="N527" s="225"/>
      <c r="O527" s="225"/>
      <c r="P527" s="225"/>
      <c r="Q527" s="225"/>
      <c r="R527" s="225"/>
      <c r="S527" s="225"/>
      <c r="T527" s="226"/>
      <c r="AT527" s="227" t="s">
        <v>205</v>
      </c>
      <c r="AU527" s="227" t="s">
        <v>83</v>
      </c>
      <c r="AV527" s="12" t="s">
        <v>83</v>
      </c>
      <c r="AW527" s="12" t="s">
        <v>37</v>
      </c>
      <c r="AX527" s="12" t="s">
        <v>81</v>
      </c>
      <c r="AY527" s="227" t="s">
        <v>196</v>
      </c>
    </row>
    <row r="528" spans="2:65" s="1" customFormat="1" ht="23" customHeight="1">
      <c r="B528" s="42"/>
      <c r="C528" s="204" t="s">
        <v>1021</v>
      </c>
      <c r="D528" s="204" t="s">
        <v>198</v>
      </c>
      <c r="E528" s="205" t="s">
        <v>1636</v>
      </c>
      <c r="F528" s="206" t="s">
        <v>1637</v>
      </c>
      <c r="G528" s="207" t="s">
        <v>267</v>
      </c>
      <c r="H528" s="208">
        <v>8.2629999999999999</v>
      </c>
      <c r="I528" s="209"/>
      <c r="J528" s="210">
        <f>ROUND(I528*H528,2)</f>
        <v>0</v>
      </c>
      <c r="K528" s="206" t="s">
        <v>202</v>
      </c>
      <c r="L528" s="62"/>
      <c r="M528" s="211" t="s">
        <v>24</v>
      </c>
      <c r="N528" s="212" t="s">
        <v>45</v>
      </c>
      <c r="O528" s="43"/>
      <c r="P528" s="213">
        <f>O528*H528</f>
        <v>0</v>
      </c>
      <c r="Q528" s="213">
        <v>0</v>
      </c>
      <c r="R528" s="213">
        <f>Q528*H528</f>
        <v>0</v>
      </c>
      <c r="S528" s="213">
        <v>0</v>
      </c>
      <c r="T528" s="214">
        <f>S528*H528</f>
        <v>0</v>
      </c>
      <c r="AR528" s="25" t="s">
        <v>290</v>
      </c>
      <c r="AT528" s="25" t="s">
        <v>198</v>
      </c>
      <c r="AU528" s="25" t="s">
        <v>83</v>
      </c>
      <c r="AY528" s="25" t="s">
        <v>196</v>
      </c>
      <c r="BE528" s="215">
        <f>IF(N528="základní",J528,0)</f>
        <v>0</v>
      </c>
      <c r="BF528" s="215">
        <f>IF(N528="snížená",J528,0)</f>
        <v>0</v>
      </c>
      <c r="BG528" s="215">
        <f>IF(N528="zákl. přenesená",J528,0)</f>
        <v>0</v>
      </c>
      <c r="BH528" s="215">
        <f>IF(N528="sníž. přenesená",J528,0)</f>
        <v>0</v>
      </c>
      <c r="BI528" s="215">
        <f>IF(N528="nulová",J528,0)</f>
        <v>0</v>
      </c>
      <c r="BJ528" s="25" t="s">
        <v>81</v>
      </c>
      <c r="BK528" s="215">
        <f>ROUND(I528*H528,2)</f>
        <v>0</v>
      </c>
      <c r="BL528" s="25" t="s">
        <v>290</v>
      </c>
      <c r="BM528" s="25" t="s">
        <v>2248</v>
      </c>
    </row>
    <row r="529" spans="2:65" s="1" customFormat="1" ht="14.5" customHeight="1">
      <c r="B529" s="42"/>
      <c r="C529" s="250" t="s">
        <v>1026</v>
      </c>
      <c r="D529" s="250" t="s">
        <v>252</v>
      </c>
      <c r="E529" s="251" t="s">
        <v>1665</v>
      </c>
      <c r="F529" s="252" t="s">
        <v>1666</v>
      </c>
      <c r="G529" s="253" t="s">
        <v>320</v>
      </c>
      <c r="H529" s="254">
        <v>90.891000000000005</v>
      </c>
      <c r="I529" s="255"/>
      <c r="J529" s="256">
        <f>ROUND(I529*H529,2)</f>
        <v>0</v>
      </c>
      <c r="K529" s="252" t="s">
        <v>24</v>
      </c>
      <c r="L529" s="257"/>
      <c r="M529" s="258" t="s">
        <v>24</v>
      </c>
      <c r="N529" s="259" t="s">
        <v>45</v>
      </c>
      <c r="O529" s="43"/>
      <c r="P529" s="213">
        <f>O529*H529</f>
        <v>0</v>
      </c>
      <c r="Q529" s="213">
        <v>4.4999999999999999E-4</v>
      </c>
      <c r="R529" s="213">
        <f>Q529*H529</f>
        <v>4.0900949999999998E-2</v>
      </c>
      <c r="S529" s="213">
        <v>0</v>
      </c>
      <c r="T529" s="214">
        <f>S529*H529</f>
        <v>0</v>
      </c>
      <c r="AR529" s="25" t="s">
        <v>376</v>
      </c>
      <c r="AT529" s="25" t="s">
        <v>252</v>
      </c>
      <c r="AU529" s="25" t="s">
        <v>83</v>
      </c>
      <c r="AY529" s="25" t="s">
        <v>196</v>
      </c>
      <c r="BE529" s="215">
        <f>IF(N529="základní",J529,0)</f>
        <v>0</v>
      </c>
      <c r="BF529" s="215">
        <f>IF(N529="snížená",J529,0)</f>
        <v>0</v>
      </c>
      <c r="BG529" s="215">
        <f>IF(N529="zákl. přenesená",J529,0)</f>
        <v>0</v>
      </c>
      <c r="BH529" s="215">
        <f>IF(N529="sníž. přenesená",J529,0)</f>
        <v>0</v>
      </c>
      <c r="BI529" s="215">
        <f>IF(N529="nulová",J529,0)</f>
        <v>0</v>
      </c>
      <c r="BJ529" s="25" t="s">
        <v>81</v>
      </c>
      <c r="BK529" s="215">
        <f>ROUND(I529*H529,2)</f>
        <v>0</v>
      </c>
      <c r="BL529" s="25" t="s">
        <v>290</v>
      </c>
      <c r="BM529" s="25" t="s">
        <v>2249</v>
      </c>
    </row>
    <row r="530" spans="2:65" s="12" customFormat="1">
      <c r="B530" s="216"/>
      <c r="C530" s="217"/>
      <c r="D530" s="218" t="s">
        <v>205</v>
      </c>
      <c r="E530" s="219" t="s">
        <v>24</v>
      </c>
      <c r="F530" s="220" t="s">
        <v>2250</v>
      </c>
      <c r="G530" s="217"/>
      <c r="H530" s="221">
        <v>90.891000000000005</v>
      </c>
      <c r="I530" s="222"/>
      <c r="J530" s="217"/>
      <c r="K530" s="217"/>
      <c r="L530" s="223"/>
      <c r="M530" s="224"/>
      <c r="N530" s="225"/>
      <c r="O530" s="225"/>
      <c r="P530" s="225"/>
      <c r="Q530" s="225"/>
      <c r="R530" s="225"/>
      <c r="S530" s="225"/>
      <c r="T530" s="226"/>
      <c r="AT530" s="227" t="s">
        <v>205</v>
      </c>
      <c r="AU530" s="227" t="s">
        <v>83</v>
      </c>
      <c r="AV530" s="12" t="s">
        <v>83</v>
      </c>
      <c r="AW530" s="12" t="s">
        <v>37</v>
      </c>
      <c r="AX530" s="12" t="s">
        <v>81</v>
      </c>
      <c r="AY530" s="227" t="s">
        <v>196</v>
      </c>
    </row>
    <row r="531" spans="2:65" s="1" customFormat="1" ht="23" customHeight="1">
      <c r="B531" s="42"/>
      <c r="C531" s="204" t="s">
        <v>1031</v>
      </c>
      <c r="D531" s="204" t="s">
        <v>198</v>
      </c>
      <c r="E531" s="205" t="s">
        <v>1690</v>
      </c>
      <c r="F531" s="206" t="s">
        <v>1691</v>
      </c>
      <c r="G531" s="207" t="s">
        <v>267</v>
      </c>
      <c r="H531" s="208">
        <v>94.4</v>
      </c>
      <c r="I531" s="209"/>
      <c r="J531" s="210">
        <f>ROUND(I531*H531,2)</f>
        <v>0</v>
      </c>
      <c r="K531" s="206" t="s">
        <v>202</v>
      </c>
      <c r="L531" s="62"/>
      <c r="M531" s="211" t="s">
        <v>24</v>
      </c>
      <c r="N531" s="212" t="s">
        <v>45</v>
      </c>
      <c r="O531" s="43"/>
      <c r="P531" s="213">
        <f>O531*H531</f>
        <v>0</v>
      </c>
      <c r="Q531" s="213">
        <v>7.7000000000000002E-3</v>
      </c>
      <c r="R531" s="213">
        <f>Q531*H531</f>
        <v>0.72688000000000008</v>
      </c>
      <c r="S531" s="213">
        <v>0</v>
      </c>
      <c r="T531" s="214">
        <f>S531*H531</f>
        <v>0</v>
      </c>
      <c r="AR531" s="25" t="s">
        <v>290</v>
      </c>
      <c r="AT531" s="25" t="s">
        <v>198</v>
      </c>
      <c r="AU531" s="25" t="s">
        <v>83</v>
      </c>
      <c r="AY531" s="25" t="s">
        <v>196</v>
      </c>
      <c r="BE531" s="215">
        <f>IF(N531="základní",J531,0)</f>
        <v>0</v>
      </c>
      <c r="BF531" s="215">
        <f>IF(N531="snížená",J531,0)</f>
        <v>0</v>
      </c>
      <c r="BG531" s="215">
        <f>IF(N531="zákl. přenesená",J531,0)</f>
        <v>0</v>
      </c>
      <c r="BH531" s="215">
        <f>IF(N531="sníž. přenesená",J531,0)</f>
        <v>0</v>
      </c>
      <c r="BI531" s="215">
        <f>IF(N531="nulová",J531,0)</f>
        <v>0</v>
      </c>
      <c r="BJ531" s="25" t="s">
        <v>81</v>
      </c>
      <c r="BK531" s="215">
        <f>ROUND(I531*H531,2)</f>
        <v>0</v>
      </c>
      <c r="BL531" s="25" t="s">
        <v>290</v>
      </c>
      <c r="BM531" s="25" t="s">
        <v>2251</v>
      </c>
    </row>
    <row r="532" spans="2:65" s="1" customFormat="1" ht="14.5" customHeight="1">
      <c r="B532" s="42"/>
      <c r="C532" s="204" t="s">
        <v>1040</v>
      </c>
      <c r="D532" s="204" t="s">
        <v>198</v>
      </c>
      <c r="E532" s="205" t="s">
        <v>1694</v>
      </c>
      <c r="F532" s="206" t="s">
        <v>1695</v>
      </c>
      <c r="G532" s="207" t="s">
        <v>267</v>
      </c>
      <c r="H532" s="208">
        <v>94.4</v>
      </c>
      <c r="I532" s="209"/>
      <c r="J532" s="210">
        <f>ROUND(I532*H532,2)</f>
        <v>0</v>
      </c>
      <c r="K532" s="206" t="s">
        <v>202</v>
      </c>
      <c r="L532" s="62"/>
      <c r="M532" s="211" t="s">
        <v>24</v>
      </c>
      <c r="N532" s="212" t="s">
        <v>45</v>
      </c>
      <c r="O532" s="43"/>
      <c r="P532" s="213">
        <f>O532*H532</f>
        <v>0</v>
      </c>
      <c r="Q532" s="213">
        <v>2.9999999999999997E-4</v>
      </c>
      <c r="R532" s="213">
        <f>Q532*H532</f>
        <v>2.8319999999999998E-2</v>
      </c>
      <c r="S532" s="213">
        <v>0</v>
      </c>
      <c r="T532" s="214">
        <f>S532*H532</f>
        <v>0</v>
      </c>
      <c r="AR532" s="25" t="s">
        <v>290</v>
      </c>
      <c r="AT532" s="25" t="s">
        <v>198</v>
      </c>
      <c r="AU532" s="25" t="s">
        <v>83</v>
      </c>
      <c r="AY532" s="25" t="s">
        <v>196</v>
      </c>
      <c r="BE532" s="215">
        <f>IF(N532="základní",J532,0)</f>
        <v>0</v>
      </c>
      <c r="BF532" s="215">
        <f>IF(N532="snížená",J532,0)</f>
        <v>0</v>
      </c>
      <c r="BG532" s="215">
        <f>IF(N532="zákl. přenesená",J532,0)</f>
        <v>0</v>
      </c>
      <c r="BH532" s="215">
        <f>IF(N532="sníž. přenesená",J532,0)</f>
        <v>0</v>
      </c>
      <c r="BI532" s="215">
        <f>IF(N532="nulová",J532,0)</f>
        <v>0</v>
      </c>
      <c r="BJ532" s="25" t="s">
        <v>81</v>
      </c>
      <c r="BK532" s="215">
        <f>ROUND(I532*H532,2)</f>
        <v>0</v>
      </c>
      <c r="BL532" s="25" t="s">
        <v>290</v>
      </c>
      <c r="BM532" s="25" t="s">
        <v>2252</v>
      </c>
    </row>
    <row r="533" spans="2:65" s="1" customFormat="1" ht="46" customHeight="1">
      <c r="B533" s="42"/>
      <c r="C533" s="204" t="s">
        <v>1045</v>
      </c>
      <c r="D533" s="204" t="s">
        <v>198</v>
      </c>
      <c r="E533" s="205" t="s">
        <v>1698</v>
      </c>
      <c r="F533" s="206" t="s">
        <v>1699</v>
      </c>
      <c r="G533" s="207" t="s">
        <v>1189</v>
      </c>
      <c r="H533" s="270"/>
      <c r="I533" s="209"/>
      <c r="J533" s="210">
        <f>ROUND(I533*H533,2)</f>
        <v>0</v>
      </c>
      <c r="K533" s="206" t="s">
        <v>202</v>
      </c>
      <c r="L533" s="62"/>
      <c r="M533" s="211" t="s">
        <v>24</v>
      </c>
      <c r="N533" s="212" t="s">
        <v>45</v>
      </c>
      <c r="O533" s="43"/>
      <c r="P533" s="213">
        <f>O533*H533</f>
        <v>0</v>
      </c>
      <c r="Q533" s="213">
        <v>0</v>
      </c>
      <c r="R533" s="213">
        <f>Q533*H533</f>
        <v>0</v>
      </c>
      <c r="S533" s="213">
        <v>0</v>
      </c>
      <c r="T533" s="214">
        <f>S533*H533</f>
        <v>0</v>
      </c>
      <c r="AR533" s="25" t="s">
        <v>290</v>
      </c>
      <c r="AT533" s="25" t="s">
        <v>198</v>
      </c>
      <c r="AU533" s="25" t="s">
        <v>83</v>
      </c>
      <c r="AY533" s="25" t="s">
        <v>196</v>
      </c>
      <c r="BE533" s="215">
        <f>IF(N533="základní",J533,0)</f>
        <v>0</v>
      </c>
      <c r="BF533" s="215">
        <f>IF(N533="snížená",J533,0)</f>
        <v>0</v>
      </c>
      <c r="BG533" s="215">
        <f>IF(N533="zákl. přenesená",J533,0)</f>
        <v>0</v>
      </c>
      <c r="BH533" s="215">
        <f>IF(N533="sníž. přenesená",J533,0)</f>
        <v>0</v>
      </c>
      <c r="BI533" s="215">
        <f>IF(N533="nulová",J533,0)</f>
        <v>0</v>
      </c>
      <c r="BJ533" s="25" t="s">
        <v>81</v>
      </c>
      <c r="BK533" s="215">
        <f>ROUND(I533*H533,2)</f>
        <v>0</v>
      </c>
      <c r="BL533" s="25" t="s">
        <v>290</v>
      </c>
      <c r="BM533" s="25" t="s">
        <v>2253</v>
      </c>
    </row>
    <row r="534" spans="2:65" s="11" customFormat="1" ht="29.9" customHeight="1">
      <c r="B534" s="188"/>
      <c r="C534" s="189"/>
      <c r="D534" s="190" t="s">
        <v>73</v>
      </c>
      <c r="E534" s="202" t="s">
        <v>1701</v>
      </c>
      <c r="F534" s="202" t="s">
        <v>1702</v>
      </c>
      <c r="G534" s="189"/>
      <c r="H534" s="189"/>
      <c r="I534" s="192"/>
      <c r="J534" s="203">
        <f>BK534</f>
        <v>0</v>
      </c>
      <c r="K534" s="189"/>
      <c r="L534" s="194"/>
      <c r="M534" s="195"/>
      <c r="N534" s="196"/>
      <c r="O534" s="196"/>
      <c r="P534" s="197">
        <f>SUM(P535:P549)</f>
        <v>0</v>
      </c>
      <c r="Q534" s="196"/>
      <c r="R534" s="197">
        <f>SUM(R535:R549)</f>
        <v>6.0456240158000003E-2</v>
      </c>
      <c r="S534" s="196"/>
      <c r="T534" s="198">
        <f>SUM(T535:T549)</f>
        <v>0</v>
      </c>
      <c r="AR534" s="199" t="s">
        <v>83</v>
      </c>
      <c r="AT534" s="200" t="s">
        <v>73</v>
      </c>
      <c r="AU534" s="200" t="s">
        <v>81</v>
      </c>
      <c r="AY534" s="199" t="s">
        <v>196</v>
      </c>
      <c r="BK534" s="201">
        <f>SUM(BK535:BK549)</f>
        <v>0</v>
      </c>
    </row>
    <row r="535" spans="2:65" s="1" customFormat="1" ht="23" customHeight="1">
      <c r="B535" s="42"/>
      <c r="C535" s="204" t="s">
        <v>1051</v>
      </c>
      <c r="D535" s="204" t="s">
        <v>198</v>
      </c>
      <c r="E535" s="205" t="s">
        <v>1714</v>
      </c>
      <c r="F535" s="206" t="s">
        <v>1715</v>
      </c>
      <c r="G535" s="207" t="s">
        <v>267</v>
      </c>
      <c r="H535" s="208">
        <v>7.2</v>
      </c>
      <c r="I535" s="209"/>
      <c r="J535" s="210">
        <f>ROUND(I535*H535,2)</f>
        <v>0</v>
      </c>
      <c r="K535" s="206" t="s">
        <v>202</v>
      </c>
      <c r="L535" s="62"/>
      <c r="M535" s="211" t="s">
        <v>24</v>
      </c>
      <c r="N535" s="212" t="s">
        <v>45</v>
      </c>
      <c r="O535" s="43"/>
      <c r="P535" s="213">
        <f>O535*H535</f>
        <v>0</v>
      </c>
      <c r="Q535" s="213">
        <v>5.0000000000000001E-4</v>
      </c>
      <c r="R535" s="213">
        <f>Q535*H535</f>
        <v>3.6000000000000003E-3</v>
      </c>
      <c r="S535" s="213">
        <v>0</v>
      </c>
      <c r="T535" s="214">
        <f>S535*H535</f>
        <v>0</v>
      </c>
      <c r="AR535" s="25" t="s">
        <v>290</v>
      </c>
      <c r="AT535" s="25" t="s">
        <v>198</v>
      </c>
      <c r="AU535" s="25" t="s">
        <v>83</v>
      </c>
      <c r="AY535" s="25" t="s">
        <v>196</v>
      </c>
      <c r="BE535" s="215">
        <f>IF(N535="základní",J535,0)</f>
        <v>0</v>
      </c>
      <c r="BF535" s="215">
        <f>IF(N535="snížená",J535,0)</f>
        <v>0</v>
      </c>
      <c r="BG535" s="215">
        <f>IF(N535="zákl. přenesená",J535,0)</f>
        <v>0</v>
      </c>
      <c r="BH535" s="215">
        <f>IF(N535="sníž. přenesená",J535,0)</f>
        <v>0</v>
      </c>
      <c r="BI535" s="215">
        <f>IF(N535="nulová",J535,0)</f>
        <v>0</v>
      </c>
      <c r="BJ535" s="25" t="s">
        <v>81</v>
      </c>
      <c r="BK535" s="215">
        <f>ROUND(I535*H535,2)</f>
        <v>0</v>
      </c>
      <c r="BL535" s="25" t="s">
        <v>290</v>
      </c>
      <c r="BM535" s="25" t="s">
        <v>2254</v>
      </c>
    </row>
    <row r="536" spans="2:65" s="12" customFormat="1">
      <c r="B536" s="216"/>
      <c r="C536" s="217"/>
      <c r="D536" s="218" t="s">
        <v>205</v>
      </c>
      <c r="E536" s="219" t="s">
        <v>24</v>
      </c>
      <c r="F536" s="220" t="s">
        <v>2255</v>
      </c>
      <c r="G536" s="217"/>
      <c r="H536" s="221">
        <v>7.2</v>
      </c>
      <c r="I536" s="222"/>
      <c r="J536" s="217"/>
      <c r="K536" s="217"/>
      <c r="L536" s="223"/>
      <c r="M536" s="224"/>
      <c r="N536" s="225"/>
      <c r="O536" s="225"/>
      <c r="P536" s="225"/>
      <c r="Q536" s="225"/>
      <c r="R536" s="225"/>
      <c r="S536" s="225"/>
      <c r="T536" s="226"/>
      <c r="AT536" s="227" t="s">
        <v>205</v>
      </c>
      <c r="AU536" s="227" t="s">
        <v>83</v>
      </c>
      <c r="AV536" s="12" t="s">
        <v>83</v>
      </c>
      <c r="AW536" s="12" t="s">
        <v>37</v>
      </c>
      <c r="AX536" s="12" t="s">
        <v>81</v>
      </c>
      <c r="AY536" s="227" t="s">
        <v>196</v>
      </c>
    </row>
    <row r="537" spans="2:65" s="1" customFormat="1" ht="34.5" customHeight="1">
      <c r="B537" s="42"/>
      <c r="C537" s="250" t="s">
        <v>1055</v>
      </c>
      <c r="D537" s="250" t="s">
        <v>252</v>
      </c>
      <c r="E537" s="251" t="s">
        <v>1719</v>
      </c>
      <c r="F537" s="252" t="s">
        <v>1720</v>
      </c>
      <c r="G537" s="253" t="s">
        <v>267</v>
      </c>
      <c r="H537" s="254">
        <v>7.92</v>
      </c>
      <c r="I537" s="255"/>
      <c r="J537" s="256">
        <f>ROUND(I537*H537,2)</f>
        <v>0</v>
      </c>
      <c r="K537" s="252" t="s">
        <v>202</v>
      </c>
      <c r="L537" s="257"/>
      <c r="M537" s="258" t="s">
        <v>24</v>
      </c>
      <c r="N537" s="259" t="s">
        <v>45</v>
      </c>
      <c r="O537" s="43"/>
      <c r="P537" s="213">
        <f>O537*H537</f>
        <v>0</v>
      </c>
      <c r="Q537" s="213">
        <v>1.32E-3</v>
      </c>
      <c r="R537" s="213">
        <f>Q537*H537</f>
        <v>1.0454399999999999E-2</v>
      </c>
      <c r="S537" s="213">
        <v>0</v>
      </c>
      <c r="T537" s="214">
        <f>S537*H537</f>
        <v>0</v>
      </c>
      <c r="AR537" s="25" t="s">
        <v>376</v>
      </c>
      <c r="AT537" s="25" t="s">
        <v>252</v>
      </c>
      <c r="AU537" s="25" t="s">
        <v>83</v>
      </c>
      <c r="AY537" s="25" t="s">
        <v>196</v>
      </c>
      <c r="BE537" s="215">
        <f>IF(N537="základní",J537,0)</f>
        <v>0</v>
      </c>
      <c r="BF537" s="215">
        <f>IF(N537="snížená",J537,0)</f>
        <v>0</v>
      </c>
      <c r="BG537" s="215">
        <f>IF(N537="zákl. přenesená",J537,0)</f>
        <v>0</v>
      </c>
      <c r="BH537" s="215">
        <f>IF(N537="sníž. přenesená",J537,0)</f>
        <v>0</v>
      </c>
      <c r="BI537" s="215">
        <f>IF(N537="nulová",J537,0)</f>
        <v>0</v>
      </c>
      <c r="BJ537" s="25" t="s">
        <v>81</v>
      </c>
      <c r="BK537" s="215">
        <f>ROUND(I537*H537,2)</f>
        <v>0</v>
      </c>
      <c r="BL537" s="25" t="s">
        <v>290</v>
      </c>
      <c r="BM537" s="25" t="s">
        <v>2256</v>
      </c>
    </row>
    <row r="538" spans="2:65" s="12" customFormat="1">
      <c r="B538" s="216"/>
      <c r="C538" s="217"/>
      <c r="D538" s="218" t="s">
        <v>205</v>
      </c>
      <c r="E538" s="219" t="s">
        <v>24</v>
      </c>
      <c r="F538" s="220" t="s">
        <v>2257</v>
      </c>
      <c r="G538" s="217"/>
      <c r="H538" s="221">
        <v>7.92</v>
      </c>
      <c r="I538" s="222"/>
      <c r="J538" s="217"/>
      <c r="K538" s="217"/>
      <c r="L538" s="223"/>
      <c r="M538" s="224"/>
      <c r="N538" s="225"/>
      <c r="O538" s="225"/>
      <c r="P538" s="225"/>
      <c r="Q538" s="225"/>
      <c r="R538" s="225"/>
      <c r="S538" s="225"/>
      <c r="T538" s="226"/>
      <c r="AT538" s="227" t="s">
        <v>205</v>
      </c>
      <c r="AU538" s="227" t="s">
        <v>83</v>
      </c>
      <c r="AV538" s="12" t="s">
        <v>83</v>
      </c>
      <c r="AW538" s="12" t="s">
        <v>37</v>
      </c>
      <c r="AX538" s="12" t="s">
        <v>81</v>
      </c>
      <c r="AY538" s="227" t="s">
        <v>196</v>
      </c>
    </row>
    <row r="539" spans="2:65" s="1" customFormat="1" ht="14.5" customHeight="1">
      <c r="B539" s="42"/>
      <c r="C539" s="204" t="s">
        <v>1059</v>
      </c>
      <c r="D539" s="204" t="s">
        <v>198</v>
      </c>
      <c r="E539" s="205" t="s">
        <v>1724</v>
      </c>
      <c r="F539" s="206" t="s">
        <v>1725</v>
      </c>
      <c r="G539" s="207" t="s">
        <v>320</v>
      </c>
      <c r="H539" s="208">
        <v>10.42</v>
      </c>
      <c r="I539" s="209"/>
      <c r="J539" s="210">
        <f>ROUND(I539*H539,2)</f>
        <v>0</v>
      </c>
      <c r="K539" s="206" t="s">
        <v>202</v>
      </c>
      <c r="L539" s="62"/>
      <c r="M539" s="211" t="s">
        <v>24</v>
      </c>
      <c r="N539" s="212" t="s">
        <v>45</v>
      </c>
      <c r="O539" s="43"/>
      <c r="P539" s="213">
        <f>O539*H539</f>
        <v>0</v>
      </c>
      <c r="Q539" s="213">
        <v>1.26999E-5</v>
      </c>
      <c r="R539" s="213">
        <f>Q539*H539</f>
        <v>1.32332958E-4</v>
      </c>
      <c r="S539" s="213">
        <v>0</v>
      </c>
      <c r="T539" s="214">
        <f>S539*H539</f>
        <v>0</v>
      </c>
      <c r="AR539" s="25" t="s">
        <v>290</v>
      </c>
      <c r="AT539" s="25" t="s">
        <v>198</v>
      </c>
      <c r="AU539" s="25" t="s">
        <v>83</v>
      </c>
      <c r="AY539" s="25" t="s">
        <v>196</v>
      </c>
      <c r="BE539" s="215">
        <f>IF(N539="základní",J539,0)</f>
        <v>0</v>
      </c>
      <c r="BF539" s="215">
        <f>IF(N539="snížená",J539,0)</f>
        <v>0</v>
      </c>
      <c r="BG539" s="215">
        <f>IF(N539="zákl. přenesená",J539,0)</f>
        <v>0</v>
      </c>
      <c r="BH539" s="215">
        <f>IF(N539="sníž. přenesená",J539,0)</f>
        <v>0</v>
      </c>
      <c r="BI539" s="215">
        <f>IF(N539="nulová",J539,0)</f>
        <v>0</v>
      </c>
      <c r="BJ539" s="25" t="s">
        <v>81</v>
      </c>
      <c r="BK539" s="215">
        <f>ROUND(I539*H539,2)</f>
        <v>0</v>
      </c>
      <c r="BL539" s="25" t="s">
        <v>290</v>
      </c>
      <c r="BM539" s="25" t="s">
        <v>2258</v>
      </c>
    </row>
    <row r="540" spans="2:65" s="12" customFormat="1">
      <c r="B540" s="216"/>
      <c r="C540" s="217"/>
      <c r="D540" s="218" t="s">
        <v>205</v>
      </c>
      <c r="E540" s="219" t="s">
        <v>24</v>
      </c>
      <c r="F540" s="220" t="s">
        <v>2259</v>
      </c>
      <c r="G540" s="217"/>
      <c r="H540" s="221">
        <v>11.22</v>
      </c>
      <c r="I540" s="222"/>
      <c r="J540" s="217"/>
      <c r="K540" s="217"/>
      <c r="L540" s="223"/>
      <c r="M540" s="224"/>
      <c r="N540" s="225"/>
      <c r="O540" s="225"/>
      <c r="P540" s="225"/>
      <c r="Q540" s="225"/>
      <c r="R540" s="225"/>
      <c r="S540" s="225"/>
      <c r="T540" s="226"/>
      <c r="AT540" s="227" t="s">
        <v>205</v>
      </c>
      <c r="AU540" s="227" t="s">
        <v>83</v>
      </c>
      <c r="AV540" s="12" t="s">
        <v>83</v>
      </c>
      <c r="AW540" s="12" t="s">
        <v>37</v>
      </c>
      <c r="AX540" s="12" t="s">
        <v>74</v>
      </c>
      <c r="AY540" s="227" t="s">
        <v>196</v>
      </c>
    </row>
    <row r="541" spans="2:65" s="12" customFormat="1">
      <c r="B541" s="216"/>
      <c r="C541" s="217"/>
      <c r="D541" s="218" t="s">
        <v>205</v>
      </c>
      <c r="E541" s="219" t="s">
        <v>24</v>
      </c>
      <c r="F541" s="220" t="s">
        <v>2260</v>
      </c>
      <c r="G541" s="217"/>
      <c r="H541" s="221">
        <v>-0.8</v>
      </c>
      <c r="I541" s="222"/>
      <c r="J541" s="217"/>
      <c r="K541" s="217"/>
      <c r="L541" s="223"/>
      <c r="M541" s="224"/>
      <c r="N541" s="225"/>
      <c r="O541" s="225"/>
      <c r="P541" s="225"/>
      <c r="Q541" s="225"/>
      <c r="R541" s="225"/>
      <c r="S541" s="225"/>
      <c r="T541" s="226"/>
      <c r="AT541" s="227" t="s">
        <v>205</v>
      </c>
      <c r="AU541" s="227" t="s">
        <v>83</v>
      </c>
      <c r="AV541" s="12" t="s">
        <v>83</v>
      </c>
      <c r="AW541" s="12" t="s">
        <v>37</v>
      </c>
      <c r="AX541" s="12" t="s">
        <v>74</v>
      </c>
      <c r="AY541" s="227" t="s">
        <v>196</v>
      </c>
    </row>
    <row r="542" spans="2:65" s="14" customFormat="1">
      <c r="B542" s="239"/>
      <c r="C542" s="240"/>
      <c r="D542" s="218" t="s">
        <v>205</v>
      </c>
      <c r="E542" s="241" t="s">
        <v>24</v>
      </c>
      <c r="F542" s="242" t="s">
        <v>238</v>
      </c>
      <c r="G542" s="240"/>
      <c r="H542" s="243">
        <v>10.42</v>
      </c>
      <c r="I542" s="244"/>
      <c r="J542" s="240"/>
      <c r="K542" s="240"/>
      <c r="L542" s="245"/>
      <c r="M542" s="246"/>
      <c r="N542" s="247"/>
      <c r="O542" s="247"/>
      <c r="P542" s="247"/>
      <c r="Q542" s="247"/>
      <c r="R542" s="247"/>
      <c r="S542" s="247"/>
      <c r="T542" s="248"/>
      <c r="AT542" s="249" t="s">
        <v>205</v>
      </c>
      <c r="AU542" s="249" t="s">
        <v>83</v>
      </c>
      <c r="AV542" s="14" t="s">
        <v>203</v>
      </c>
      <c r="AW542" s="14" t="s">
        <v>37</v>
      </c>
      <c r="AX542" s="14" t="s">
        <v>81</v>
      </c>
      <c r="AY542" s="249" t="s">
        <v>196</v>
      </c>
    </row>
    <row r="543" spans="2:65" s="1" customFormat="1" ht="14.5" customHeight="1">
      <c r="B543" s="42"/>
      <c r="C543" s="250" t="s">
        <v>1064</v>
      </c>
      <c r="D543" s="250" t="s">
        <v>252</v>
      </c>
      <c r="E543" s="251" t="s">
        <v>1733</v>
      </c>
      <c r="F543" s="252" t="s">
        <v>1734</v>
      </c>
      <c r="G543" s="253" t="s">
        <v>320</v>
      </c>
      <c r="H543" s="254">
        <v>11.462</v>
      </c>
      <c r="I543" s="255"/>
      <c r="J543" s="256">
        <f>ROUND(I543*H543,2)</f>
        <v>0</v>
      </c>
      <c r="K543" s="252" t="s">
        <v>202</v>
      </c>
      <c r="L543" s="257"/>
      <c r="M543" s="258" t="s">
        <v>24</v>
      </c>
      <c r="N543" s="259" t="s">
        <v>45</v>
      </c>
      <c r="O543" s="43"/>
      <c r="P543" s="213">
        <f>O543*H543</f>
        <v>0</v>
      </c>
      <c r="Q543" s="213">
        <v>2.7999999999999998E-4</v>
      </c>
      <c r="R543" s="213">
        <f>Q543*H543</f>
        <v>3.2093599999999996E-3</v>
      </c>
      <c r="S543" s="213">
        <v>0</v>
      </c>
      <c r="T543" s="214">
        <f>S543*H543</f>
        <v>0</v>
      </c>
      <c r="AR543" s="25" t="s">
        <v>376</v>
      </c>
      <c r="AT543" s="25" t="s">
        <v>252</v>
      </c>
      <c r="AU543" s="25" t="s">
        <v>83</v>
      </c>
      <c r="AY543" s="25" t="s">
        <v>196</v>
      </c>
      <c r="BE543" s="215">
        <f>IF(N543="základní",J543,0)</f>
        <v>0</v>
      </c>
      <c r="BF543" s="215">
        <f>IF(N543="snížená",J543,0)</f>
        <v>0</v>
      </c>
      <c r="BG543" s="215">
        <f>IF(N543="zákl. přenesená",J543,0)</f>
        <v>0</v>
      </c>
      <c r="BH543" s="215">
        <f>IF(N543="sníž. přenesená",J543,0)</f>
        <v>0</v>
      </c>
      <c r="BI543" s="215">
        <f>IF(N543="nulová",J543,0)</f>
        <v>0</v>
      </c>
      <c r="BJ543" s="25" t="s">
        <v>81</v>
      </c>
      <c r="BK543" s="215">
        <f>ROUND(I543*H543,2)</f>
        <v>0</v>
      </c>
      <c r="BL543" s="25" t="s">
        <v>290</v>
      </c>
      <c r="BM543" s="25" t="s">
        <v>2261</v>
      </c>
    </row>
    <row r="544" spans="2:65" s="12" customFormat="1">
      <c r="B544" s="216"/>
      <c r="C544" s="217"/>
      <c r="D544" s="218" t="s">
        <v>205</v>
      </c>
      <c r="E544" s="219" t="s">
        <v>24</v>
      </c>
      <c r="F544" s="220" t="s">
        <v>2262</v>
      </c>
      <c r="G544" s="217"/>
      <c r="H544" s="221">
        <v>11.462</v>
      </c>
      <c r="I544" s="222"/>
      <c r="J544" s="217"/>
      <c r="K544" s="217"/>
      <c r="L544" s="223"/>
      <c r="M544" s="224"/>
      <c r="N544" s="225"/>
      <c r="O544" s="225"/>
      <c r="P544" s="225"/>
      <c r="Q544" s="225"/>
      <c r="R544" s="225"/>
      <c r="S544" s="225"/>
      <c r="T544" s="226"/>
      <c r="AT544" s="227" t="s">
        <v>205</v>
      </c>
      <c r="AU544" s="227" t="s">
        <v>83</v>
      </c>
      <c r="AV544" s="12" t="s">
        <v>83</v>
      </c>
      <c r="AW544" s="12" t="s">
        <v>37</v>
      </c>
      <c r="AX544" s="12" t="s">
        <v>81</v>
      </c>
      <c r="AY544" s="227" t="s">
        <v>196</v>
      </c>
    </row>
    <row r="545" spans="2:65" s="1" customFormat="1" ht="23" customHeight="1">
      <c r="B545" s="42"/>
      <c r="C545" s="204" t="s">
        <v>1076</v>
      </c>
      <c r="D545" s="204" t="s">
        <v>198</v>
      </c>
      <c r="E545" s="205" t="s">
        <v>1738</v>
      </c>
      <c r="F545" s="206" t="s">
        <v>1739</v>
      </c>
      <c r="G545" s="207" t="s">
        <v>267</v>
      </c>
      <c r="H545" s="208">
        <v>7.2</v>
      </c>
      <c r="I545" s="209"/>
      <c r="J545" s="210">
        <f>ROUND(I545*H545,2)</f>
        <v>0</v>
      </c>
      <c r="K545" s="206" t="s">
        <v>202</v>
      </c>
      <c r="L545" s="62"/>
      <c r="M545" s="211" t="s">
        <v>24</v>
      </c>
      <c r="N545" s="212" t="s">
        <v>45</v>
      </c>
      <c r="O545" s="43"/>
      <c r="P545" s="213">
        <f>O545*H545</f>
        <v>0</v>
      </c>
      <c r="Q545" s="213">
        <v>5.7599999999999997E-7</v>
      </c>
      <c r="R545" s="213">
        <f>Q545*H545</f>
        <v>4.1471999999999999E-6</v>
      </c>
      <c r="S545" s="213">
        <v>0</v>
      </c>
      <c r="T545" s="214">
        <f>S545*H545</f>
        <v>0</v>
      </c>
      <c r="AR545" s="25" t="s">
        <v>290</v>
      </c>
      <c r="AT545" s="25" t="s">
        <v>198</v>
      </c>
      <c r="AU545" s="25" t="s">
        <v>83</v>
      </c>
      <c r="AY545" s="25" t="s">
        <v>196</v>
      </c>
      <c r="BE545" s="215">
        <f>IF(N545="základní",J545,0)</f>
        <v>0</v>
      </c>
      <c r="BF545" s="215">
        <f>IF(N545="snížená",J545,0)</f>
        <v>0</v>
      </c>
      <c r="BG545" s="215">
        <f>IF(N545="zákl. přenesená",J545,0)</f>
        <v>0</v>
      </c>
      <c r="BH545" s="215">
        <f>IF(N545="sníž. přenesená",J545,0)</f>
        <v>0</v>
      </c>
      <c r="BI545" s="215">
        <f>IF(N545="nulová",J545,0)</f>
        <v>0</v>
      </c>
      <c r="BJ545" s="25" t="s">
        <v>81</v>
      </c>
      <c r="BK545" s="215">
        <f>ROUND(I545*H545,2)</f>
        <v>0</v>
      </c>
      <c r="BL545" s="25" t="s">
        <v>290</v>
      </c>
      <c r="BM545" s="25" t="s">
        <v>2263</v>
      </c>
    </row>
    <row r="546" spans="2:65" s="12" customFormat="1">
      <c r="B546" s="216"/>
      <c r="C546" s="217"/>
      <c r="D546" s="218" t="s">
        <v>205</v>
      </c>
      <c r="E546" s="219" t="s">
        <v>24</v>
      </c>
      <c r="F546" s="220" t="s">
        <v>2255</v>
      </c>
      <c r="G546" s="217"/>
      <c r="H546" s="221">
        <v>7.2</v>
      </c>
      <c r="I546" s="222"/>
      <c r="J546" s="217"/>
      <c r="K546" s="217"/>
      <c r="L546" s="223"/>
      <c r="M546" s="224"/>
      <c r="N546" s="225"/>
      <c r="O546" s="225"/>
      <c r="P546" s="225"/>
      <c r="Q546" s="225"/>
      <c r="R546" s="225"/>
      <c r="S546" s="225"/>
      <c r="T546" s="226"/>
      <c r="AT546" s="227" t="s">
        <v>205</v>
      </c>
      <c r="AU546" s="227" t="s">
        <v>83</v>
      </c>
      <c r="AV546" s="12" t="s">
        <v>83</v>
      </c>
      <c r="AW546" s="12" t="s">
        <v>37</v>
      </c>
      <c r="AX546" s="12" t="s">
        <v>81</v>
      </c>
      <c r="AY546" s="227" t="s">
        <v>196</v>
      </c>
    </row>
    <row r="547" spans="2:65" s="1" customFormat="1" ht="23" customHeight="1">
      <c r="B547" s="42"/>
      <c r="C547" s="204" t="s">
        <v>1081</v>
      </c>
      <c r="D547" s="204" t="s">
        <v>198</v>
      </c>
      <c r="E547" s="205" t="s">
        <v>2264</v>
      </c>
      <c r="F547" s="206" t="s">
        <v>2265</v>
      </c>
      <c r="G547" s="207" t="s">
        <v>267</v>
      </c>
      <c r="H547" s="208">
        <v>7.2</v>
      </c>
      <c r="I547" s="209"/>
      <c r="J547" s="210">
        <f>ROUND(I547*H547,2)</f>
        <v>0</v>
      </c>
      <c r="K547" s="206" t="s">
        <v>2266</v>
      </c>
      <c r="L547" s="62"/>
      <c r="M547" s="211" t="s">
        <v>24</v>
      </c>
      <c r="N547" s="212" t="s">
        <v>45</v>
      </c>
      <c r="O547" s="43"/>
      <c r="P547" s="213">
        <f>O547*H547</f>
        <v>0</v>
      </c>
      <c r="Q547" s="213">
        <v>5.7800000000000004E-3</v>
      </c>
      <c r="R547" s="213">
        <f>Q547*H547</f>
        <v>4.1616000000000007E-2</v>
      </c>
      <c r="S547" s="213">
        <v>0</v>
      </c>
      <c r="T547" s="214">
        <f>S547*H547</f>
        <v>0</v>
      </c>
      <c r="AR547" s="25" t="s">
        <v>290</v>
      </c>
      <c r="AT547" s="25" t="s">
        <v>198</v>
      </c>
      <c r="AU547" s="25" t="s">
        <v>83</v>
      </c>
      <c r="AY547" s="25" t="s">
        <v>196</v>
      </c>
      <c r="BE547" s="215">
        <f>IF(N547="základní",J547,0)</f>
        <v>0</v>
      </c>
      <c r="BF547" s="215">
        <f>IF(N547="snížená",J547,0)</f>
        <v>0</v>
      </c>
      <c r="BG547" s="215">
        <f>IF(N547="zákl. přenesená",J547,0)</f>
        <v>0</v>
      </c>
      <c r="BH547" s="215">
        <f>IF(N547="sníž. přenesená",J547,0)</f>
        <v>0</v>
      </c>
      <c r="BI547" s="215">
        <f>IF(N547="nulová",J547,0)</f>
        <v>0</v>
      </c>
      <c r="BJ547" s="25" t="s">
        <v>81</v>
      </c>
      <c r="BK547" s="215">
        <f>ROUND(I547*H547,2)</f>
        <v>0</v>
      </c>
      <c r="BL547" s="25" t="s">
        <v>290</v>
      </c>
      <c r="BM547" s="25" t="s">
        <v>2267</v>
      </c>
    </row>
    <row r="548" spans="2:65" s="1" customFormat="1" ht="14.5" customHeight="1">
      <c r="B548" s="42"/>
      <c r="C548" s="204" t="s">
        <v>1085</v>
      </c>
      <c r="D548" s="204" t="s">
        <v>198</v>
      </c>
      <c r="E548" s="205" t="s">
        <v>1742</v>
      </c>
      <c r="F548" s="206" t="s">
        <v>1743</v>
      </c>
      <c r="G548" s="207" t="s">
        <v>267</v>
      </c>
      <c r="H548" s="208">
        <v>7.2</v>
      </c>
      <c r="I548" s="209"/>
      <c r="J548" s="210">
        <f>ROUND(I548*H548,2)</f>
        <v>0</v>
      </c>
      <c r="K548" s="206" t="s">
        <v>202</v>
      </c>
      <c r="L548" s="62"/>
      <c r="M548" s="211" t="s">
        <v>24</v>
      </c>
      <c r="N548" s="212" t="s">
        <v>45</v>
      </c>
      <c r="O548" s="43"/>
      <c r="P548" s="213">
        <f>O548*H548</f>
        <v>0</v>
      </c>
      <c r="Q548" s="213">
        <v>2.0000000000000001E-4</v>
      </c>
      <c r="R548" s="213">
        <f>Q548*H548</f>
        <v>1.4400000000000001E-3</v>
      </c>
      <c r="S548" s="213">
        <v>0</v>
      </c>
      <c r="T548" s="214">
        <f>S548*H548</f>
        <v>0</v>
      </c>
      <c r="AR548" s="25" t="s">
        <v>290</v>
      </c>
      <c r="AT548" s="25" t="s">
        <v>198</v>
      </c>
      <c r="AU548" s="25" t="s">
        <v>83</v>
      </c>
      <c r="AY548" s="25" t="s">
        <v>196</v>
      </c>
      <c r="BE548" s="215">
        <f>IF(N548="základní",J548,0)</f>
        <v>0</v>
      </c>
      <c r="BF548" s="215">
        <f>IF(N548="snížená",J548,0)</f>
        <v>0</v>
      </c>
      <c r="BG548" s="215">
        <f>IF(N548="zákl. přenesená",J548,0)</f>
        <v>0</v>
      </c>
      <c r="BH548" s="215">
        <f>IF(N548="sníž. přenesená",J548,0)</f>
        <v>0</v>
      </c>
      <c r="BI548" s="215">
        <f>IF(N548="nulová",J548,0)</f>
        <v>0</v>
      </c>
      <c r="BJ548" s="25" t="s">
        <v>81</v>
      </c>
      <c r="BK548" s="215">
        <f>ROUND(I548*H548,2)</f>
        <v>0</v>
      </c>
      <c r="BL548" s="25" t="s">
        <v>290</v>
      </c>
      <c r="BM548" s="25" t="s">
        <v>2268</v>
      </c>
    </row>
    <row r="549" spans="2:65" s="1" customFormat="1" ht="46" customHeight="1">
      <c r="B549" s="42"/>
      <c r="C549" s="204" t="s">
        <v>1089</v>
      </c>
      <c r="D549" s="204" t="s">
        <v>198</v>
      </c>
      <c r="E549" s="205" t="s">
        <v>1755</v>
      </c>
      <c r="F549" s="206" t="s">
        <v>1756</v>
      </c>
      <c r="G549" s="207" t="s">
        <v>1189</v>
      </c>
      <c r="H549" s="270"/>
      <c r="I549" s="209"/>
      <c r="J549" s="210">
        <f>ROUND(I549*H549,2)</f>
        <v>0</v>
      </c>
      <c r="K549" s="206" t="s">
        <v>202</v>
      </c>
      <c r="L549" s="62"/>
      <c r="M549" s="211" t="s">
        <v>24</v>
      </c>
      <c r="N549" s="212" t="s">
        <v>45</v>
      </c>
      <c r="O549" s="43"/>
      <c r="P549" s="213">
        <f>O549*H549</f>
        <v>0</v>
      </c>
      <c r="Q549" s="213">
        <v>0</v>
      </c>
      <c r="R549" s="213">
        <f>Q549*H549</f>
        <v>0</v>
      </c>
      <c r="S549" s="213">
        <v>0</v>
      </c>
      <c r="T549" s="214">
        <f>S549*H549</f>
        <v>0</v>
      </c>
      <c r="AR549" s="25" t="s">
        <v>290</v>
      </c>
      <c r="AT549" s="25" t="s">
        <v>198</v>
      </c>
      <c r="AU549" s="25" t="s">
        <v>83</v>
      </c>
      <c r="AY549" s="25" t="s">
        <v>196</v>
      </c>
      <c r="BE549" s="215">
        <f>IF(N549="základní",J549,0)</f>
        <v>0</v>
      </c>
      <c r="BF549" s="215">
        <f>IF(N549="snížená",J549,0)</f>
        <v>0</v>
      </c>
      <c r="BG549" s="215">
        <f>IF(N549="zákl. přenesená",J549,0)</f>
        <v>0</v>
      </c>
      <c r="BH549" s="215">
        <f>IF(N549="sníž. přenesená",J549,0)</f>
        <v>0</v>
      </c>
      <c r="BI549" s="215">
        <f>IF(N549="nulová",J549,0)</f>
        <v>0</v>
      </c>
      <c r="BJ549" s="25" t="s">
        <v>81</v>
      </c>
      <c r="BK549" s="215">
        <f>ROUND(I549*H549,2)</f>
        <v>0</v>
      </c>
      <c r="BL549" s="25" t="s">
        <v>290</v>
      </c>
      <c r="BM549" s="25" t="s">
        <v>2269</v>
      </c>
    </row>
    <row r="550" spans="2:65" s="11" customFormat="1" ht="29.9" customHeight="1">
      <c r="B550" s="188"/>
      <c r="C550" s="189"/>
      <c r="D550" s="190" t="s">
        <v>73</v>
      </c>
      <c r="E550" s="202" t="s">
        <v>1758</v>
      </c>
      <c r="F550" s="202" t="s">
        <v>1759</v>
      </c>
      <c r="G550" s="189"/>
      <c r="H550" s="189"/>
      <c r="I550" s="192"/>
      <c r="J550" s="203">
        <f>BK550</f>
        <v>0</v>
      </c>
      <c r="K550" s="189"/>
      <c r="L550" s="194"/>
      <c r="M550" s="195"/>
      <c r="N550" s="196"/>
      <c r="O550" s="196"/>
      <c r="P550" s="197">
        <f>SUM(P551:P560)</f>
        <v>0</v>
      </c>
      <c r="Q550" s="196"/>
      <c r="R550" s="197">
        <f>SUM(R551:R560)</f>
        <v>0.37498319999999996</v>
      </c>
      <c r="S550" s="196"/>
      <c r="T550" s="198">
        <f>SUM(T551:T560)</f>
        <v>0</v>
      </c>
      <c r="AR550" s="199" t="s">
        <v>83</v>
      </c>
      <c r="AT550" s="200" t="s">
        <v>73</v>
      </c>
      <c r="AU550" s="200" t="s">
        <v>81</v>
      </c>
      <c r="AY550" s="199" t="s">
        <v>196</v>
      </c>
      <c r="BK550" s="201">
        <f>SUM(BK551:BK560)</f>
        <v>0</v>
      </c>
    </row>
    <row r="551" spans="2:65" s="1" customFormat="1" ht="34.5" customHeight="1">
      <c r="B551" s="42"/>
      <c r="C551" s="204" t="s">
        <v>1095</v>
      </c>
      <c r="D551" s="204" t="s">
        <v>198</v>
      </c>
      <c r="E551" s="205" t="s">
        <v>1761</v>
      </c>
      <c r="F551" s="206" t="s">
        <v>1762</v>
      </c>
      <c r="G551" s="207" t="s">
        <v>267</v>
      </c>
      <c r="H551" s="208">
        <v>15.084</v>
      </c>
      <c r="I551" s="209"/>
      <c r="J551" s="210">
        <f>ROUND(I551*H551,2)</f>
        <v>0</v>
      </c>
      <c r="K551" s="206" t="s">
        <v>202</v>
      </c>
      <c r="L551" s="62"/>
      <c r="M551" s="211" t="s">
        <v>24</v>
      </c>
      <c r="N551" s="212" t="s">
        <v>45</v>
      </c>
      <c r="O551" s="43"/>
      <c r="P551" s="213">
        <f>O551*H551</f>
        <v>0</v>
      </c>
      <c r="Q551" s="213">
        <v>3.0000000000000001E-3</v>
      </c>
      <c r="R551" s="213">
        <f>Q551*H551</f>
        <v>4.5252000000000001E-2</v>
      </c>
      <c r="S551" s="213">
        <v>0</v>
      </c>
      <c r="T551" s="214">
        <f>S551*H551</f>
        <v>0</v>
      </c>
      <c r="AR551" s="25" t="s">
        <v>290</v>
      </c>
      <c r="AT551" s="25" t="s">
        <v>198</v>
      </c>
      <c r="AU551" s="25" t="s">
        <v>83</v>
      </c>
      <c r="AY551" s="25" t="s">
        <v>196</v>
      </c>
      <c r="BE551" s="215">
        <f>IF(N551="základní",J551,0)</f>
        <v>0</v>
      </c>
      <c r="BF551" s="215">
        <f>IF(N551="snížená",J551,0)</f>
        <v>0</v>
      </c>
      <c r="BG551" s="215">
        <f>IF(N551="zákl. přenesená",J551,0)</f>
        <v>0</v>
      </c>
      <c r="BH551" s="215">
        <f>IF(N551="sníž. přenesená",J551,0)</f>
        <v>0</v>
      </c>
      <c r="BI551" s="215">
        <f>IF(N551="nulová",J551,0)</f>
        <v>0</v>
      </c>
      <c r="BJ551" s="25" t="s">
        <v>81</v>
      </c>
      <c r="BK551" s="215">
        <f>ROUND(I551*H551,2)</f>
        <v>0</v>
      </c>
      <c r="BL551" s="25" t="s">
        <v>290</v>
      </c>
      <c r="BM551" s="25" t="s">
        <v>2270</v>
      </c>
    </row>
    <row r="552" spans="2:65" s="12" customFormat="1">
      <c r="B552" s="216"/>
      <c r="C552" s="217"/>
      <c r="D552" s="218" t="s">
        <v>205</v>
      </c>
      <c r="E552" s="219" t="s">
        <v>24</v>
      </c>
      <c r="F552" s="220" t="s">
        <v>2271</v>
      </c>
      <c r="G552" s="217"/>
      <c r="H552" s="221">
        <v>18.324000000000002</v>
      </c>
      <c r="I552" s="222"/>
      <c r="J552" s="217"/>
      <c r="K552" s="217"/>
      <c r="L552" s="223"/>
      <c r="M552" s="224"/>
      <c r="N552" s="225"/>
      <c r="O552" s="225"/>
      <c r="P552" s="225"/>
      <c r="Q552" s="225"/>
      <c r="R552" s="225"/>
      <c r="S552" s="225"/>
      <c r="T552" s="226"/>
      <c r="AT552" s="227" t="s">
        <v>205</v>
      </c>
      <c r="AU552" s="227" t="s">
        <v>83</v>
      </c>
      <c r="AV552" s="12" t="s">
        <v>83</v>
      </c>
      <c r="AW552" s="12" t="s">
        <v>37</v>
      </c>
      <c r="AX552" s="12" t="s">
        <v>74</v>
      </c>
      <c r="AY552" s="227" t="s">
        <v>196</v>
      </c>
    </row>
    <row r="553" spans="2:65" s="12" customFormat="1">
      <c r="B553" s="216"/>
      <c r="C553" s="217"/>
      <c r="D553" s="218" t="s">
        <v>205</v>
      </c>
      <c r="E553" s="219" t="s">
        <v>24</v>
      </c>
      <c r="F553" s="220" t="s">
        <v>2272</v>
      </c>
      <c r="G553" s="217"/>
      <c r="H553" s="221">
        <v>-3.24</v>
      </c>
      <c r="I553" s="222"/>
      <c r="J553" s="217"/>
      <c r="K553" s="217"/>
      <c r="L553" s="223"/>
      <c r="M553" s="224"/>
      <c r="N553" s="225"/>
      <c r="O553" s="225"/>
      <c r="P553" s="225"/>
      <c r="Q553" s="225"/>
      <c r="R553" s="225"/>
      <c r="S553" s="225"/>
      <c r="T553" s="226"/>
      <c r="AT553" s="227" t="s">
        <v>205</v>
      </c>
      <c r="AU553" s="227" t="s">
        <v>83</v>
      </c>
      <c r="AV553" s="12" t="s">
        <v>83</v>
      </c>
      <c r="AW553" s="12" t="s">
        <v>37</v>
      </c>
      <c r="AX553" s="12" t="s">
        <v>74</v>
      </c>
      <c r="AY553" s="227" t="s">
        <v>196</v>
      </c>
    </row>
    <row r="554" spans="2:65" s="14" customFormat="1">
      <c r="B554" s="239"/>
      <c r="C554" s="240"/>
      <c r="D554" s="218" t="s">
        <v>205</v>
      </c>
      <c r="E554" s="241" t="s">
        <v>24</v>
      </c>
      <c r="F554" s="242" t="s">
        <v>2137</v>
      </c>
      <c r="G554" s="240"/>
      <c r="H554" s="243">
        <v>15.084</v>
      </c>
      <c r="I554" s="244"/>
      <c r="J554" s="240"/>
      <c r="K554" s="240"/>
      <c r="L554" s="245"/>
      <c r="M554" s="246"/>
      <c r="N554" s="247"/>
      <c r="O554" s="247"/>
      <c r="P554" s="247"/>
      <c r="Q554" s="247"/>
      <c r="R554" s="247"/>
      <c r="S554" s="247"/>
      <c r="T554" s="248"/>
      <c r="AT554" s="249" t="s">
        <v>205</v>
      </c>
      <c r="AU554" s="249" t="s">
        <v>83</v>
      </c>
      <c r="AV554" s="14" t="s">
        <v>203</v>
      </c>
      <c r="AW554" s="14" t="s">
        <v>37</v>
      </c>
      <c r="AX554" s="14" t="s">
        <v>81</v>
      </c>
      <c r="AY554" s="249" t="s">
        <v>196</v>
      </c>
    </row>
    <row r="555" spans="2:65" s="1" customFormat="1" ht="23" customHeight="1">
      <c r="B555" s="42"/>
      <c r="C555" s="204" t="s">
        <v>1102</v>
      </c>
      <c r="D555" s="204" t="s">
        <v>198</v>
      </c>
      <c r="E555" s="205" t="s">
        <v>1770</v>
      </c>
      <c r="F555" s="206" t="s">
        <v>1771</v>
      </c>
      <c r="G555" s="207" t="s">
        <v>267</v>
      </c>
      <c r="H555" s="208">
        <v>15.084</v>
      </c>
      <c r="I555" s="209"/>
      <c r="J555" s="210">
        <f>ROUND(I555*H555,2)</f>
        <v>0</v>
      </c>
      <c r="K555" s="206" t="s">
        <v>202</v>
      </c>
      <c r="L555" s="62"/>
      <c r="M555" s="211" t="s">
        <v>24</v>
      </c>
      <c r="N555" s="212" t="s">
        <v>45</v>
      </c>
      <c r="O555" s="43"/>
      <c r="P555" s="213">
        <f>O555*H555</f>
        <v>0</v>
      </c>
      <c r="Q555" s="213">
        <v>0</v>
      </c>
      <c r="R555" s="213">
        <f>Q555*H555</f>
        <v>0</v>
      </c>
      <c r="S555" s="213">
        <v>0</v>
      </c>
      <c r="T555" s="214">
        <f>S555*H555</f>
        <v>0</v>
      </c>
      <c r="AR555" s="25" t="s">
        <v>290</v>
      </c>
      <c r="AT555" s="25" t="s">
        <v>198</v>
      </c>
      <c r="AU555" s="25" t="s">
        <v>83</v>
      </c>
      <c r="AY555" s="25" t="s">
        <v>196</v>
      </c>
      <c r="BE555" s="215">
        <f>IF(N555="základní",J555,0)</f>
        <v>0</v>
      </c>
      <c r="BF555" s="215">
        <f>IF(N555="snížená",J555,0)</f>
        <v>0</v>
      </c>
      <c r="BG555" s="215">
        <f>IF(N555="zákl. přenesená",J555,0)</f>
        <v>0</v>
      </c>
      <c r="BH555" s="215">
        <f>IF(N555="sníž. přenesená",J555,0)</f>
        <v>0</v>
      </c>
      <c r="BI555" s="215">
        <f>IF(N555="nulová",J555,0)</f>
        <v>0</v>
      </c>
      <c r="BJ555" s="25" t="s">
        <v>81</v>
      </c>
      <c r="BK555" s="215">
        <f>ROUND(I555*H555,2)</f>
        <v>0</v>
      </c>
      <c r="BL555" s="25" t="s">
        <v>290</v>
      </c>
      <c r="BM555" s="25" t="s">
        <v>2273</v>
      </c>
    </row>
    <row r="556" spans="2:65" s="1" customFormat="1" ht="23" customHeight="1">
      <c r="B556" s="42"/>
      <c r="C556" s="204" t="s">
        <v>1106</v>
      </c>
      <c r="D556" s="204" t="s">
        <v>198</v>
      </c>
      <c r="E556" s="205" t="s">
        <v>1774</v>
      </c>
      <c r="F556" s="206" t="s">
        <v>1775</v>
      </c>
      <c r="G556" s="207" t="s">
        <v>267</v>
      </c>
      <c r="H556" s="208">
        <v>15.084</v>
      </c>
      <c r="I556" s="209"/>
      <c r="J556" s="210">
        <f>ROUND(I556*H556,2)</f>
        <v>0</v>
      </c>
      <c r="K556" s="206" t="s">
        <v>202</v>
      </c>
      <c r="L556" s="62"/>
      <c r="M556" s="211" t="s">
        <v>24</v>
      </c>
      <c r="N556" s="212" t="s">
        <v>45</v>
      </c>
      <c r="O556" s="43"/>
      <c r="P556" s="213">
        <f>O556*H556</f>
        <v>0</v>
      </c>
      <c r="Q556" s="213">
        <v>0</v>
      </c>
      <c r="R556" s="213">
        <f>Q556*H556</f>
        <v>0</v>
      </c>
      <c r="S556" s="213">
        <v>0</v>
      </c>
      <c r="T556" s="214">
        <f>S556*H556</f>
        <v>0</v>
      </c>
      <c r="AR556" s="25" t="s">
        <v>290</v>
      </c>
      <c r="AT556" s="25" t="s">
        <v>198</v>
      </c>
      <c r="AU556" s="25" t="s">
        <v>83</v>
      </c>
      <c r="AY556" s="25" t="s">
        <v>196</v>
      </c>
      <c r="BE556" s="215">
        <f>IF(N556="základní",J556,0)</f>
        <v>0</v>
      </c>
      <c r="BF556" s="215">
        <f>IF(N556="snížená",J556,0)</f>
        <v>0</v>
      </c>
      <c r="BG556" s="215">
        <f>IF(N556="zákl. přenesená",J556,0)</f>
        <v>0</v>
      </c>
      <c r="BH556" s="215">
        <f>IF(N556="sníž. přenesená",J556,0)</f>
        <v>0</v>
      </c>
      <c r="BI556" s="215">
        <f>IF(N556="nulová",J556,0)</f>
        <v>0</v>
      </c>
      <c r="BJ556" s="25" t="s">
        <v>81</v>
      </c>
      <c r="BK556" s="215">
        <f>ROUND(I556*H556,2)</f>
        <v>0</v>
      </c>
      <c r="BL556" s="25" t="s">
        <v>290</v>
      </c>
      <c r="BM556" s="25" t="s">
        <v>2274</v>
      </c>
    </row>
    <row r="557" spans="2:65" s="1" customFormat="1" ht="14.5" customHeight="1">
      <c r="B557" s="42"/>
      <c r="C557" s="250" t="s">
        <v>1111</v>
      </c>
      <c r="D557" s="250" t="s">
        <v>252</v>
      </c>
      <c r="E557" s="251" t="s">
        <v>1778</v>
      </c>
      <c r="F557" s="252" t="s">
        <v>1779</v>
      </c>
      <c r="G557" s="253" t="s">
        <v>267</v>
      </c>
      <c r="H557" s="254">
        <v>16.591999999999999</v>
      </c>
      <c r="I557" s="255"/>
      <c r="J557" s="256">
        <f>ROUND(I557*H557,2)</f>
        <v>0</v>
      </c>
      <c r="K557" s="252" t="s">
        <v>24</v>
      </c>
      <c r="L557" s="257"/>
      <c r="M557" s="258" t="s">
        <v>24</v>
      </c>
      <c r="N557" s="259" t="s">
        <v>45</v>
      </c>
      <c r="O557" s="43"/>
      <c r="P557" s="213">
        <f>O557*H557</f>
        <v>0</v>
      </c>
      <c r="Q557" s="213">
        <v>1.26E-2</v>
      </c>
      <c r="R557" s="213">
        <f>Q557*H557</f>
        <v>0.20905919999999997</v>
      </c>
      <c r="S557" s="213">
        <v>0</v>
      </c>
      <c r="T557" s="214">
        <f>S557*H557</f>
        <v>0</v>
      </c>
      <c r="AR557" s="25" t="s">
        <v>376</v>
      </c>
      <c r="AT557" s="25" t="s">
        <v>252</v>
      </c>
      <c r="AU557" s="25" t="s">
        <v>83</v>
      </c>
      <c r="AY557" s="25" t="s">
        <v>196</v>
      </c>
      <c r="BE557" s="215">
        <f>IF(N557="základní",J557,0)</f>
        <v>0</v>
      </c>
      <c r="BF557" s="215">
        <f>IF(N557="snížená",J557,0)</f>
        <v>0</v>
      </c>
      <c r="BG557" s="215">
        <f>IF(N557="zákl. přenesená",J557,0)</f>
        <v>0</v>
      </c>
      <c r="BH557" s="215">
        <f>IF(N557="sníž. přenesená",J557,0)</f>
        <v>0</v>
      </c>
      <c r="BI557" s="215">
        <f>IF(N557="nulová",J557,0)</f>
        <v>0</v>
      </c>
      <c r="BJ557" s="25" t="s">
        <v>81</v>
      </c>
      <c r="BK557" s="215">
        <f>ROUND(I557*H557,2)</f>
        <v>0</v>
      </c>
      <c r="BL557" s="25" t="s">
        <v>290</v>
      </c>
      <c r="BM557" s="25" t="s">
        <v>2275</v>
      </c>
    </row>
    <row r="558" spans="2:65" s="12" customFormat="1">
      <c r="B558" s="216"/>
      <c r="C558" s="217"/>
      <c r="D558" s="218" t="s">
        <v>205</v>
      </c>
      <c r="E558" s="219" t="s">
        <v>24</v>
      </c>
      <c r="F558" s="220" t="s">
        <v>2276</v>
      </c>
      <c r="G558" s="217"/>
      <c r="H558" s="221">
        <v>16.591999999999999</v>
      </c>
      <c r="I558" s="222"/>
      <c r="J558" s="217"/>
      <c r="K558" s="217"/>
      <c r="L558" s="223"/>
      <c r="M558" s="224"/>
      <c r="N558" s="225"/>
      <c r="O558" s="225"/>
      <c r="P558" s="225"/>
      <c r="Q558" s="225"/>
      <c r="R558" s="225"/>
      <c r="S558" s="225"/>
      <c r="T558" s="226"/>
      <c r="AT558" s="227" t="s">
        <v>205</v>
      </c>
      <c r="AU558" s="227" t="s">
        <v>83</v>
      </c>
      <c r="AV558" s="12" t="s">
        <v>83</v>
      </c>
      <c r="AW558" s="12" t="s">
        <v>37</v>
      </c>
      <c r="AX558" s="12" t="s">
        <v>81</v>
      </c>
      <c r="AY558" s="227" t="s">
        <v>196</v>
      </c>
    </row>
    <row r="559" spans="2:65" s="1" customFormat="1" ht="23" customHeight="1">
      <c r="B559" s="42"/>
      <c r="C559" s="204" t="s">
        <v>1115</v>
      </c>
      <c r="D559" s="204" t="s">
        <v>198</v>
      </c>
      <c r="E559" s="205" t="s">
        <v>1783</v>
      </c>
      <c r="F559" s="206" t="s">
        <v>1784</v>
      </c>
      <c r="G559" s="207" t="s">
        <v>267</v>
      </c>
      <c r="H559" s="208">
        <v>15.084</v>
      </c>
      <c r="I559" s="209"/>
      <c r="J559" s="210">
        <f>ROUND(I559*H559,2)</f>
        <v>0</v>
      </c>
      <c r="K559" s="206" t="s">
        <v>202</v>
      </c>
      <c r="L559" s="62"/>
      <c r="M559" s="211" t="s">
        <v>24</v>
      </c>
      <c r="N559" s="212" t="s">
        <v>45</v>
      </c>
      <c r="O559" s="43"/>
      <c r="P559" s="213">
        <f>O559*H559</f>
        <v>0</v>
      </c>
      <c r="Q559" s="213">
        <v>8.0000000000000002E-3</v>
      </c>
      <c r="R559" s="213">
        <f>Q559*H559</f>
        <v>0.120672</v>
      </c>
      <c r="S559" s="213">
        <v>0</v>
      </c>
      <c r="T559" s="214">
        <f>S559*H559</f>
        <v>0</v>
      </c>
      <c r="AR559" s="25" t="s">
        <v>290</v>
      </c>
      <c r="AT559" s="25" t="s">
        <v>198</v>
      </c>
      <c r="AU559" s="25" t="s">
        <v>83</v>
      </c>
      <c r="AY559" s="25" t="s">
        <v>196</v>
      </c>
      <c r="BE559" s="215">
        <f>IF(N559="základní",J559,0)</f>
        <v>0</v>
      </c>
      <c r="BF559" s="215">
        <f>IF(N559="snížená",J559,0)</f>
        <v>0</v>
      </c>
      <c r="BG559" s="215">
        <f>IF(N559="zákl. přenesená",J559,0)</f>
        <v>0</v>
      </c>
      <c r="BH559" s="215">
        <f>IF(N559="sníž. přenesená",J559,0)</f>
        <v>0</v>
      </c>
      <c r="BI559" s="215">
        <f>IF(N559="nulová",J559,0)</f>
        <v>0</v>
      </c>
      <c r="BJ559" s="25" t="s">
        <v>81</v>
      </c>
      <c r="BK559" s="215">
        <f>ROUND(I559*H559,2)</f>
        <v>0</v>
      </c>
      <c r="BL559" s="25" t="s">
        <v>290</v>
      </c>
      <c r="BM559" s="25" t="s">
        <v>2277</v>
      </c>
    </row>
    <row r="560" spans="2:65" s="1" customFormat="1" ht="46" customHeight="1">
      <c r="B560" s="42"/>
      <c r="C560" s="204" t="s">
        <v>1119</v>
      </c>
      <c r="D560" s="204" t="s">
        <v>198</v>
      </c>
      <c r="E560" s="205" t="s">
        <v>1787</v>
      </c>
      <c r="F560" s="206" t="s">
        <v>1788</v>
      </c>
      <c r="G560" s="207" t="s">
        <v>1189</v>
      </c>
      <c r="H560" s="270"/>
      <c r="I560" s="209"/>
      <c r="J560" s="210">
        <f>ROUND(I560*H560,2)</f>
        <v>0</v>
      </c>
      <c r="K560" s="206" t="s">
        <v>202</v>
      </c>
      <c r="L560" s="62"/>
      <c r="M560" s="211" t="s">
        <v>24</v>
      </c>
      <c r="N560" s="212" t="s">
        <v>45</v>
      </c>
      <c r="O560" s="43"/>
      <c r="P560" s="213">
        <f>O560*H560</f>
        <v>0</v>
      </c>
      <c r="Q560" s="213">
        <v>0</v>
      </c>
      <c r="R560" s="213">
        <f>Q560*H560</f>
        <v>0</v>
      </c>
      <c r="S560" s="213">
        <v>0</v>
      </c>
      <c r="T560" s="214">
        <f>S560*H560</f>
        <v>0</v>
      </c>
      <c r="AR560" s="25" t="s">
        <v>290</v>
      </c>
      <c r="AT560" s="25" t="s">
        <v>198</v>
      </c>
      <c r="AU560" s="25" t="s">
        <v>83</v>
      </c>
      <c r="AY560" s="25" t="s">
        <v>196</v>
      </c>
      <c r="BE560" s="215">
        <f>IF(N560="základní",J560,0)</f>
        <v>0</v>
      </c>
      <c r="BF560" s="215">
        <f>IF(N560="snížená",J560,0)</f>
        <v>0</v>
      </c>
      <c r="BG560" s="215">
        <f>IF(N560="zákl. přenesená",J560,0)</f>
        <v>0</v>
      </c>
      <c r="BH560" s="215">
        <f>IF(N560="sníž. přenesená",J560,0)</f>
        <v>0</v>
      </c>
      <c r="BI560" s="215">
        <f>IF(N560="nulová",J560,0)</f>
        <v>0</v>
      </c>
      <c r="BJ560" s="25" t="s">
        <v>81</v>
      </c>
      <c r="BK560" s="215">
        <f>ROUND(I560*H560,2)</f>
        <v>0</v>
      </c>
      <c r="BL560" s="25" t="s">
        <v>290</v>
      </c>
      <c r="BM560" s="25" t="s">
        <v>2278</v>
      </c>
    </row>
    <row r="561" spans="2:65" s="11" customFormat="1" ht="29.9" customHeight="1">
      <c r="B561" s="188"/>
      <c r="C561" s="189"/>
      <c r="D561" s="190" t="s">
        <v>73</v>
      </c>
      <c r="E561" s="202" t="s">
        <v>1790</v>
      </c>
      <c r="F561" s="202" t="s">
        <v>1791</v>
      </c>
      <c r="G561" s="189"/>
      <c r="H561" s="189"/>
      <c r="I561" s="192"/>
      <c r="J561" s="203">
        <f>BK561</f>
        <v>0</v>
      </c>
      <c r="K561" s="189"/>
      <c r="L561" s="194"/>
      <c r="M561" s="195"/>
      <c r="N561" s="196"/>
      <c r="O561" s="196"/>
      <c r="P561" s="197">
        <f>SUM(P562:P572)</f>
        <v>0</v>
      </c>
      <c r="Q561" s="196"/>
      <c r="R561" s="197">
        <f>SUM(R562:R572)</f>
        <v>2.7974900000000001E-3</v>
      </c>
      <c r="S561" s="196"/>
      <c r="T561" s="198">
        <f>SUM(T562:T572)</f>
        <v>0</v>
      </c>
      <c r="AR561" s="199" t="s">
        <v>83</v>
      </c>
      <c r="AT561" s="200" t="s">
        <v>73</v>
      </c>
      <c r="AU561" s="200" t="s">
        <v>81</v>
      </c>
      <c r="AY561" s="199" t="s">
        <v>196</v>
      </c>
      <c r="BK561" s="201">
        <f>SUM(BK562:BK572)</f>
        <v>0</v>
      </c>
    </row>
    <row r="562" spans="2:65" s="1" customFormat="1" ht="23" customHeight="1">
      <c r="B562" s="42"/>
      <c r="C562" s="204" t="s">
        <v>1123</v>
      </c>
      <c r="D562" s="204" t="s">
        <v>198</v>
      </c>
      <c r="E562" s="205" t="s">
        <v>2279</v>
      </c>
      <c r="F562" s="206" t="s">
        <v>2280</v>
      </c>
      <c r="G562" s="207" t="s">
        <v>267</v>
      </c>
      <c r="H562" s="208">
        <v>1.1850000000000001</v>
      </c>
      <c r="I562" s="209"/>
      <c r="J562" s="210">
        <f>ROUND(I562*H562,2)</f>
        <v>0</v>
      </c>
      <c r="K562" s="206" t="s">
        <v>202</v>
      </c>
      <c r="L562" s="62"/>
      <c r="M562" s="211" t="s">
        <v>24</v>
      </c>
      <c r="N562" s="212" t="s">
        <v>45</v>
      </c>
      <c r="O562" s="43"/>
      <c r="P562" s="213">
        <f>O562*H562</f>
        <v>0</v>
      </c>
      <c r="Q562" s="213">
        <v>1.3999999999999999E-4</v>
      </c>
      <c r="R562" s="213">
        <f>Q562*H562</f>
        <v>1.6589999999999999E-4</v>
      </c>
      <c r="S562" s="213">
        <v>0</v>
      </c>
      <c r="T562" s="214">
        <f>S562*H562</f>
        <v>0</v>
      </c>
      <c r="AR562" s="25" t="s">
        <v>290</v>
      </c>
      <c r="AT562" s="25" t="s">
        <v>198</v>
      </c>
      <c r="AU562" s="25" t="s">
        <v>83</v>
      </c>
      <c r="AY562" s="25" t="s">
        <v>196</v>
      </c>
      <c r="BE562" s="215">
        <f>IF(N562="základní",J562,0)</f>
        <v>0</v>
      </c>
      <c r="BF562" s="215">
        <f>IF(N562="snížená",J562,0)</f>
        <v>0</v>
      </c>
      <c r="BG562" s="215">
        <f>IF(N562="zákl. přenesená",J562,0)</f>
        <v>0</v>
      </c>
      <c r="BH562" s="215">
        <f>IF(N562="sníž. přenesená",J562,0)</f>
        <v>0</v>
      </c>
      <c r="BI562" s="215">
        <f>IF(N562="nulová",J562,0)</f>
        <v>0</v>
      </c>
      <c r="BJ562" s="25" t="s">
        <v>81</v>
      </c>
      <c r="BK562" s="215">
        <f>ROUND(I562*H562,2)</f>
        <v>0</v>
      </c>
      <c r="BL562" s="25" t="s">
        <v>290</v>
      </c>
      <c r="BM562" s="25" t="s">
        <v>2281</v>
      </c>
    </row>
    <row r="563" spans="2:65" s="12" customFormat="1">
      <c r="B563" s="216"/>
      <c r="C563" s="217"/>
      <c r="D563" s="218" t="s">
        <v>205</v>
      </c>
      <c r="E563" s="219" t="s">
        <v>24</v>
      </c>
      <c r="F563" s="220" t="s">
        <v>2282</v>
      </c>
      <c r="G563" s="217"/>
      <c r="H563" s="221">
        <v>1.1850000000000001</v>
      </c>
      <c r="I563" s="222"/>
      <c r="J563" s="217"/>
      <c r="K563" s="217"/>
      <c r="L563" s="223"/>
      <c r="M563" s="224"/>
      <c r="N563" s="225"/>
      <c r="O563" s="225"/>
      <c r="P563" s="225"/>
      <c r="Q563" s="225"/>
      <c r="R563" s="225"/>
      <c r="S563" s="225"/>
      <c r="T563" s="226"/>
      <c r="AT563" s="227" t="s">
        <v>205</v>
      </c>
      <c r="AU563" s="227" t="s">
        <v>83</v>
      </c>
      <c r="AV563" s="12" t="s">
        <v>83</v>
      </c>
      <c r="AW563" s="12" t="s">
        <v>37</v>
      </c>
      <c r="AX563" s="12" t="s">
        <v>81</v>
      </c>
      <c r="AY563" s="227" t="s">
        <v>196</v>
      </c>
    </row>
    <row r="564" spans="2:65" s="1" customFormat="1" ht="23" customHeight="1">
      <c r="B564" s="42"/>
      <c r="C564" s="204" t="s">
        <v>1130</v>
      </c>
      <c r="D564" s="204" t="s">
        <v>198</v>
      </c>
      <c r="E564" s="205" t="s">
        <v>1793</v>
      </c>
      <c r="F564" s="206" t="s">
        <v>1794</v>
      </c>
      <c r="G564" s="207" t="s">
        <v>267</v>
      </c>
      <c r="H564" s="208">
        <v>13.807</v>
      </c>
      <c r="I564" s="209"/>
      <c r="J564" s="210">
        <f>ROUND(I564*H564,2)</f>
        <v>0</v>
      </c>
      <c r="K564" s="206" t="s">
        <v>202</v>
      </c>
      <c r="L564" s="62"/>
      <c r="M564" s="211" t="s">
        <v>24</v>
      </c>
      <c r="N564" s="212" t="s">
        <v>45</v>
      </c>
      <c r="O564" s="43"/>
      <c r="P564" s="213">
        <f>O564*H564</f>
        <v>0</v>
      </c>
      <c r="Q564" s="213">
        <v>1.7000000000000001E-4</v>
      </c>
      <c r="R564" s="213">
        <f>Q564*H564</f>
        <v>2.3471900000000003E-3</v>
      </c>
      <c r="S564" s="213">
        <v>0</v>
      </c>
      <c r="T564" s="214">
        <f>S564*H564</f>
        <v>0</v>
      </c>
      <c r="AR564" s="25" t="s">
        <v>290</v>
      </c>
      <c r="AT564" s="25" t="s">
        <v>198</v>
      </c>
      <c r="AU564" s="25" t="s">
        <v>83</v>
      </c>
      <c r="AY564" s="25" t="s">
        <v>196</v>
      </c>
      <c r="BE564" s="215">
        <f>IF(N564="základní",J564,0)</f>
        <v>0</v>
      </c>
      <c r="BF564" s="215">
        <f>IF(N564="snížená",J564,0)</f>
        <v>0</v>
      </c>
      <c r="BG564" s="215">
        <f>IF(N564="zákl. přenesená",J564,0)</f>
        <v>0</v>
      </c>
      <c r="BH564" s="215">
        <f>IF(N564="sníž. přenesená",J564,0)</f>
        <v>0</v>
      </c>
      <c r="BI564" s="215">
        <f>IF(N564="nulová",J564,0)</f>
        <v>0</v>
      </c>
      <c r="BJ564" s="25" t="s">
        <v>81</v>
      </c>
      <c r="BK564" s="215">
        <f>ROUND(I564*H564,2)</f>
        <v>0</v>
      </c>
      <c r="BL564" s="25" t="s">
        <v>290</v>
      </c>
      <c r="BM564" s="25" t="s">
        <v>2283</v>
      </c>
    </row>
    <row r="565" spans="2:65" s="12" customFormat="1">
      <c r="B565" s="216"/>
      <c r="C565" s="217"/>
      <c r="D565" s="218" t="s">
        <v>205</v>
      </c>
      <c r="E565" s="219" t="s">
        <v>24</v>
      </c>
      <c r="F565" s="220" t="s">
        <v>2284</v>
      </c>
      <c r="G565" s="217"/>
      <c r="H565" s="221">
        <v>0.69699999999999995</v>
      </c>
      <c r="I565" s="222"/>
      <c r="J565" s="217"/>
      <c r="K565" s="217"/>
      <c r="L565" s="223"/>
      <c r="M565" s="224"/>
      <c r="N565" s="225"/>
      <c r="O565" s="225"/>
      <c r="P565" s="225"/>
      <c r="Q565" s="225"/>
      <c r="R565" s="225"/>
      <c r="S565" s="225"/>
      <c r="T565" s="226"/>
      <c r="AT565" s="227" t="s">
        <v>205</v>
      </c>
      <c r="AU565" s="227" t="s">
        <v>83</v>
      </c>
      <c r="AV565" s="12" t="s">
        <v>83</v>
      </c>
      <c r="AW565" s="12" t="s">
        <v>37</v>
      </c>
      <c r="AX565" s="12" t="s">
        <v>74</v>
      </c>
      <c r="AY565" s="227" t="s">
        <v>196</v>
      </c>
    </row>
    <row r="566" spans="2:65" s="12" customFormat="1">
      <c r="B566" s="216"/>
      <c r="C566" s="217"/>
      <c r="D566" s="218" t="s">
        <v>205</v>
      </c>
      <c r="E566" s="219" t="s">
        <v>24</v>
      </c>
      <c r="F566" s="220" t="s">
        <v>2285</v>
      </c>
      <c r="G566" s="217"/>
      <c r="H566" s="221">
        <v>10.074</v>
      </c>
      <c r="I566" s="222"/>
      <c r="J566" s="217"/>
      <c r="K566" s="217"/>
      <c r="L566" s="223"/>
      <c r="M566" s="224"/>
      <c r="N566" s="225"/>
      <c r="O566" s="225"/>
      <c r="P566" s="225"/>
      <c r="Q566" s="225"/>
      <c r="R566" s="225"/>
      <c r="S566" s="225"/>
      <c r="T566" s="226"/>
      <c r="AT566" s="227" t="s">
        <v>205</v>
      </c>
      <c r="AU566" s="227" t="s">
        <v>83</v>
      </c>
      <c r="AV566" s="12" t="s">
        <v>83</v>
      </c>
      <c r="AW566" s="12" t="s">
        <v>37</v>
      </c>
      <c r="AX566" s="12" t="s">
        <v>74</v>
      </c>
      <c r="AY566" s="227" t="s">
        <v>196</v>
      </c>
    </row>
    <row r="567" spans="2:65" s="12" customFormat="1">
      <c r="B567" s="216"/>
      <c r="C567" s="217"/>
      <c r="D567" s="218" t="s">
        <v>205</v>
      </c>
      <c r="E567" s="219" t="s">
        <v>24</v>
      </c>
      <c r="F567" s="220" t="s">
        <v>2286</v>
      </c>
      <c r="G567" s="217"/>
      <c r="H567" s="221">
        <v>3.036</v>
      </c>
      <c r="I567" s="222"/>
      <c r="J567" s="217"/>
      <c r="K567" s="217"/>
      <c r="L567" s="223"/>
      <c r="M567" s="224"/>
      <c r="N567" s="225"/>
      <c r="O567" s="225"/>
      <c r="P567" s="225"/>
      <c r="Q567" s="225"/>
      <c r="R567" s="225"/>
      <c r="S567" s="225"/>
      <c r="T567" s="226"/>
      <c r="AT567" s="227" t="s">
        <v>205</v>
      </c>
      <c r="AU567" s="227" t="s">
        <v>83</v>
      </c>
      <c r="AV567" s="12" t="s">
        <v>83</v>
      </c>
      <c r="AW567" s="12" t="s">
        <v>37</v>
      </c>
      <c r="AX567" s="12" t="s">
        <v>74</v>
      </c>
      <c r="AY567" s="227" t="s">
        <v>196</v>
      </c>
    </row>
    <row r="568" spans="2:65" s="14" customFormat="1">
      <c r="B568" s="239"/>
      <c r="C568" s="240"/>
      <c r="D568" s="218" t="s">
        <v>205</v>
      </c>
      <c r="E568" s="241" t="s">
        <v>24</v>
      </c>
      <c r="F568" s="242" t="s">
        <v>743</v>
      </c>
      <c r="G568" s="240"/>
      <c r="H568" s="243">
        <v>13.807</v>
      </c>
      <c r="I568" s="244"/>
      <c r="J568" s="240"/>
      <c r="K568" s="240"/>
      <c r="L568" s="245"/>
      <c r="M568" s="246"/>
      <c r="N568" s="247"/>
      <c r="O568" s="247"/>
      <c r="P568" s="247"/>
      <c r="Q568" s="247"/>
      <c r="R568" s="247"/>
      <c r="S568" s="247"/>
      <c r="T568" s="248"/>
      <c r="AT568" s="249" t="s">
        <v>205</v>
      </c>
      <c r="AU568" s="249" t="s">
        <v>83</v>
      </c>
      <c r="AV568" s="14" t="s">
        <v>203</v>
      </c>
      <c r="AW568" s="14" t="s">
        <v>37</v>
      </c>
      <c r="AX568" s="14" t="s">
        <v>81</v>
      </c>
      <c r="AY568" s="249" t="s">
        <v>196</v>
      </c>
    </row>
    <row r="569" spans="2:65" s="1" customFormat="1" ht="23" customHeight="1">
      <c r="B569" s="42"/>
      <c r="C569" s="204" t="s">
        <v>1134</v>
      </c>
      <c r="D569" s="204" t="s">
        <v>198</v>
      </c>
      <c r="E569" s="205" t="s">
        <v>2287</v>
      </c>
      <c r="F569" s="206" t="s">
        <v>2288</v>
      </c>
      <c r="G569" s="207" t="s">
        <v>267</v>
      </c>
      <c r="H569" s="208">
        <v>1.1850000000000001</v>
      </c>
      <c r="I569" s="209"/>
      <c r="J569" s="210">
        <f>ROUND(I569*H569,2)</f>
        <v>0</v>
      </c>
      <c r="K569" s="206" t="s">
        <v>202</v>
      </c>
      <c r="L569" s="62"/>
      <c r="M569" s="211" t="s">
        <v>24</v>
      </c>
      <c r="N569" s="212" t="s">
        <v>45</v>
      </c>
      <c r="O569" s="43"/>
      <c r="P569" s="213">
        <f>O569*H569</f>
        <v>0</v>
      </c>
      <c r="Q569" s="213">
        <v>1.2E-4</v>
      </c>
      <c r="R569" s="213">
        <f>Q569*H569</f>
        <v>1.4220000000000001E-4</v>
      </c>
      <c r="S569" s="213">
        <v>0</v>
      </c>
      <c r="T569" s="214">
        <f>S569*H569</f>
        <v>0</v>
      </c>
      <c r="AR569" s="25" t="s">
        <v>290</v>
      </c>
      <c r="AT569" s="25" t="s">
        <v>198</v>
      </c>
      <c r="AU569" s="25" t="s">
        <v>83</v>
      </c>
      <c r="AY569" s="25" t="s">
        <v>196</v>
      </c>
      <c r="BE569" s="215">
        <f>IF(N569="základní",J569,0)</f>
        <v>0</v>
      </c>
      <c r="BF569" s="215">
        <f>IF(N569="snížená",J569,0)</f>
        <v>0</v>
      </c>
      <c r="BG569" s="215">
        <f>IF(N569="zákl. přenesená",J569,0)</f>
        <v>0</v>
      </c>
      <c r="BH569" s="215">
        <f>IF(N569="sníž. přenesená",J569,0)</f>
        <v>0</v>
      </c>
      <c r="BI569" s="215">
        <f>IF(N569="nulová",J569,0)</f>
        <v>0</v>
      </c>
      <c r="BJ569" s="25" t="s">
        <v>81</v>
      </c>
      <c r="BK569" s="215">
        <f>ROUND(I569*H569,2)</f>
        <v>0</v>
      </c>
      <c r="BL569" s="25" t="s">
        <v>290</v>
      </c>
      <c r="BM569" s="25" t="s">
        <v>2289</v>
      </c>
    </row>
    <row r="570" spans="2:65" s="12" customFormat="1">
      <c r="B570" s="216"/>
      <c r="C570" s="217"/>
      <c r="D570" s="218" t="s">
        <v>205</v>
      </c>
      <c r="E570" s="219" t="s">
        <v>24</v>
      </c>
      <c r="F570" s="220" t="s">
        <v>2290</v>
      </c>
      <c r="G570" s="217"/>
      <c r="H570" s="221">
        <v>1.1850000000000001</v>
      </c>
      <c r="I570" s="222"/>
      <c r="J570" s="217"/>
      <c r="K570" s="217"/>
      <c r="L570" s="223"/>
      <c r="M570" s="224"/>
      <c r="N570" s="225"/>
      <c r="O570" s="225"/>
      <c r="P570" s="225"/>
      <c r="Q570" s="225"/>
      <c r="R570" s="225"/>
      <c r="S570" s="225"/>
      <c r="T570" s="226"/>
      <c r="AT570" s="227" t="s">
        <v>205</v>
      </c>
      <c r="AU570" s="227" t="s">
        <v>83</v>
      </c>
      <c r="AV570" s="12" t="s">
        <v>83</v>
      </c>
      <c r="AW570" s="12" t="s">
        <v>37</v>
      </c>
      <c r="AX570" s="12" t="s">
        <v>81</v>
      </c>
      <c r="AY570" s="227" t="s">
        <v>196</v>
      </c>
    </row>
    <row r="571" spans="2:65" s="1" customFormat="1" ht="23" customHeight="1">
      <c r="B571" s="42"/>
      <c r="C571" s="204" t="s">
        <v>1141</v>
      </c>
      <c r="D571" s="204" t="s">
        <v>198</v>
      </c>
      <c r="E571" s="205" t="s">
        <v>2291</v>
      </c>
      <c r="F571" s="206" t="s">
        <v>2292</v>
      </c>
      <c r="G571" s="207" t="s">
        <v>267</v>
      </c>
      <c r="H571" s="208">
        <v>1.1850000000000001</v>
      </c>
      <c r="I571" s="209"/>
      <c r="J571" s="210">
        <f>ROUND(I571*H571,2)</f>
        <v>0</v>
      </c>
      <c r="K571" s="206" t="s">
        <v>202</v>
      </c>
      <c r="L571" s="62"/>
      <c r="M571" s="211" t="s">
        <v>24</v>
      </c>
      <c r="N571" s="212" t="s">
        <v>45</v>
      </c>
      <c r="O571" s="43"/>
      <c r="P571" s="213">
        <f>O571*H571</f>
        <v>0</v>
      </c>
      <c r="Q571" s="213">
        <v>1.2E-4</v>
      </c>
      <c r="R571" s="213">
        <f>Q571*H571</f>
        <v>1.4220000000000001E-4</v>
      </c>
      <c r="S571" s="213">
        <v>0</v>
      </c>
      <c r="T571" s="214">
        <f>S571*H571</f>
        <v>0</v>
      </c>
      <c r="AR571" s="25" t="s">
        <v>290</v>
      </c>
      <c r="AT571" s="25" t="s">
        <v>198</v>
      </c>
      <c r="AU571" s="25" t="s">
        <v>83</v>
      </c>
      <c r="AY571" s="25" t="s">
        <v>196</v>
      </c>
      <c r="BE571" s="215">
        <f>IF(N571="základní",J571,0)</f>
        <v>0</v>
      </c>
      <c r="BF571" s="215">
        <f>IF(N571="snížená",J571,0)</f>
        <v>0</v>
      </c>
      <c r="BG571" s="215">
        <f>IF(N571="zákl. přenesená",J571,0)</f>
        <v>0</v>
      </c>
      <c r="BH571" s="215">
        <f>IF(N571="sníž. přenesená",J571,0)</f>
        <v>0</v>
      </c>
      <c r="BI571" s="215">
        <f>IF(N571="nulová",J571,0)</f>
        <v>0</v>
      </c>
      <c r="BJ571" s="25" t="s">
        <v>81</v>
      </c>
      <c r="BK571" s="215">
        <f>ROUND(I571*H571,2)</f>
        <v>0</v>
      </c>
      <c r="BL571" s="25" t="s">
        <v>290</v>
      </c>
      <c r="BM571" s="25" t="s">
        <v>2293</v>
      </c>
    </row>
    <row r="572" spans="2:65" s="12" customFormat="1">
      <c r="B572" s="216"/>
      <c r="C572" s="217"/>
      <c r="D572" s="218" t="s">
        <v>205</v>
      </c>
      <c r="E572" s="219" t="s">
        <v>24</v>
      </c>
      <c r="F572" s="220" t="s">
        <v>2290</v>
      </c>
      <c r="G572" s="217"/>
      <c r="H572" s="221">
        <v>1.1850000000000001</v>
      </c>
      <c r="I572" s="222"/>
      <c r="J572" s="217"/>
      <c r="K572" s="217"/>
      <c r="L572" s="223"/>
      <c r="M572" s="224"/>
      <c r="N572" s="225"/>
      <c r="O572" s="225"/>
      <c r="P572" s="225"/>
      <c r="Q572" s="225"/>
      <c r="R572" s="225"/>
      <c r="S572" s="225"/>
      <c r="T572" s="226"/>
      <c r="AT572" s="227" t="s">
        <v>205</v>
      </c>
      <c r="AU572" s="227" t="s">
        <v>83</v>
      </c>
      <c r="AV572" s="12" t="s">
        <v>83</v>
      </c>
      <c r="AW572" s="12" t="s">
        <v>37</v>
      </c>
      <c r="AX572" s="12" t="s">
        <v>81</v>
      </c>
      <c r="AY572" s="227" t="s">
        <v>196</v>
      </c>
    </row>
    <row r="573" spans="2:65" s="11" customFormat="1" ht="29.9" customHeight="1">
      <c r="B573" s="188"/>
      <c r="C573" s="189"/>
      <c r="D573" s="190" t="s">
        <v>73</v>
      </c>
      <c r="E573" s="202" t="s">
        <v>1806</v>
      </c>
      <c r="F573" s="202" t="s">
        <v>1807</v>
      </c>
      <c r="G573" s="189"/>
      <c r="H573" s="189"/>
      <c r="I573" s="192"/>
      <c r="J573" s="203">
        <f>BK573</f>
        <v>0</v>
      </c>
      <c r="K573" s="189"/>
      <c r="L573" s="194"/>
      <c r="M573" s="195"/>
      <c r="N573" s="196"/>
      <c r="O573" s="196"/>
      <c r="P573" s="197">
        <f>SUM(P574:P615)</f>
        <v>0</v>
      </c>
      <c r="Q573" s="196"/>
      <c r="R573" s="197">
        <f>SUM(R574:R615)</f>
        <v>0.18236916460000002</v>
      </c>
      <c r="S573" s="196"/>
      <c r="T573" s="198">
        <f>SUM(T574:T615)</f>
        <v>0</v>
      </c>
      <c r="AR573" s="199" t="s">
        <v>83</v>
      </c>
      <c r="AT573" s="200" t="s">
        <v>73</v>
      </c>
      <c r="AU573" s="200" t="s">
        <v>81</v>
      </c>
      <c r="AY573" s="199" t="s">
        <v>196</v>
      </c>
      <c r="BK573" s="201">
        <f>SUM(BK574:BK615)</f>
        <v>0</v>
      </c>
    </row>
    <row r="574" spans="2:65" s="1" customFormat="1" ht="23" customHeight="1">
      <c r="B574" s="42"/>
      <c r="C574" s="204" t="s">
        <v>1150</v>
      </c>
      <c r="D574" s="204" t="s">
        <v>198</v>
      </c>
      <c r="E574" s="205" t="s">
        <v>1809</v>
      </c>
      <c r="F574" s="206" t="s">
        <v>1810</v>
      </c>
      <c r="G574" s="207" t="s">
        <v>267</v>
      </c>
      <c r="H574" s="208">
        <v>340.06799999999998</v>
      </c>
      <c r="I574" s="209"/>
      <c r="J574" s="210">
        <f>ROUND(I574*H574,2)</f>
        <v>0</v>
      </c>
      <c r="K574" s="206" t="s">
        <v>202</v>
      </c>
      <c r="L574" s="62"/>
      <c r="M574" s="211" t="s">
        <v>24</v>
      </c>
      <c r="N574" s="212" t="s">
        <v>45</v>
      </c>
      <c r="O574" s="43"/>
      <c r="P574" s="213">
        <f>O574*H574</f>
        <v>0</v>
      </c>
      <c r="Q574" s="213">
        <v>2.0000000000000001E-4</v>
      </c>
      <c r="R574" s="213">
        <f>Q574*H574</f>
        <v>6.8013599999999994E-2</v>
      </c>
      <c r="S574" s="213">
        <v>0</v>
      </c>
      <c r="T574" s="214">
        <f>S574*H574</f>
        <v>0</v>
      </c>
      <c r="AR574" s="25" t="s">
        <v>290</v>
      </c>
      <c r="AT574" s="25" t="s">
        <v>198</v>
      </c>
      <c r="AU574" s="25" t="s">
        <v>83</v>
      </c>
      <c r="AY574" s="25" t="s">
        <v>196</v>
      </c>
      <c r="BE574" s="215">
        <f>IF(N574="základní",J574,0)</f>
        <v>0</v>
      </c>
      <c r="BF574" s="215">
        <f>IF(N574="snížená",J574,0)</f>
        <v>0</v>
      </c>
      <c r="BG574" s="215">
        <f>IF(N574="zákl. přenesená",J574,0)</f>
        <v>0</v>
      </c>
      <c r="BH574" s="215">
        <f>IF(N574="sníž. přenesená",J574,0)</f>
        <v>0</v>
      </c>
      <c r="BI574" s="215">
        <f>IF(N574="nulová",J574,0)</f>
        <v>0</v>
      </c>
      <c r="BJ574" s="25" t="s">
        <v>81</v>
      </c>
      <c r="BK574" s="215">
        <f>ROUND(I574*H574,2)</f>
        <v>0</v>
      </c>
      <c r="BL574" s="25" t="s">
        <v>290</v>
      </c>
      <c r="BM574" s="25" t="s">
        <v>2294</v>
      </c>
    </row>
    <row r="575" spans="2:65" s="12" customFormat="1">
      <c r="B575" s="216"/>
      <c r="C575" s="217"/>
      <c r="D575" s="218" t="s">
        <v>205</v>
      </c>
      <c r="E575" s="219" t="s">
        <v>24</v>
      </c>
      <c r="F575" s="220" t="s">
        <v>1966</v>
      </c>
      <c r="G575" s="217"/>
      <c r="H575" s="221">
        <v>123.25</v>
      </c>
      <c r="I575" s="222"/>
      <c r="J575" s="217"/>
      <c r="K575" s="217"/>
      <c r="L575" s="223"/>
      <c r="M575" s="224"/>
      <c r="N575" s="225"/>
      <c r="O575" s="225"/>
      <c r="P575" s="225"/>
      <c r="Q575" s="225"/>
      <c r="R575" s="225"/>
      <c r="S575" s="225"/>
      <c r="T575" s="226"/>
      <c r="AT575" s="227" t="s">
        <v>205</v>
      </c>
      <c r="AU575" s="227" t="s">
        <v>83</v>
      </c>
      <c r="AV575" s="12" t="s">
        <v>83</v>
      </c>
      <c r="AW575" s="12" t="s">
        <v>37</v>
      </c>
      <c r="AX575" s="12" t="s">
        <v>74</v>
      </c>
      <c r="AY575" s="227" t="s">
        <v>196</v>
      </c>
    </row>
    <row r="576" spans="2:65" s="12" customFormat="1">
      <c r="B576" s="216"/>
      <c r="C576" s="217"/>
      <c r="D576" s="218" t="s">
        <v>205</v>
      </c>
      <c r="E576" s="219" t="s">
        <v>24</v>
      </c>
      <c r="F576" s="220" t="s">
        <v>1971</v>
      </c>
      <c r="G576" s="217"/>
      <c r="H576" s="221">
        <v>3</v>
      </c>
      <c r="I576" s="222"/>
      <c r="J576" s="217"/>
      <c r="K576" s="217"/>
      <c r="L576" s="223"/>
      <c r="M576" s="224"/>
      <c r="N576" s="225"/>
      <c r="O576" s="225"/>
      <c r="P576" s="225"/>
      <c r="Q576" s="225"/>
      <c r="R576" s="225"/>
      <c r="S576" s="225"/>
      <c r="T576" s="226"/>
      <c r="AT576" s="227" t="s">
        <v>205</v>
      </c>
      <c r="AU576" s="227" t="s">
        <v>83</v>
      </c>
      <c r="AV576" s="12" t="s">
        <v>83</v>
      </c>
      <c r="AW576" s="12" t="s">
        <v>37</v>
      </c>
      <c r="AX576" s="12" t="s">
        <v>74</v>
      </c>
      <c r="AY576" s="227" t="s">
        <v>196</v>
      </c>
    </row>
    <row r="577" spans="2:65" s="13" customFormat="1">
      <c r="B577" s="228"/>
      <c r="C577" s="229"/>
      <c r="D577" s="218" t="s">
        <v>205</v>
      </c>
      <c r="E577" s="230" t="s">
        <v>24</v>
      </c>
      <c r="F577" s="231" t="s">
        <v>2295</v>
      </c>
      <c r="G577" s="229"/>
      <c r="H577" s="232">
        <v>126.25</v>
      </c>
      <c r="I577" s="233"/>
      <c r="J577" s="229"/>
      <c r="K577" s="229"/>
      <c r="L577" s="234"/>
      <c r="M577" s="235"/>
      <c r="N577" s="236"/>
      <c r="O577" s="236"/>
      <c r="P577" s="236"/>
      <c r="Q577" s="236"/>
      <c r="R577" s="236"/>
      <c r="S577" s="236"/>
      <c r="T577" s="237"/>
      <c r="AT577" s="238" t="s">
        <v>205</v>
      </c>
      <c r="AU577" s="238" t="s">
        <v>83</v>
      </c>
      <c r="AV577" s="13" t="s">
        <v>211</v>
      </c>
      <c r="AW577" s="13" t="s">
        <v>37</v>
      </c>
      <c r="AX577" s="13" t="s">
        <v>74</v>
      </c>
      <c r="AY577" s="238" t="s">
        <v>196</v>
      </c>
    </row>
    <row r="578" spans="2:65" s="12" customFormat="1">
      <c r="B578" s="216"/>
      <c r="C578" s="217"/>
      <c r="D578" s="218" t="s">
        <v>205</v>
      </c>
      <c r="E578" s="219" t="s">
        <v>24</v>
      </c>
      <c r="F578" s="220" t="s">
        <v>1945</v>
      </c>
      <c r="G578" s="217"/>
      <c r="H578" s="221">
        <v>22.817</v>
      </c>
      <c r="I578" s="222"/>
      <c r="J578" s="217"/>
      <c r="K578" s="217"/>
      <c r="L578" s="223"/>
      <c r="M578" s="224"/>
      <c r="N578" s="225"/>
      <c r="O578" s="225"/>
      <c r="P578" s="225"/>
      <c r="Q578" s="225"/>
      <c r="R578" s="225"/>
      <c r="S578" s="225"/>
      <c r="T578" s="226"/>
      <c r="AT578" s="227" t="s">
        <v>205</v>
      </c>
      <c r="AU578" s="227" t="s">
        <v>83</v>
      </c>
      <c r="AV578" s="12" t="s">
        <v>83</v>
      </c>
      <c r="AW578" s="12" t="s">
        <v>37</v>
      </c>
      <c r="AX578" s="12" t="s">
        <v>74</v>
      </c>
      <c r="AY578" s="227" t="s">
        <v>196</v>
      </c>
    </row>
    <row r="579" spans="2:65" s="12" customFormat="1">
      <c r="B579" s="216"/>
      <c r="C579" s="217"/>
      <c r="D579" s="218" t="s">
        <v>205</v>
      </c>
      <c r="E579" s="219" t="s">
        <v>24</v>
      </c>
      <c r="F579" s="220" t="s">
        <v>1946</v>
      </c>
      <c r="G579" s="217"/>
      <c r="H579" s="221">
        <v>79.289000000000001</v>
      </c>
      <c r="I579" s="222"/>
      <c r="J579" s="217"/>
      <c r="K579" s="217"/>
      <c r="L579" s="223"/>
      <c r="M579" s="224"/>
      <c r="N579" s="225"/>
      <c r="O579" s="225"/>
      <c r="P579" s="225"/>
      <c r="Q579" s="225"/>
      <c r="R579" s="225"/>
      <c r="S579" s="225"/>
      <c r="T579" s="226"/>
      <c r="AT579" s="227" t="s">
        <v>205</v>
      </c>
      <c r="AU579" s="227" t="s">
        <v>83</v>
      </c>
      <c r="AV579" s="12" t="s">
        <v>83</v>
      </c>
      <c r="AW579" s="12" t="s">
        <v>37</v>
      </c>
      <c r="AX579" s="12" t="s">
        <v>74</v>
      </c>
      <c r="AY579" s="227" t="s">
        <v>196</v>
      </c>
    </row>
    <row r="580" spans="2:65" s="12" customFormat="1">
      <c r="B580" s="216"/>
      <c r="C580" s="217"/>
      <c r="D580" s="218" t="s">
        <v>205</v>
      </c>
      <c r="E580" s="219" t="s">
        <v>24</v>
      </c>
      <c r="F580" s="220" t="s">
        <v>1951</v>
      </c>
      <c r="G580" s="217"/>
      <c r="H580" s="221">
        <v>92.963999999999999</v>
      </c>
      <c r="I580" s="222"/>
      <c r="J580" s="217"/>
      <c r="K580" s="217"/>
      <c r="L580" s="223"/>
      <c r="M580" s="224"/>
      <c r="N580" s="225"/>
      <c r="O580" s="225"/>
      <c r="P580" s="225"/>
      <c r="Q580" s="225"/>
      <c r="R580" s="225"/>
      <c r="S580" s="225"/>
      <c r="T580" s="226"/>
      <c r="AT580" s="227" t="s">
        <v>205</v>
      </c>
      <c r="AU580" s="227" t="s">
        <v>83</v>
      </c>
      <c r="AV580" s="12" t="s">
        <v>83</v>
      </c>
      <c r="AW580" s="12" t="s">
        <v>37</v>
      </c>
      <c r="AX580" s="12" t="s">
        <v>74</v>
      </c>
      <c r="AY580" s="227" t="s">
        <v>196</v>
      </c>
    </row>
    <row r="581" spans="2:65" s="12" customFormat="1">
      <c r="B581" s="216"/>
      <c r="C581" s="217"/>
      <c r="D581" s="218" t="s">
        <v>205</v>
      </c>
      <c r="E581" s="219" t="s">
        <v>24</v>
      </c>
      <c r="F581" s="220" t="s">
        <v>1952</v>
      </c>
      <c r="G581" s="217"/>
      <c r="H581" s="221">
        <v>33.832000000000001</v>
      </c>
      <c r="I581" s="222"/>
      <c r="J581" s="217"/>
      <c r="K581" s="217"/>
      <c r="L581" s="223"/>
      <c r="M581" s="224"/>
      <c r="N581" s="225"/>
      <c r="O581" s="225"/>
      <c r="P581" s="225"/>
      <c r="Q581" s="225"/>
      <c r="R581" s="225"/>
      <c r="S581" s="225"/>
      <c r="T581" s="226"/>
      <c r="AT581" s="227" t="s">
        <v>205</v>
      </c>
      <c r="AU581" s="227" t="s">
        <v>83</v>
      </c>
      <c r="AV581" s="12" t="s">
        <v>83</v>
      </c>
      <c r="AW581" s="12" t="s">
        <v>37</v>
      </c>
      <c r="AX581" s="12" t="s">
        <v>74</v>
      </c>
      <c r="AY581" s="227" t="s">
        <v>196</v>
      </c>
    </row>
    <row r="582" spans="2:65" s="12" customFormat="1">
      <c r="B582" s="216"/>
      <c r="C582" s="217"/>
      <c r="D582" s="218" t="s">
        <v>205</v>
      </c>
      <c r="E582" s="219" t="s">
        <v>24</v>
      </c>
      <c r="F582" s="220" t="s">
        <v>2296</v>
      </c>
      <c r="G582" s="217"/>
      <c r="H582" s="221">
        <v>-15.084</v>
      </c>
      <c r="I582" s="222"/>
      <c r="J582" s="217"/>
      <c r="K582" s="217"/>
      <c r="L582" s="223"/>
      <c r="M582" s="224"/>
      <c r="N582" s="225"/>
      <c r="O582" s="225"/>
      <c r="P582" s="225"/>
      <c r="Q582" s="225"/>
      <c r="R582" s="225"/>
      <c r="S582" s="225"/>
      <c r="T582" s="226"/>
      <c r="AT582" s="227" t="s">
        <v>205</v>
      </c>
      <c r="AU582" s="227" t="s">
        <v>83</v>
      </c>
      <c r="AV582" s="12" t="s">
        <v>83</v>
      </c>
      <c r="AW582" s="12" t="s">
        <v>37</v>
      </c>
      <c r="AX582" s="12" t="s">
        <v>74</v>
      </c>
      <c r="AY582" s="227" t="s">
        <v>196</v>
      </c>
    </row>
    <row r="583" spans="2:65" s="13" customFormat="1">
      <c r="B583" s="228"/>
      <c r="C583" s="229"/>
      <c r="D583" s="218" t="s">
        <v>205</v>
      </c>
      <c r="E583" s="230" t="s">
        <v>24</v>
      </c>
      <c r="F583" s="231" t="s">
        <v>2297</v>
      </c>
      <c r="G583" s="229"/>
      <c r="H583" s="232">
        <v>213.81800000000001</v>
      </c>
      <c r="I583" s="233"/>
      <c r="J583" s="229"/>
      <c r="K583" s="229"/>
      <c r="L583" s="234"/>
      <c r="M583" s="235"/>
      <c r="N583" s="236"/>
      <c r="O583" s="236"/>
      <c r="P583" s="236"/>
      <c r="Q583" s="236"/>
      <c r="R583" s="236"/>
      <c r="S583" s="236"/>
      <c r="T583" s="237"/>
      <c r="AT583" s="238" t="s">
        <v>205</v>
      </c>
      <c r="AU583" s="238" t="s">
        <v>83</v>
      </c>
      <c r="AV583" s="13" t="s">
        <v>211</v>
      </c>
      <c r="AW583" s="13" t="s">
        <v>37</v>
      </c>
      <c r="AX583" s="13" t="s">
        <v>74</v>
      </c>
      <c r="AY583" s="238" t="s">
        <v>196</v>
      </c>
    </row>
    <row r="584" spans="2:65" s="14" customFormat="1">
      <c r="B584" s="239"/>
      <c r="C584" s="240"/>
      <c r="D584" s="218" t="s">
        <v>205</v>
      </c>
      <c r="E584" s="241" t="s">
        <v>24</v>
      </c>
      <c r="F584" s="242" t="s">
        <v>238</v>
      </c>
      <c r="G584" s="240"/>
      <c r="H584" s="243">
        <v>340.06799999999998</v>
      </c>
      <c r="I584" s="244"/>
      <c r="J584" s="240"/>
      <c r="K584" s="240"/>
      <c r="L584" s="245"/>
      <c r="M584" s="246"/>
      <c r="N584" s="247"/>
      <c r="O584" s="247"/>
      <c r="P584" s="247"/>
      <c r="Q584" s="247"/>
      <c r="R584" s="247"/>
      <c r="S584" s="247"/>
      <c r="T584" s="248"/>
      <c r="AT584" s="249" t="s">
        <v>205</v>
      </c>
      <c r="AU584" s="249" t="s">
        <v>83</v>
      </c>
      <c r="AV584" s="14" t="s">
        <v>203</v>
      </c>
      <c r="AW584" s="14" t="s">
        <v>37</v>
      </c>
      <c r="AX584" s="14" t="s">
        <v>81</v>
      </c>
      <c r="AY584" s="249" t="s">
        <v>196</v>
      </c>
    </row>
    <row r="585" spans="2:65" s="1" customFormat="1" ht="34.5" customHeight="1">
      <c r="B585" s="42"/>
      <c r="C585" s="204" t="s">
        <v>1155</v>
      </c>
      <c r="D585" s="204" t="s">
        <v>198</v>
      </c>
      <c r="E585" s="205" t="s">
        <v>1826</v>
      </c>
      <c r="F585" s="206" t="s">
        <v>1827</v>
      </c>
      <c r="G585" s="207" t="s">
        <v>267</v>
      </c>
      <c r="H585" s="208">
        <v>126.25</v>
      </c>
      <c r="I585" s="209"/>
      <c r="J585" s="210">
        <f>ROUND(I585*H585,2)</f>
        <v>0</v>
      </c>
      <c r="K585" s="206" t="s">
        <v>202</v>
      </c>
      <c r="L585" s="62"/>
      <c r="M585" s="211" t="s">
        <v>24</v>
      </c>
      <c r="N585" s="212" t="s">
        <v>45</v>
      </c>
      <c r="O585" s="43"/>
      <c r="P585" s="213">
        <f>O585*H585</f>
        <v>0</v>
      </c>
      <c r="Q585" s="213">
        <v>3.2200000000000002E-4</v>
      </c>
      <c r="R585" s="213">
        <f>Q585*H585</f>
        <v>4.0652500000000001E-2</v>
      </c>
      <c r="S585" s="213">
        <v>0</v>
      </c>
      <c r="T585" s="214">
        <f>S585*H585</f>
        <v>0</v>
      </c>
      <c r="AR585" s="25" t="s">
        <v>290</v>
      </c>
      <c r="AT585" s="25" t="s">
        <v>198</v>
      </c>
      <c r="AU585" s="25" t="s">
        <v>83</v>
      </c>
      <c r="AY585" s="25" t="s">
        <v>196</v>
      </c>
      <c r="BE585" s="215">
        <f>IF(N585="základní",J585,0)</f>
        <v>0</v>
      </c>
      <c r="BF585" s="215">
        <f>IF(N585="snížená",J585,0)</f>
        <v>0</v>
      </c>
      <c r="BG585" s="215">
        <f>IF(N585="zákl. přenesená",J585,0)</f>
        <v>0</v>
      </c>
      <c r="BH585" s="215">
        <f>IF(N585="sníž. přenesená",J585,0)</f>
        <v>0</v>
      </c>
      <c r="BI585" s="215">
        <f>IF(N585="nulová",J585,0)</f>
        <v>0</v>
      </c>
      <c r="BJ585" s="25" t="s">
        <v>81</v>
      </c>
      <c r="BK585" s="215">
        <f>ROUND(I585*H585,2)</f>
        <v>0</v>
      </c>
      <c r="BL585" s="25" t="s">
        <v>290</v>
      </c>
      <c r="BM585" s="25" t="s">
        <v>2298</v>
      </c>
    </row>
    <row r="586" spans="2:65" s="12" customFormat="1">
      <c r="B586" s="216"/>
      <c r="C586" s="217"/>
      <c r="D586" s="218" t="s">
        <v>205</v>
      </c>
      <c r="E586" s="219" t="s">
        <v>24</v>
      </c>
      <c r="F586" s="220" t="s">
        <v>1966</v>
      </c>
      <c r="G586" s="217"/>
      <c r="H586" s="221">
        <v>123.25</v>
      </c>
      <c r="I586" s="222"/>
      <c r="J586" s="217"/>
      <c r="K586" s="217"/>
      <c r="L586" s="223"/>
      <c r="M586" s="224"/>
      <c r="N586" s="225"/>
      <c r="O586" s="225"/>
      <c r="P586" s="225"/>
      <c r="Q586" s="225"/>
      <c r="R586" s="225"/>
      <c r="S586" s="225"/>
      <c r="T586" s="226"/>
      <c r="AT586" s="227" t="s">
        <v>205</v>
      </c>
      <c r="AU586" s="227" t="s">
        <v>83</v>
      </c>
      <c r="AV586" s="12" t="s">
        <v>83</v>
      </c>
      <c r="AW586" s="12" t="s">
        <v>37</v>
      </c>
      <c r="AX586" s="12" t="s">
        <v>74</v>
      </c>
      <c r="AY586" s="227" t="s">
        <v>196</v>
      </c>
    </row>
    <row r="587" spans="2:65" s="12" customFormat="1">
      <c r="B587" s="216"/>
      <c r="C587" s="217"/>
      <c r="D587" s="218" t="s">
        <v>205</v>
      </c>
      <c r="E587" s="219" t="s">
        <v>24</v>
      </c>
      <c r="F587" s="220" t="s">
        <v>1971</v>
      </c>
      <c r="G587" s="217"/>
      <c r="H587" s="221">
        <v>3</v>
      </c>
      <c r="I587" s="222"/>
      <c r="J587" s="217"/>
      <c r="K587" s="217"/>
      <c r="L587" s="223"/>
      <c r="M587" s="224"/>
      <c r="N587" s="225"/>
      <c r="O587" s="225"/>
      <c r="P587" s="225"/>
      <c r="Q587" s="225"/>
      <c r="R587" s="225"/>
      <c r="S587" s="225"/>
      <c r="T587" s="226"/>
      <c r="AT587" s="227" t="s">
        <v>205</v>
      </c>
      <c r="AU587" s="227" t="s">
        <v>83</v>
      </c>
      <c r="AV587" s="12" t="s">
        <v>83</v>
      </c>
      <c r="AW587" s="12" t="s">
        <v>37</v>
      </c>
      <c r="AX587" s="12" t="s">
        <v>74</v>
      </c>
      <c r="AY587" s="227" t="s">
        <v>196</v>
      </c>
    </row>
    <row r="588" spans="2:65" s="13" customFormat="1">
      <c r="B588" s="228"/>
      <c r="C588" s="229"/>
      <c r="D588" s="218" t="s">
        <v>205</v>
      </c>
      <c r="E588" s="230" t="s">
        <v>24</v>
      </c>
      <c r="F588" s="231" t="s">
        <v>2295</v>
      </c>
      <c r="G588" s="229"/>
      <c r="H588" s="232">
        <v>126.25</v>
      </c>
      <c r="I588" s="233"/>
      <c r="J588" s="229"/>
      <c r="K588" s="229"/>
      <c r="L588" s="234"/>
      <c r="M588" s="235"/>
      <c r="N588" s="236"/>
      <c r="O588" s="236"/>
      <c r="P588" s="236"/>
      <c r="Q588" s="236"/>
      <c r="R588" s="236"/>
      <c r="S588" s="236"/>
      <c r="T588" s="237"/>
      <c r="AT588" s="238" t="s">
        <v>205</v>
      </c>
      <c r="AU588" s="238" t="s">
        <v>83</v>
      </c>
      <c r="AV588" s="13" t="s">
        <v>211</v>
      </c>
      <c r="AW588" s="13" t="s">
        <v>37</v>
      </c>
      <c r="AX588" s="13" t="s">
        <v>74</v>
      </c>
      <c r="AY588" s="238" t="s">
        <v>196</v>
      </c>
    </row>
    <row r="589" spans="2:65" s="14" customFormat="1">
      <c r="B589" s="239"/>
      <c r="C589" s="240"/>
      <c r="D589" s="218" t="s">
        <v>205</v>
      </c>
      <c r="E589" s="241" t="s">
        <v>24</v>
      </c>
      <c r="F589" s="242" t="s">
        <v>238</v>
      </c>
      <c r="G589" s="240"/>
      <c r="H589" s="243">
        <v>126.25</v>
      </c>
      <c r="I589" s="244"/>
      <c r="J589" s="240"/>
      <c r="K589" s="240"/>
      <c r="L589" s="245"/>
      <c r="M589" s="246"/>
      <c r="N589" s="247"/>
      <c r="O589" s="247"/>
      <c r="P589" s="247"/>
      <c r="Q589" s="247"/>
      <c r="R589" s="247"/>
      <c r="S589" s="247"/>
      <c r="T589" s="248"/>
      <c r="AT589" s="249" t="s">
        <v>205</v>
      </c>
      <c r="AU589" s="249" t="s">
        <v>83</v>
      </c>
      <c r="AV589" s="14" t="s">
        <v>203</v>
      </c>
      <c r="AW589" s="14" t="s">
        <v>37</v>
      </c>
      <c r="AX589" s="14" t="s">
        <v>81</v>
      </c>
      <c r="AY589" s="249" t="s">
        <v>196</v>
      </c>
    </row>
    <row r="590" spans="2:65" s="1" customFormat="1" ht="34.5" customHeight="1">
      <c r="B590" s="42"/>
      <c r="C590" s="204" t="s">
        <v>1159</v>
      </c>
      <c r="D590" s="204" t="s">
        <v>198</v>
      </c>
      <c r="E590" s="205" t="s">
        <v>1844</v>
      </c>
      <c r="F590" s="206" t="s">
        <v>1845</v>
      </c>
      <c r="G590" s="207" t="s">
        <v>267</v>
      </c>
      <c r="H590" s="208">
        <v>213.81800000000001</v>
      </c>
      <c r="I590" s="209"/>
      <c r="J590" s="210">
        <f>ROUND(I590*H590,2)</f>
        <v>0</v>
      </c>
      <c r="K590" s="206" t="s">
        <v>202</v>
      </c>
      <c r="L590" s="62"/>
      <c r="M590" s="211" t="s">
        <v>24</v>
      </c>
      <c r="N590" s="212" t="s">
        <v>45</v>
      </c>
      <c r="O590" s="43"/>
      <c r="P590" s="213">
        <f>O590*H590</f>
        <v>0</v>
      </c>
      <c r="Q590" s="213">
        <v>3.213E-4</v>
      </c>
      <c r="R590" s="213">
        <f>Q590*H590</f>
        <v>6.869972340000001E-2</v>
      </c>
      <c r="S590" s="213">
        <v>0</v>
      </c>
      <c r="T590" s="214">
        <f>S590*H590</f>
        <v>0</v>
      </c>
      <c r="AR590" s="25" t="s">
        <v>290</v>
      </c>
      <c r="AT590" s="25" t="s">
        <v>198</v>
      </c>
      <c r="AU590" s="25" t="s">
        <v>83</v>
      </c>
      <c r="AY590" s="25" t="s">
        <v>196</v>
      </c>
      <c r="BE590" s="215">
        <f>IF(N590="základní",J590,0)</f>
        <v>0</v>
      </c>
      <c r="BF590" s="215">
        <f>IF(N590="snížená",J590,0)</f>
        <v>0</v>
      </c>
      <c r="BG590" s="215">
        <f>IF(N590="zákl. přenesená",J590,0)</f>
        <v>0</v>
      </c>
      <c r="BH590" s="215">
        <f>IF(N590="sníž. přenesená",J590,0)</f>
        <v>0</v>
      </c>
      <c r="BI590" s="215">
        <f>IF(N590="nulová",J590,0)</f>
        <v>0</v>
      </c>
      <c r="BJ590" s="25" t="s">
        <v>81</v>
      </c>
      <c r="BK590" s="215">
        <f>ROUND(I590*H590,2)</f>
        <v>0</v>
      </c>
      <c r="BL590" s="25" t="s">
        <v>290</v>
      </c>
      <c r="BM590" s="25" t="s">
        <v>2299</v>
      </c>
    </row>
    <row r="591" spans="2:65" s="12" customFormat="1">
      <c r="B591" s="216"/>
      <c r="C591" s="217"/>
      <c r="D591" s="218" t="s">
        <v>205</v>
      </c>
      <c r="E591" s="219" t="s">
        <v>24</v>
      </c>
      <c r="F591" s="220" t="s">
        <v>1945</v>
      </c>
      <c r="G591" s="217"/>
      <c r="H591" s="221">
        <v>22.817</v>
      </c>
      <c r="I591" s="222"/>
      <c r="J591" s="217"/>
      <c r="K591" s="217"/>
      <c r="L591" s="223"/>
      <c r="M591" s="224"/>
      <c r="N591" s="225"/>
      <c r="O591" s="225"/>
      <c r="P591" s="225"/>
      <c r="Q591" s="225"/>
      <c r="R591" s="225"/>
      <c r="S591" s="225"/>
      <c r="T591" s="226"/>
      <c r="AT591" s="227" t="s">
        <v>205</v>
      </c>
      <c r="AU591" s="227" t="s">
        <v>83</v>
      </c>
      <c r="AV591" s="12" t="s">
        <v>83</v>
      </c>
      <c r="AW591" s="12" t="s">
        <v>37</v>
      </c>
      <c r="AX591" s="12" t="s">
        <v>74</v>
      </c>
      <c r="AY591" s="227" t="s">
        <v>196</v>
      </c>
    </row>
    <row r="592" spans="2:65" s="12" customFormat="1">
      <c r="B592" s="216"/>
      <c r="C592" s="217"/>
      <c r="D592" s="218" t="s">
        <v>205</v>
      </c>
      <c r="E592" s="219" t="s">
        <v>24</v>
      </c>
      <c r="F592" s="220" t="s">
        <v>1946</v>
      </c>
      <c r="G592" s="217"/>
      <c r="H592" s="221">
        <v>79.289000000000001</v>
      </c>
      <c r="I592" s="222"/>
      <c r="J592" s="217"/>
      <c r="K592" s="217"/>
      <c r="L592" s="223"/>
      <c r="M592" s="224"/>
      <c r="N592" s="225"/>
      <c r="O592" s="225"/>
      <c r="P592" s="225"/>
      <c r="Q592" s="225"/>
      <c r="R592" s="225"/>
      <c r="S592" s="225"/>
      <c r="T592" s="226"/>
      <c r="AT592" s="227" t="s">
        <v>205</v>
      </c>
      <c r="AU592" s="227" t="s">
        <v>83</v>
      </c>
      <c r="AV592" s="12" t="s">
        <v>83</v>
      </c>
      <c r="AW592" s="12" t="s">
        <v>37</v>
      </c>
      <c r="AX592" s="12" t="s">
        <v>74</v>
      </c>
      <c r="AY592" s="227" t="s">
        <v>196</v>
      </c>
    </row>
    <row r="593" spans="2:65" s="12" customFormat="1">
      <c r="B593" s="216"/>
      <c r="C593" s="217"/>
      <c r="D593" s="218" t="s">
        <v>205</v>
      </c>
      <c r="E593" s="219" t="s">
        <v>24</v>
      </c>
      <c r="F593" s="220" t="s">
        <v>1951</v>
      </c>
      <c r="G593" s="217"/>
      <c r="H593" s="221">
        <v>92.963999999999999</v>
      </c>
      <c r="I593" s="222"/>
      <c r="J593" s="217"/>
      <c r="K593" s="217"/>
      <c r="L593" s="223"/>
      <c r="M593" s="224"/>
      <c r="N593" s="225"/>
      <c r="O593" s="225"/>
      <c r="P593" s="225"/>
      <c r="Q593" s="225"/>
      <c r="R593" s="225"/>
      <c r="S593" s="225"/>
      <c r="T593" s="226"/>
      <c r="AT593" s="227" t="s">
        <v>205</v>
      </c>
      <c r="AU593" s="227" t="s">
        <v>83</v>
      </c>
      <c r="AV593" s="12" t="s">
        <v>83</v>
      </c>
      <c r="AW593" s="12" t="s">
        <v>37</v>
      </c>
      <c r="AX593" s="12" t="s">
        <v>74</v>
      </c>
      <c r="AY593" s="227" t="s">
        <v>196</v>
      </c>
    </row>
    <row r="594" spans="2:65" s="12" customFormat="1">
      <c r="B594" s="216"/>
      <c r="C594" s="217"/>
      <c r="D594" s="218" t="s">
        <v>205</v>
      </c>
      <c r="E594" s="219" t="s">
        <v>24</v>
      </c>
      <c r="F594" s="220" t="s">
        <v>1952</v>
      </c>
      <c r="G594" s="217"/>
      <c r="H594" s="221">
        <v>33.832000000000001</v>
      </c>
      <c r="I594" s="222"/>
      <c r="J594" s="217"/>
      <c r="K594" s="217"/>
      <c r="L594" s="223"/>
      <c r="M594" s="224"/>
      <c r="N594" s="225"/>
      <c r="O594" s="225"/>
      <c r="P594" s="225"/>
      <c r="Q594" s="225"/>
      <c r="R594" s="225"/>
      <c r="S594" s="225"/>
      <c r="T594" s="226"/>
      <c r="AT594" s="227" t="s">
        <v>205</v>
      </c>
      <c r="AU594" s="227" t="s">
        <v>83</v>
      </c>
      <c r="AV594" s="12" t="s">
        <v>83</v>
      </c>
      <c r="AW594" s="12" t="s">
        <v>37</v>
      </c>
      <c r="AX594" s="12" t="s">
        <v>74</v>
      </c>
      <c r="AY594" s="227" t="s">
        <v>196</v>
      </c>
    </row>
    <row r="595" spans="2:65" s="12" customFormat="1">
      <c r="B595" s="216"/>
      <c r="C595" s="217"/>
      <c r="D595" s="218" t="s">
        <v>205</v>
      </c>
      <c r="E595" s="219" t="s">
        <v>24</v>
      </c>
      <c r="F595" s="220" t="s">
        <v>2296</v>
      </c>
      <c r="G595" s="217"/>
      <c r="H595" s="221">
        <v>-15.084</v>
      </c>
      <c r="I595" s="222"/>
      <c r="J595" s="217"/>
      <c r="K595" s="217"/>
      <c r="L595" s="223"/>
      <c r="M595" s="224"/>
      <c r="N595" s="225"/>
      <c r="O595" s="225"/>
      <c r="P595" s="225"/>
      <c r="Q595" s="225"/>
      <c r="R595" s="225"/>
      <c r="S595" s="225"/>
      <c r="T595" s="226"/>
      <c r="AT595" s="227" t="s">
        <v>205</v>
      </c>
      <c r="AU595" s="227" t="s">
        <v>83</v>
      </c>
      <c r="AV595" s="12" t="s">
        <v>83</v>
      </c>
      <c r="AW595" s="12" t="s">
        <v>37</v>
      </c>
      <c r="AX595" s="12" t="s">
        <v>74</v>
      </c>
      <c r="AY595" s="227" t="s">
        <v>196</v>
      </c>
    </row>
    <row r="596" spans="2:65" s="13" customFormat="1">
      <c r="B596" s="228"/>
      <c r="C596" s="229"/>
      <c r="D596" s="218" t="s">
        <v>205</v>
      </c>
      <c r="E596" s="230" t="s">
        <v>24</v>
      </c>
      <c r="F596" s="231" t="s">
        <v>2297</v>
      </c>
      <c r="G596" s="229"/>
      <c r="H596" s="232">
        <v>213.81800000000001</v>
      </c>
      <c r="I596" s="233"/>
      <c r="J596" s="229"/>
      <c r="K596" s="229"/>
      <c r="L596" s="234"/>
      <c r="M596" s="235"/>
      <c r="N596" s="236"/>
      <c r="O596" s="236"/>
      <c r="P596" s="236"/>
      <c r="Q596" s="236"/>
      <c r="R596" s="236"/>
      <c r="S596" s="236"/>
      <c r="T596" s="237"/>
      <c r="AT596" s="238" t="s">
        <v>205</v>
      </c>
      <c r="AU596" s="238" t="s">
        <v>83</v>
      </c>
      <c r="AV596" s="13" t="s">
        <v>211</v>
      </c>
      <c r="AW596" s="13" t="s">
        <v>37</v>
      </c>
      <c r="AX596" s="13" t="s">
        <v>74</v>
      </c>
      <c r="AY596" s="238" t="s">
        <v>196</v>
      </c>
    </row>
    <row r="597" spans="2:65" s="14" customFormat="1">
      <c r="B597" s="239"/>
      <c r="C597" s="240"/>
      <c r="D597" s="218" t="s">
        <v>205</v>
      </c>
      <c r="E597" s="241" t="s">
        <v>24</v>
      </c>
      <c r="F597" s="242" t="s">
        <v>238</v>
      </c>
      <c r="G597" s="240"/>
      <c r="H597" s="243">
        <v>213.81800000000001</v>
      </c>
      <c r="I597" s="244"/>
      <c r="J597" s="240"/>
      <c r="K597" s="240"/>
      <c r="L597" s="245"/>
      <c r="M597" s="246"/>
      <c r="N597" s="247"/>
      <c r="O597" s="247"/>
      <c r="P597" s="247"/>
      <c r="Q597" s="247"/>
      <c r="R597" s="247"/>
      <c r="S597" s="247"/>
      <c r="T597" s="248"/>
      <c r="AT597" s="249" t="s">
        <v>205</v>
      </c>
      <c r="AU597" s="249" t="s">
        <v>83</v>
      </c>
      <c r="AV597" s="14" t="s">
        <v>203</v>
      </c>
      <c r="AW597" s="14" t="s">
        <v>37</v>
      </c>
      <c r="AX597" s="14" t="s">
        <v>81</v>
      </c>
      <c r="AY597" s="249" t="s">
        <v>196</v>
      </c>
    </row>
    <row r="598" spans="2:65" s="1" customFormat="1" ht="46" customHeight="1">
      <c r="B598" s="42"/>
      <c r="C598" s="204" t="s">
        <v>1167</v>
      </c>
      <c r="D598" s="204" t="s">
        <v>198</v>
      </c>
      <c r="E598" s="205" t="s">
        <v>1848</v>
      </c>
      <c r="F598" s="206" t="s">
        <v>1849</v>
      </c>
      <c r="G598" s="207" t="s">
        <v>267</v>
      </c>
      <c r="H598" s="208">
        <v>213.81800000000001</v>
      </c>
      <c r="I598" s="209"/>
      <c r="J598" s="210">
        <f>ROUND(I598*H598,2)</f>
        <v>0</v>
      </c>
      <c r="K598" s="206" t="s">
        <v>202</v>
      </c>
      <c r="L598" s="62"/>
      <c r="M598" s="211" t="s">
        <v>24</v>
      </c>
      <c r="N598" s="212" t="s">
        <v>45</v>
      </c>
      <c r="O598" s="43"/>
      <c r="P598" s="213">
        <f>O598*H598</f>
        <v>0</v>
      </c>
      <c r="Q598" s="213">
        <v>2.34E-5</v>
      </c>
      <c r="R598" s="213">
        <f>Q598*H598</f>
        <v>5.0033411999999998E-3</v>
      </c>
      <c r="S598" s="213">
        <v>0</v>
      </c>
      <c r="T598" s="214">
        <f>S598*H598</f>
        <v>0</v>
      </c>
      <c r="AR598" s="25" t="s">
        <v>290</v>
      </c>
      <c r="AT598" s="25" t="s">
        <v>198</v>
      </c>
      <c r="AU598" s="25" t="s">
        <v>83</v>
      </c>
      <c r="AY598" s="25" t="s">
        <v>196</v>
      </c>
      <c r="BE598" s="215">
        <f>IF(N598="základní",J598,0)</f>
        <v>0</v>
      </c>
      <c r="BF598" s="215">
        <f>IF(N598="snížená",J598,0)</f>
        <v>0</v>
      </c>
      <c r="BG598" s="215">
        <f>IF(N598="zákl. přenesená",J598,0)</f>
        <v>0</v>
      </c>
      <c r="BH598" s="215">
        <f>IF(N598="sníž. přenesená",J598,0)</f>
        <v>0</v>
      </c>
      <c r="BI598" s="215">
        <f>IF(N598="nulová",J598,0)</f>
        <v>0</v>
      </c>
      <c r="BJ598" s="25" t="s">
        <v>81</v>
      </c>
      <c r="BK598" s="215">
        <f>ROUND(I598*H598,2)</f>
        <v>0</v>
      </c>
      <c r="BL598" s="25" t="s">
        <v>290</v>
      </c>
      <c r="BM598" s="25" t="s">
        <v>2300</v>
      </c>
    </row>
    <row r="599" spans="2:65" s="12" customFormat="1">
      <c r="B599" s="216"/>
      <c r="C599" s="217"/>
      <c r="D599" s="218" t="s">
        <v>205</v>
      </c>
      <c r="E599" s="219" t="s">
        <v>24</v>
      </c>
      <c r="F599" s="220" t="s">
        <v>1945</v>
      </c>
      <c r="G599" s="217"/>
      <c r="H599" s="221">
        <v>22.817</v>
      </c>
      <c r="I599" s="222"/>
      <c r="J599" s="217"/>
      <c r="K599" s="217"/>
      <c r="L599" s="223"/>
      <c r="M599" s="224"/>
      <c r="N599" s="225"/>
      <c r="O599" s="225"/>
      <c r="P599" s="225"/>
      <c r="Q599" s="225"/>
      <c r="R599" s="225"/>
      <c r="S599" s="225"/>
      <c r="T599" s="226"/>
      <c r="AT599" s="227" t="s">
        <v>205</v>
      </c>
      <c r="AU599" s="227" t="s">
        <v>83</v>
      </c>
      <c r="AV599" s="12" t="s">
        <v>83</v>
      </c>
      <c r="AW599" s="12" t="s">
        <v>37</v>
      </c>
      <c r="AX599" s="12" t="s">
        <v>74</v>
      </c>
      <c r="AY599" s="227" t="s">
        <v>196</v>
      </c>
    </row>
    <row r="600" spans="2:65" s="12" customFormat="1">
      <c r="B600" s="216"/>
      <c r="C600" s="217"/>
      <c r="D600" s="218" t="s">
        <v>205</v>
      </c>
      <c r="E600" s="219" t="s">
        <v>24</v>
      </c>
      <c r="F600" s="220" t="s">
        <v>1946</v>
      </c>
      <c r="G600" s="217"/>
      <c r="H600" s="221">
        <v>79.289000000000001</v>
      </c>
      <c r="I600" s="222"/>
      <c r="J600" s="217"/>
      <c r="K600" s="217"/>
      <c r="L600" s="223"/>
      <c r="M600" s="224"/>
      <c r="N600" s="225"/>
      <c r="O600" s="225"/>
      <c r="P600" s="225"/>
      <c r="Q600" s="225"/>
      <c r="R600" s="225"/>
      <c r="S600" s="225"/>
      <c r="T600" s="226"/>
      <c r="AT600" s="227" t="s">
        <v>205</v>
      </c>
      <c r="AU600" s="227" t="s">
        <v>83</v>
      </c>
      <c r="AV600" s="12" t="s">
        <v>83</v>
      </c>
      <c r="AW600" s="12" t="s">
        <v>37</v>
      </c>
      <c r="AX600" s="12" t="s">
        <v>74</v>
      </c>
      <c r="AY600" s="227" t="s">
        <v>196</v>
      </c>
    </row>
    <row r="601" spans="2:65" s="12" customFormat="1">
      <c r="B601" s="216"/>
      <c r="C601" s="217"/>
      <c r="D601" s="218" t="s">
        <v>205</v>
      </c>
      <c r="E601" s="219" t="s">
        <v>24</v>
      </c>
      <c r="F601" s="220" t="s">
        <v>1951</v>
      </c>
      <c r="G601" s="217"/>
      <c r="H601" s="221">
        <v>92.963999999999999</v>
      </c>
      <c r="I601" s="222"/>
      <c r="J601" s="217"/>
      <c r="K601" s="217"/>
      <c r="L601" s="223"/>
      <c r="M601" s="224"/>
      <c r="N601" s="225"/>
      <c r="O601" s="225"/>
      <c r="P601" s="225"/>
      <c r="Q601" s="225"/>
      <c r="R601" s="225"/>
      <c r="S601" s="225"/>
      <c r="T601" s="226"/>
      <c r="AT601" s="227" t="s">
        <v>205</v>
      </c>
      <c r="AU601" s="227" t="s">
        <v>83</v>
      </c>
      <c r="AV601" s="12" t="s">
        <v>83</v>
      </c>
      <c r="AW601" s="12" t="s">
        <v>37</v>
      </c>
      <c r="AX601" s="12" t="s">
        <v>74</v>
      </c>
      <c r="AY601" s="227" t="s">
        <v>196</v>
      </c>
    </row>
    <row r="602" spans="2:65" s="12" customFormat="1">
      <c r="B602" s="216"/>
      <c r="C602" s="217"/>
      <c r="D602" s="218" t="s">
        <v>205</v>
      </c>
      <c r="E602" s="219" t="s">
        <v>24</v>
      </c>
      <c r="F602" s="220" t="s">
        <v>1952</v>
      </c>
      <c r="G602" s="217"/>
      <c r="H602" s="221">
        <v>33.832000000000001</v>
      </c>
      <c r="I602" s="222"/>
      <c r="J602" s="217"/>
      <c r="K602" s="217"/>
      <c r="L602" s="223"/>
      <c r="M602" s="224"/>
      <c r="N602" s="225"/>
      <c r="O602" s="225"/>
      <c r="P602" s="225"/>
      <c r="Q602" s="225"/>
      <c r="R602" s="225"/>
      <c r="S602" s="225"/>
      <c r="T602" s="226"/>
      <c r="AT602" s="227" t="s">
        <v>205</v>
      </c>
      <c r="AU602" s="227" t="s">
        <v>83</v>
      </c>
      <c r="AV602" s="12" t="s">
        <v>83</v>
      </c>
      <c r="AW602" s="12" t="s">
        <v>37</v>
      </c>
      <c r="AX602" s="12" t="s">
        <v>74</v>
      </c>
      <c r="AY602" s="227" t="s">
        <v>196</v>
      </c>
    </row>
    <row r="603" spans="2:65" s="12" customFormat="1">
      <c r="B603" s="216"/>
      <c r="C603" s="217"/>
      <c r="D603" s="218" t="s">
        <v>205</v>
      </c>
      <c r="E603" s="219" t="s">
        <v>24</v>
      </c>
      <c r="F603" s="220" t="s">
        <v>2296</v>
      </c>
      <c r="G603" s="217"/>
      <c r="H603" s="221">
        <v>-15.084</v>
      </c>
      <c r="I603" s="222"/>
      <c r="J603" s="217"/>
      <c r="K603" s="217"/>
      <c r="L603" s="223"/>
      <c r="M603" s="224"/>
      <c r="N603" s="225"/>
      <c r="O603" s="225"/>
      <c r="P603" s="225"/>
      <c r="Q603" s="225"/>
      <c r="R603" s="225"/>
      <c r="S603" s="225"/>
      <c r="T603" s="226"/>
      <c r="AT603" s="227" t="s">
        <v>205</v>
      </c>
      <c r="AU603" s="227" t="s">
        <v>83</v>
      </c>
      <c r="AV603" s="12" t="s">
        <v>83</v>
      </c>
      <c r="AW603" s="12" t="s">
        <v>37</v>
      </c>
      <c r="AX603" s="12" t="s">
        <v>74</v>
      </c>
      <c r="AY603" s="227" t="s">
        <v>196</v>
      </c>
    </row>
    <row r="604" spans="2:65" s="13" customFormat="1">
      <c r="B604" s="228"/>
      <c r="C604" s="229"/>
      <c r="D604" s="218" t="s">
        <v>205</v>
      </c>
      <c r="E604" s="230" t="s">
        <v>24</v>
      </c>
      <c r="F604" s="231" t="s">
        <v>2297</v>
      </c>
      <c r="G604" s="229"/>
      <c r="H604" s="232">
        <v>213.81800000000001</v>
      </c>
      <c r="I604" s="233"/>
      <c r="J604" s="229"/>
      <c r="K604" s="229"/>
      <c r="L604" s="234"/>
      <c r="M604" s="235"/>
      <c r="N604" s="236"/>
      <c r="O604" s="236"/>
      <c r="P604" s="236"/>
      <c r="Q604" s="236"/>
      <c r="R604" s="236"/>
      <c r="S604" s="236"/>
      <c r="T604" s="237"/>
      <c r="AT604" s="238" t="s">
        <v>205</v>
      </c>
      <c r="AU604" s="238" t="s">
        <v>83</v>
      </c>
      <c r="AV604" s="13" t="s">
        <v>211</v>
      </c>
      <c r="AW604" s="13" t="s">
        <v>37</v>
      </c>
      <c r="AX604" s="13" t="s">
        <v>74</v>
      </c>
      <c r="AY604" s="238" t="s">
        <v>196</v>
      </c>
    </row>
    <row r="605" spans="2:65" s="14" customFormat="1">
      <c r="B605" s="239"/>
      <c r="C605" s="240"/>
      <c r="D605" s="218" t="s">
        <v>205</v>
      </c>
      <c r="E605" s="241" t="s">
        <v>24</v>
      </c>
      <c r="F605" s="242" t="s">
        <v>238</v>
      </c>
      <c r="G605" s="240"/>
      <c r="H605" s="243">
        <v>213.81800000000001</v>
      </c>
      <c r="I605" s="244"/>
      <c r="J605" s="240"/>
      <c r="K605" s="240"/>
      <c r="L605" s="245"/>
      <c r="M605" s="246"/>
      <c r="N605" s="247"/>
      <c r="O605" s="247"/>
      <c r="P605" s="247"/>
      <c r="Q605" s="247"/>
      <c r="R605" s="247"/>
      <c r="S605" s="247"/>
      <c r="T605" s="248"/>
      <c r="AT605" s="249" t="s">
        <v>205</v>
      </c>
      <c r="AU605" s="249" t="s">
        <v>83</v>
      </c>
      <c r="AV605" s="14" t="s">
        <v>203</v>
      </c>
      <c r="AW605" s="14" t="s">
        <v>37</v>
      </c>
      <c r="AX605" s="14" t="s">
        <v>81</v>
      </c>
      <c r="AY605" s="249" t="s">
        <v>196</v>
      </c>
    </row>
    <row r="606" spans="2:65" s="1" customFormat="1" ht="23" customHeight="1">
      <c r="B606" s="42"/>
      <c r="C606" s="204" t="s">
        <v>1175</v>
      </c>
      <c r="D606" s="204" t="s">
        <v>198</v>
      </c>
      <c r="E606" s="205" t="s">
        <v>1857</v>
      </c>
      <c r="F606" s="206" t="s">
        <v>1858</v>
      </c>
      <c r="G606" s="207" t="s">
        <v>267</v>
      </c>
      <c r="H606" s="208">
        <v>101.6</v>
      </c>
      <c r="I606" s="209"/>
      <c r="J606" s="210">
        <f>ROUND(I606*H606,2)</f>
        <v>0</v>
      </c>
      <c r="K606" s="206" t="s">
        <v>202</v>
      </c>
      <c r="L606" s="62"/>
      <c r="M606" s="211" t="s">
        <v>24</v>
      </c>
      <c r="N606" s="212" t="s">
        <v>45</v>
      </c>
      <c r="O606" s="43"/>
      <c r="P606" s="213">
        <f>O606*H606</f>
        <v>0</v>
      </c>
      <c r="Q606" s="213">
        <v>0</v>
      </c>
      <c r="R606" s="213">
        <f>Q606*H606</f>
        <v>0</v>
      </c>
      <c r="S606" s="213">
        <v>0</v>
      </c>
      <c r="T606" s="214">
        <f>S606*H606</f>
        <v>0</v>
      </c>
      <c r="AR606" s="25" t="s">
        <v>290</v>
      </c>
      <c r="AT606" s="25" t="s">
        <v>198</v>
      </c>
      <c r="AU606" s="25" t="s">
        <v>83</v>
      </c>
      <c r="AY606" s="25" t="s">
        <v>196</v>
      </c>
      <c r="BE606" s="215">
        <f>IF(N606="základní",J606,0)</f>
        <v>0</v>
      </c>
      <c r="BF606" s="215">
        <f>IF(N606="snížená",J606,0)</f>
        <v>0</v>
      </c>
      <c r="BG606" s="215">
        <f>IF(N606="zákl. přenesená",J606,0)</f>
        <v>0</v>
      </c>
      <c r="BH606" s="215">
        <f>IF(N606="sníž. přenesená",J606,0)</f>
        <v>0</v>
      </c>
      <c r="BI606" s="215">
        <f>IF(N606="nulová",J606,0)</f>
        <v>0</v>
      </c>
      <c r="BJ606" s="25" t="s">
        <v>81</v>
      </c>
      <c r="BK606" s="215">
        <f>ROUND(I606*H606,2)</f>
        <v>0</v>
      </c>
      <c r="BL606" s="25" t="s">
        <v>290</v>
      </c>
      <c r="BM606" s="25" t="s">
        <v>2301</v>
      </c>
    </row>
    <row r="607" spans="2:65" s="12" customFormat="1">
      <c r="B607" s="216"/>
      <c r="C607" s="217"/>
      <c r="D607" s="218" t="s">
        <v>205</v>
      </c>
      <c r="E607" s="219" t="s">
        <v>24</v>
      </c>
      <c r="F607" s="220" t="s">
        <v>2000</v>
      </c>
      <c r="G607" s="217"/>
      <c r="H607" s="221">
        <v>101.6</v>
      </c>
      <c r="I607" s="222"/>
      <c r="J607" s="217"/>
      <c r="K607" s="217"/>
      <c r="L607" s="223"/>
      <c r="M607" s="224"/>
      <c r="N607" s="225"/>
      <c r="O607" s="225"/>
      <c r="P607" s="225"/>
      <c r="Q607" s="225"/>
      <c r="R607" s="225"/>
      <c r="S607" s="225"/>
      <c r="T607" s="226"/>
      <c r="AT607" s="227" t="s">
        <v>205</v>
      </c>
      <c r="AU607" s="227" t="s">
        <v>83</v>
      </c>
      <c r="AV607" s="12" t="s">
        <v>83</v>
      </c>
      <c r="AW607" s="12" t="s">
        <v>37</v>
      </c>
      <c r="AX607" s="12" t="s">
        <v>81</v>
      </c>
      <c r="AY607" s="227" t="s">
        <v>196</v>
      </c>
    </row>
    <row r="608" spans="2:65" s="1" customFormat="1" ht="23" customHeight="1">
      <c r="B608" s="42"/>
      <c r="C608" s="250" t="s">
        <v>1181</v>
      </c>
      <c r="D608" s="250" t="s">
        <v>252</v>
      </c>
      <c r="E608" s="251" t="s">
        <v>1861</v>
      </c>
      <c r="F608" s="252" t="s">
        <v>1862</v>
      </c>
      <c r="G608" s="253" t="s">
        <v>267</v>
      </c>
      <c r="H608" s="254">
        <v>106.68</v>
      </c>
      <c r="I608" s="255"/>
      <c r="J608" s="256">
        <f>ROUND(I608*H608,2)</f>
        <v>0</v>
      </c>
      <c r="K608" s="252" t="s">
        <v>202</v>
      </c>
      <c r="L608" s="257"/>
      <c r="M608" s="258" t="s">
        <v>24</v>
      </c>
      <c r="N608" s="259" t="s">
        <v>45</v>
      </c>
      <c r="O608" s="43"/>
      <c r="P608" s="213">
        <f>O608*H608</f>
        <v>0</v>
      </c>
      <c r="Q608" s="213">
        <v>0</v>
      </c>
      <c r="R608" s="213">
        <f>Q608*H608</f>
        <v>0</v>
      </c>
      <c r="S608" s="213">
        <v>0</v>
      </c>
      <c r="T608" s="214">
        <f>S608*H608</f>
        <v>0</v>
      </c>
      <c r="AR608" s="25" t="s">
        <v>376</v>
      </c>
      <c r="AT608" s="25" t="s">
        <v>252</v>
      </c>
      <c r="AU608" s="25" t="s">
        <v>83</v>
      </c>
      <c r="AY608" s="25" t="s">
        <v>196</v>
      </c>
      <c r="BE608" s="215">
        <f>IF(N608="základní",J608,0)</f>
        <v>0</v>
      </c>
      <c r="BF608" s="215">
        <f>IF(N608="snížená",J608,0)</f>
        <v>0</v>
      </c>
      <c r="BG608" s="215">
        <f>IF(N608="zákl. přenesená",J608,0)</f>
        <v>0</v>
      </c>
      <c r="BH608" s="215">
        <f>IF(N608="sníž. přenesená",J608,0)</f>
        <v>0</v>
      </c>
      <c r="BI608" s="215">
        <f>IF(N608="nulová",J608,0)</f>
        <v>0</v>
      </c>
      <c r="BJ608" s="25" t="s">
        <v>81</v>
      </c>
      <c r="BK608" s="215">
        <f>ROUND(I608*H608,2)</f>
        <v>0</v>
      </c>
      <c r="BL608" s="25" t="s">
        <v>290</v>
      </c>
      <c r="BM608" s="25" t="s">
        <v>2302</v>
      </c>
    </row>
    <row r="609" spans="2:65" s="12" customFormat="1">
      <c r="B609" s="216"/>
      <c r="C609" s="217"/>
      <c r="D609" s="218" t="s">
        <v>205</v>
      </c>
      <c r="E609" s="219" t="s">
        <v>24</v>
      </c>
      <c r="F609" s="220" t="s">
        <v>2303</v>
      </c>
      <c r="G609" s="217"/>
      <c r="H609" s="221">
        <v>106.68</v>
      </c>
      <c r="I609" s="222"/>
      <c r="J609" s="217"/>
      <c r="K609" s="217"/>
      <c r="L609" s="223"/>
      <c r="M609" s="224"/>
      <c r="N609" s="225"/>
      <c r="O609" s="225"/>
      <c r="P609" s="225"/>
      <c r="Q609" s="225"/>
      <c r="R609" s="225"/>
      <c r="S609" s="225"/>
      <c r="T609" s="226"/>
      <c r="AT609" s="227" t="s">
        <v>205</v>
      </c>
      <c r="AU609" s="227" t="s">
        <v>83</v>
      </c>
      <c r="AV609" s="12" t="s">
        <v>83</v>
      </c>
      <c r="AW609" s="12" t="s">
        <v>37</v>
      </c>
      <c r="AX609" s="12" t="s">
        <v>81</v>
      </c>
      <c r="AY609" s="227" t="s">
        <v>196</v>
      </c>
    </row>
    <row r="610" spans="2:65" s="1" customFormat="1" ht="34.5" customHeight="1">
      <c r="B610" s="42"/>
      <c r="C610" s="204" t="s">
        <v>1186</v>
      </c>
      <c r="D610" s="204" t="s">
        <v>198</v>
      </c>
      <c r="E610" s="205" t="s">
        <v>1866</v>
      </c>
      <c r="F610" s="206" t="s">
        <v>1867</v>
      </c>
      <c r="G610" s="207" t="s">
        <v>267</v>
      </c>
      <c r="H610" s="208">
        <v>42.466000000000001</v>
      </c>
      <c r="I610" s="209"/>
      <c r="J610" s="210">
        <f>ROUND(I610*H610,2)</f>
        <v>0</v>
      </c>
      <c r="K610" s="206" t="s">
        <v>202</v>
      </c>
      <c r="L610" s="62"/>
      <c r="M610" s="211" t="s">
        <v>24</v>
      </c>
      <c r="N610" s="212" t="s">
        <v>45</v>
      </c>
      <c r="O610" s="43"/>
      <c r="P610" s="213">
        <f>O610*H610</f>
        <v>0</v>
      </c>
      <c r="Q610" s="213">
        <v>0</v>
      </c>
      <c r="R610" s="213">
        <f>Q610*H610</f>
        <v>0</v>
      </c>
      <c r="S610" s="213">
        <v>0</v>
      </c>
      <c r="T610" s="214">
        <f>S610*H610</f>
        <v>0</v>
      </c>
      <c r="AR610" s="25" t="s">
        <v>290</v>
      </c>
      <c r="AT610" s="25" t="s">
        <v>198</v>
      </c>
      <c r="AU610" s="25" t="s">
        <v>83</v>
      </c>
      <c r="AY610" s="25" t="s">
        <v>196</v>
      </c>
      <c r="BE610" s="215">
        <f>IF(N610="základní",J610,0)</f>
        <v>0</v>
      </c>
      <c r="BF610" s="215">
        <f>IF(N610="snížená",J610,0)</f>
        <v>0</v>
      </c>
      <c r="BG610" s="215">
        <f>IF(N610="zákl. přenesená",J610,0)</f>
        <v>0</v>
      </c>
      <c r="BH610" s="215">
        <f>IF(N610="sníž. přenesená",J610,0)</f>
        <v>0</v>
      </c>
      <c r="BI610" s="215">
        <f>IF(N610="nulová",J610,0)</f>
        <v>0</v>
      </c>
      <c r="BJ610" s="25" t="s">
        <v>81</v>
      </c>
      <c r="BK610" s="215">
        <f>ROUND(I610*H610,2)</f>
        <v>0</v>
      </c>
      <c r="BL610" s="25" t="s">
        <v>290</v>
      </c>
      <c r="BM610" s="25" t="s">
        <v>2304</v>
      </c>
    </row>
    <row r="611" spans="2:65" s="12" customFormat="1">
      <c r="B611" s="216"/>
      <c r="C611" s="217"/>
      <c r="D611" s="218" t="s">
        <v>205</v>
      </c>
      <c r="E611" s="219" t="s">
        <v>24</v>
      </c>
      <c r="F611" s="220" t="s">
        <v>2305</v>
      </c>
      <c r="G611" s="217"/>
      <c r="H611" s="221">
        <v>10.866</v>
      </c>
      <c r="I611" s="222"/>
      <c r="J611" s="217"/>
      <c r="K611" s="217"/>
      <c r="L611" s="223"/>
      <c r="M611" s="224"/>
      <c r="N611" s="225"/>
      <c r="O611" s="225"/>
      <c r="P611" s="225"/>
      <c r="Q611" s="225"/>
      <c r="R611" s="225"/>
      <c r="S611" s="225"/>
      <c r="T611" s="226"/>
      <c r="AT611" s="227" t="s">
        <v>205</v>
      </c>
      <c r="AU611" s="227" t="s">
        <v>83</v>
      </c>
      <c r="AV611" s="12" t="s">
        <v>83</v>
      </c>
      <c r="AW611" s="12" t="s">
        <v>37</v>
      </c>
      <c r="AX611" s="12" t="s">
        <v>74</v>
      </c>
      <c r="AY611" s="227" t="s">
        <v>196</v>
      </c>
    </row>
    <row r="612" spans="2:65" s="12" customFormat="1">
      <c r="B612" s="216"/>
      <c r="C612" s="217"/>
      <c r="D612" s="218" t="s">
        <v>205</v>
      </c>
      <c r="E612" s="219" t="s">
        <v>24</v>
      </c>
      <c r="F612" s="220" t="s">
        <v>2306</v>
      </c>
      <c r="G612" s="217"/>
      <c r="H612" s="221">
        <v>31.6</v>
      </c>
      <c r="I612" s="222"/>
      <c r="J612" s="217"/>
      <c r="K612" s="217"/>
      <c r="L612" s="223"/>
      <c r="M612" s="224"/>
      <c r="N612" s="225"/>
      <c r="O612" s="225"/>
      <c r="P612" s="225"/>
      <c r="Q612" s="225"/>
      <c r="R612" s="225"/>
      <c r="S612" s="225"/>
      <c r="T612" s="226"/>
      <c r="AT612" s="227" t="s">
        <v>205</v>
      </c>
      <c r="AU612" s="227" t="s">
        <v>83</v>
      </c>
      <c r="AV612" s="12" t="s">
        <v>83</v>
      </c>
      <c r="AW612" s="12" t="s">
        <v>37</v>
      </c>
      <c r="AX612" s="12" t="s">
        <v>74</v>
      </c>
      <c r="AY612" s="227" t="s">
        <v>196</v>
      </c>
    </row>
    <row r="613" spans="2:65" s="14" customFormat="1">
      <c r="B613" s="239"/>
      <c r="C613" s="240"/>
      <c r="D613" s="218" t="s">
        <v>205</v>
      </c>
      <c r="E613" s="241" t="s">
        <v>24</v>
      </c>
      <c r="F613" s="242" t="s">
        <v>238</v>
      </c>
      <c r="G613" s="240"/>
      <c r="H613" s="243">
        <v>42.466000000000001</v>
      </c>
      <c r="I613" s="244"/>
      <c r="J613" s="240"/>
      <c r="K613" s="240"/>
      <c r="L613" s="245"/>
      <c r="M613" s="246"/>
      <c r="N613" s="247"/>
      <c r="O613" s="247"/>
      <c r="P613" s="247"/>
      <c r="Q613" s="247"/>
      <c r="R613" s="247"/>
      <c r="S613" s="247"/>
      <c r="T613" s="248"/>
      <c r="AT613" s="249" t="s">
        <v>205</v>
      </c>
      <c r="AU613" s="249" t="s">
        <v>83</v>
      </c>
      <c r="AV613" s="14" t="s">
        <v>203</v>
      </c>
      <c r="AW613" s="14" t="s">
        <v>37</v>
      </c>
      <c r="AX613" s="14" t="s">
        <v>81</v>
      </c>
      <c r="AY613" s="249" t="s">
        <v>196</v>
      </c>
    </row>
    <row r="614" spans="2:65" s="1" customFormat="1" ht="23" customHeight="1">
      <c r="B614" s="42"/>
      <c r="C614" s="250" t="s">
        <v>1193</v>
      </c>
      <c r="D614" s="250" t="s">
        <v>252</v>
      </c>
      <c r="E614" s="251" t="s">
        <v>1861</v>
      </c>
      <c r="F614" s="252" t="s">
        <v>1862</v>
      </c>
      <c r="G614" s="253" t="s">
        <v>267</v>
      </c>
      <c r="H614" s="254">
        <v>44.588999999999999</v>
      </c>
      <c r="I614" s="255"/>
      <c r="J614" s="256">
        <f>ROUND(I614*H614,2)</f>
        <v>0</v>
      </c>
      <c r="K614" s="252" t="s">
        <v>202</v>
      </c>
      <c r="L614" s="257"/>
      <c r="M614" s="258" t="s">
        <v>24</v>
      </c>
      <c r="N614" s="259" t="s">
        <v>45</v>
      </c>
      <c r="O614" s="43"/>
      <c r="P614" s="213">
        <f>O614*H614</f>
        <v>0</v>
      </c>
      <c r="Q614" s="213">
        <v>0</v>
      </c>
      <c r="R614" s="213">
        <f>Q614*H614</f>
        <v>0</v>
      </c>
      <c r="S614" s="213">
        <v>0</v>
      </c>
      <c r="T614" s="214">
        <f>S614*H614</f>
        <v>0</v>
      </c>
      <c r="AR614" s="25" t="s">
        <v>376</v>
      </c>
      <c r="AT614" s="25" t="s">
        <v>252</v>
      </c>
      <c r="AU614" s="25" t="s">
        <v>83</v>
      </c>
      <c r="AY614" s="25" t="s">
        <v>196</v>
      </c>
      <c r="BE614" s="215">
        <f>IF(N614="základní",J614,0)</f>
        <v>0</v>
      </c>
      <c r="BF614" s="215">
        <f>IF(N614="snížená",J614,0)</f>
        <v>0</v>
      </c>
      <c r="BG614" s="215">
        <f>IF(N614="zákl. přenesená",J614,0)</f>
        <v>0</v>
      </c>
      <c r="BH614" s="215">
        <f>IF(N614="sníž. přenesená",J614,0)</f>
        <v>0</v>
      </c>
      <c r="BI614" s="215">
        <f>IF(N614="nulová",J614,0)</f>
        <v>0</v>
      </c>
      <c r="BJ614" s="25" t="s">
        <v>81</v>
      </c>
      <c r="BK614" s="215">
        <f>ROUND(I614*H614,2)</f>
        <v>0</v>
      </c>
      <c r="BL614" s="25" t="s">
        <v>290</v>
      </c>
      <c r="BM614" s="25" t="s">
        <v>2307</v>
      </c>
    </row>
    <row r="615" spans="2:65" s="12" customFormat="1">
      <c r="B615" s="216"/>
      <c r="C615" s="217"/>
      <c r="D615" s="218" t="s">
        <v>205</v>
      </c>
      <c r="E615" s="219" t="s">
        <v>24</v>
      </c>
      <c r="F615" s="220" t="s">
        <v>2308</v>
      </c>
      <c r="G615" s="217"/>
      <c r="H615" s="221">
        <v>44.588999999999999</v>
      </c>
      <c r="I615" s="222"/>
      <c r="J615" s="217"/>
      <c r="K615" s="217"/>
      <c r="L615" s="223"/>
      <c r="M615" s="271"/>
      <c r="N615" s="272"/>
      <c r="O615" s="272"/>
      <c r="P615" s="272"/>
      <c r="Q615" s="272"/>
      <c r="R615" s="272"/>
      <c r="S615" s="272"/>
      <c r="T615" s="273"/>
      <c r="AT615" s="227" t="s">
        <v>205</v>
      </c>
      <c r="AU615" s="227" t="s">
        <v>83</v>
      </c>
      <c r="AV615" s="12" t="s">
        <v>83</v>
      </c>
      <c r="AW615" s="12" t="s">
        <v>37</v>
      </c>
      <c r="AX615" s="12" t="s">
        <v>81</v>
      </c>
      <c r="AY615" s="227" t="s">
        <v>196</v>
      </c>
    </row>
    <row r="616" spans="2:65" s="1" customFormat="1" ht="7" customHeight="1">
      <c r="B616" s="57"/>
      <c r="C616" s="58"/>
      <c r="D616" s="58"/>
      <c r="E616" s="58"/>
      <c r="F616" s="58"/>
      <c r="G616" s="58"/>
      <c r="H616" s="58"/>
      <c r="I616" s="149"/>
      <c r="J616" s="58"/>
      <c r="K616" s="58"/>
      <c r="L616" s="62"/>
    </row>
  </sheetData>
  <sheetProtection algorithmName="SHA-512" hashValue="ehS3ZHdpxRYDMaL6GOiWrQRhP6QUzVXUZwwlvWJg0ZSU4y8KbSh8B1PR6wQkbTqMALrjgpg3UmgQ30hjQSs7dw==" saltValue="ZLOnBsZnWDTChtq6kUZ7pr74rE5M/8KcZAJ+fEu55sjGNHAsX3JZJS9X31x45+4zi4hs41C5HRtPBvJEXWI3lA==" spinCount="100000" sheet="1" objects="1" scenarios="1" formatColumns="0" formatRows="0" autoFilter="0"/>
  <autoFilter ref="C106:K615"/>
  <mergeCells count="13">
    <mergeCell ref="E99:H99"/>
    <mergeCell ref="G1:H1"/>
    <mergeCell ref="L2:V2"/>
    <mergeCell ref="E49:H49"/>
    <mergeCell ref="E51:H51"/>
    <mergeCell ref="J55:J56"/>
    <mergeCell ref="E95:H95"/>
    <mergeCell ref="E97:H97"/>
    <mergeCell ref="E7:H7"/>
    <mergeCell ref="E9:H9"/>
    <mergeCell ref="E11:H11"/>
    <mergeCell ref="E26:H26"/>
    <mergeCell ref="E47:H47"/>
  </mergeCells>
  <hyperlinks>
    <hyperlink ref="F1:G1" location="C2" display="1) Krycí list soupisu"/>
    <hyperlink ref="G1:H1" location="C58" display="2) Rekapitulace"/>
    <hyperlink ref="J1" location="C106" display="3) Soupis prací"/>
    <hyperlink ref="L1:V1" location="'Rekapitulace stavby'!C2" display="Rekapitulace stavby"/>
  </hyperlinks>
  <pageMargins left="0.59055118110236227" right="0.59055118110236227" top="0.59055118110236227" bottom="0.59055118110236227" header="0" footer="0"/>
  <pageSetup paperSize="9" scale="93" fitToHeight="100" orientation="landscape"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75"/>
  <sheetViews>
    <sheetView showGridLines="0" workbookViewId="0">
      <pane ySplit="1" topLeftCell="A115" activePane="bottomLeft" state="frozen"/>
      <selection pane="bottomLeft" activeCell="E26" sqref="E26:H26"/>
    </sheetView>
  </sheetViews>
  <sheetFormatPr defaultRowHeight="12"/>
  <cols>
    <col min="1" max="1" width="6.25" customWidth="1"/>
    <col min="2" max="2" width="1.25" customWidth="1"/>
    <col min="3" max="3" width="3.125" customWidth="1"/>
    <col min="4" max="4" width="3.25" customWidth="1"/>
    <col min="5" max="5" width="12.875" customWidth="1"/>
    <col min="6" max="6" width="94.5" customWidth="1"/>
    <col min="7" max="7" width="9.875" customWidth="1"/>
    <col min="8" max="8" width="12.125" customWidth="1"/>
    <col min="9" max="9" width="13.625" style="121" customWidth="1"/>
    <col min="10" max="10" width="25" customWidth="1"/>
    <col min="11" max="11" width="16.2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94</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135</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2309</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120" customHeight="1">
      <c r="B26" s="131"/>
      <c r="C26" s="132"/>
      <c r="D26" s="132"/>
      <c r="E26" s="395" t="s">
        <v>138</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ROUNDUP(J108,2)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ROUNDUP(SUM(BE108:BE774), 2)</f>
        <v>0</v>
      </c>
      <c r="G32" s="43"/>
      <c r="H32" s="43"/>
      <c r="I32" s="141">
        <v>0.21</v>
      </c>
      <c r="J32" s="140">
        <f>ROUNDUP(ROUNDUP((SUM(BE108:BE774)), 2)*I32, 1)</f>
        <v>0</v>
      </c>
      <c r="K32" s="46"/>
    </row>
    <row r="33" spans="2:11" s="1" customFormat="1" ht="14.4" customHeight="1">
      <c r="B33" s="42"/>
      <c r="C33" s="43"/>
      <c r="D33" s="43"/>
      <c r="E33" s="50" t="s">
        <v>46</v>
      </c>
      <c r="F33" s="140">
        <f>ROUNDUP(SUM(BF108:BF774), 2)</f>
        <v>0</v>
      </c>
      <c r="G33" s="43"/>
      <c r="H33" s="43"/>
      <c r="I33" s="141">
        <v>0.15</v>
      </c>
      <c r="J33" s="140">
        <f>ROUNDUP(ROUNDUP((SUM(BF108:BF774)), 2)*I33, 1)</f>
        <v>0</v>
      </c>
      <c r="K33" s="46"/>
    </row>
    <row r="34" spans="2:11" s="1" customFormat="1" ht="14.4" hidden="1" customHeight="1">
      <c r="B34" s="42"/>
      <c r="C34" s="43"/>
      <c r="D34" s="43"/>
      <c r="E34" s="50" t="s">
        <v>47</v>
      </c>
      <c r="F34" s="140">
        <f>ROUNDUP(SUM(BG108:BG774), 2)</f>
        <v>0</v>
      </c>
      <c r="G34" s="43"/>
      <c r="H34" s="43"/>
      <c r="I34" s="141">
        <v>0.21</v>
      </c>
      <c r="J34" s="140">
        <v>0</v>
      </c>
      <c r="K34" s="46"/>
    </row>
    <row r="35" spans="2:11" s="1" customFormat="1" ht="14.4" hidden="1" customHeight="1">
      <c r="B35" s="42"/>
      <c r="C35" s="43"/>
      <c r="D35" s="43"/>
      <c r="E35" s="50" t="s">
        <v>48</v>
      </c>
      <c r="F35" s="140">
        <f>ROUNDUP(SUM(BH108:BH774), 2)</f>
        <v>0</v>
      </c>
      <c r="G35" s="43"/>
      <c r="H35" s="43"/>
      <c r="I35" s="141">
        <v>0.15</v>
      </c>
      <c r="J35" s="140">
        <v>0</v>
      </c>
      <c r="K35" s="46"/>
    </row>
    <row r="36" spans="2:11" s="1" customFormat="1" ht="14.4" hidden="1" customHeight="1">
      <c r="B36" s="42"/>
      <c r="C36" s="43"/>
      <c r="D36" s="43"/>
      <c r="E36" s="50" t="s">
        <v>49</v>
      </c>
      <c r="F36" s="140">
        <f>ROUNDUP(SUM(BI108:BI774),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135</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A3 - 1.np m.č. 106-109, 2.np m.č. 211</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J108</f>
        <v>0</v>
      </c>
      <c r="K60" s="46"/>
      <c r="AU60" s="25" t="s">
        <v>143</v>
      </c>
    </row>
    <row r="61" spans="2:47" s="8" customFormat="1" ht="25" customHeight="1">
      <c r="B61" s="159"/>
      <c r="C61" s="160"/>
      <c r="D61" s="161" t="s">
        <v>144</v>
      </c>
      <c r="E61" s="162"/>
      <c r="F61" s="162"/>
      <c r="G61" s="162"/>
      <c r="H61" s="162"/>
      <c r="I61" s="163"/>
      <c r="J61" s="164">
        <f>J109</f>
        <v>0</v>
      </c>
      <c r="K61" s="165"/>
    </row>
    <row r="62" spans="2:47" s="9" customFormat="1" ht="19.899999999999999" customHeight="1">
      <c r="B62" s="166"/>
      <c r="C62" s="167"/>
      <c r="D62" s="168" t="s">
        <v>1877</v>
      </c>
      <c r="E62" s="169"/>
      <c r="F62" s="169"/>
      <c r="G62" s="169"/>
      <c r="H62" s="169"/>
      <c r="I62" s="170"/>
      <c r="J62" s="171">
        <f>J110</f>
        <v>0</v>
      </c>
      <c r="K62" s="172"/>
    </row>
    <row r="63" spans="2:47" s="9" customFormat="1" ht="19.899999999999999" customHeight="1">
      <c r="B63" s="166"/>
      <c r="C63" s="167"/>
      <c r="D63" s="168" t="s">
        <v>148</v>
      </c>
      <c r="E63" s="169"/>
      <c r="F63" s="169"/>
      <c r="G63" s="169"/>
      <c r="H63" s="169"/>
      <c r="I63" s="170"/>
      <c r="J63" s="171">
        <f>J131</f>
        <v>0</v>
      </c>
      <c r="K63" s="172"/>
    </row>
    <row r="64" spans="2:47" s="9" customFormat="1" ht="14.9" customHeight="1">
      <c r="B64" s="166"/>
      <c r="C64" s="167"/>
      <c r="D64" s="168" t="s">
        <v>2310</v>
      </c>
      <c r="E64" s="169"/>
      <c r="F64" s="169"/>
      <c r="G64" s="169"/>
      <c r="H64" s="169"/>
      <c r="I64" s="170"/>
      <c r="J64" s="171">
        <f>J132</f>
        <v>0</v>
      </c>
      <c r="K64" s="172"/>
    </row>
    <row r="65" spans="2:11" s="9" customFormat="1" ht="14.9" customHeight="1">
      <c r="B65" s="166"/>
      <c r="C65" s="167"/>
      <c r="D65" s="168" t="s">
        <v>2311</v>
      </c>
      <c r="E65" s="169"/>
      <c r="F65" s="169"/>
      <c r="G65" s="169"/>
      <c r="H65" s="169"/>
      <c r="I65" s="170"/>
      <c r="J65" s="171">
        <f>J138</f>
        <v>0</v>
      </c>
      <c r="K65" s="172"/>
    </row>
    <row r="66" spans="2:11" s="9" customFormat="1" ht="19.899999999999999" customHeight="1">
      <c r="B66" s="166"/>
      <c r="C66" s="167"/>
      <c r="D66" s="168" t="s">
        <v>153</v>
      </c>
      <c r="E66" s="169"/>
      <c r="F66" s="169"/>
      <c r="G66" s="169"/>
      <c r="H66" s="169"/>
      <c r="I66" s="170"/>
      <c r="J66" s="171">
        <f>J165</f>
        <v>0</v>
      </c>
      <c r="K66" s="172"/>
    </row>
    <row r="67" spans="2:11" s="9" customFormat="1" ht="14.9" customHeight="1">
      <c r="B67" s="166"/>
      <c r="C67" s="167"/>
      <c r="D67" s="168" t="s">
        <v>155</v>
      </c>
      <c r="E67" s="169"/>
      <c r="F67" s="169"/>
      <c r="G67" s="169"/>
      <c r="H67" s="169"/>
      <c r="I67" s="170"/>
      <c r="J67" s="171">
        <f>J166</f>
        <v>0</v>
      </c>
      <c r="K67" s="172"/>
    </row>
    <row r="68" spans="2:11" s="9" customFormat="1" ht="14.9" customHeight="1">
      <c r="B68" s="166"/>
      <c r="C68" s="167"/>
      <c r="D68" s="168" t="s">
        <v>157</v>
      </c>
      <c r="E68" s="169"/>
      <c r="F68" s="169"/>
      <c r="G68" s="169"/>
      <c r="H68" s="169"/>
      <c r="I68" s="170"/>
      <c r="J68" s="171">
        <f>J218</f>
        <v>0</v>
      </c>
      <c r="K68" s="172"/>
    </row>
    <row r="69" spans="2:11" s="9" customFormat="1" ht="14.9" customHeight="1">
      <c r="B69" s="166"/>
      <c r="C69" s="167"/>
      <c r="D69" s="168" t="s">
        <v>158</v>
      </c>
      <c r="E69" s="169"/>
      <c r="F69" s="169"/>
      <c r="G69" s="169"/>
      <c r="H69" s="169"/>
      <c r="I69" s="170"/>
      <c r="J69" s="171">
        <f>J299</f>
        <v>0</v>
      </c>
      <c r="K69" s="172"/>
    </row>
    <row r="70" spans="2:11" s="9" customFormat="1" ht="14.9" customHeight="1">
      <c r="B70" s="166"/>
      <c r="C70" s="167"/>
      <c r="D70" s="168" t="s">
        <v>1879</v>
      </c>
      <c r="E70" s="169"/>
      <c r="F70" s="169"/>
      <c r="G70" s="169"/>
      <c r="H70" s="169"/>
      <c r="I70" s="170"/>
      <c r="J70" s="171">
        <f>J316</f>
        <v>0</v>
      </c>
      <c r="K70" s="172"/>
    </row>
    <row r="71" spans="2:11" s="9" customFormat="1" ht="19.899999999999999" customHeight="1">
      <c r="B71" s="166"/>
      <c r="C71" s="167"/>
      <c r="D71" s="168" t="s">
        <v>159</v>
      </c>
      <c r="E71" s="169"/>
      <c r="F71" s="169"/>
      <c r="G71" s="169"/>
      <c r="H71" s="169"/>
      <c r="I71" s="170"/>
      <c r="J71" s="171">
        <f>J324</f>
        <v>0</v>
      </c>
      <c r="K71" s="172"/>
    </row>
    <row r="72" spans="2:11" s="9" customFormat="1" ht="14.9" customHeight="1">
      <c r="B72" s="166"/>
      <c r="C72" s="167"/>
      <c r="D72" s="168" t="s">
        <v>160</v>
      </c>
      <c r="E72" s="169"/>
      <c r="F72" s="169"/>
      <c r="G72" s="169"/>
      <c r="H72" s="169"/>
      <c r="I72" s="170"/>
      <c r="J72" s="171">
        <f>J325</f>
        <v>0</v>
      </c>
      <c r="K72" s="172"/>
    </row>
    <row r="73" spans="2:11" s="9" customFormat="1" ht="14.9" customHeight="1">
      <c r="B73" s="166"/>
      <c r="C73" s="167"/>
      <c r="D73" s="168" t="s">
        <v>161</v>
      </c>
      <c r="E73" s="169"/>
      <c r="F73" s="169"/>
      <c r="G73" s="169"/>
      <c r="H73" s="169"/>
      <c r="I73" s="170"/>
      <c r="J73" s="171">
        <f>J336</f>
        <v>0</v>
      </c>
      <c r="K73" s="172"/>
    </row>
    <row r="74" spans="2:11" s="9" customFormat="1" ht="14.9" customHeight="1">
      <c r="B74" s="166"/>
      <c r="C74" s="167"/>
      <c r="D74" s="168" t="s">
        <v>162</v>
      </c>
      <c r="E74" s="169"/>
      <c r="F74" s="169"/>
      <c r="G74" s="169"/>
      <c r="H74" s="169"/>
      <c r="I74" s="170"/>
      <c r="J74" s="171">
        <f>J343</f>
        <v>0</v>
      </c>
      <c r="K74" s="172"/>
    </row>
    <row r="75" spans="2:11" s="9" customFormat="1" ht="19.899999999999999" customHeight="1">
      <c r="B75" s="166"/>
      <c r="C75" s="167"/>
      <c r="D75" s="168" t="s">
        <v>164</v>
      </c>
      <c r="E75" s="169"/>
      <c r="F75" s="169"/>
      <c r="G75" s="169"/>
      <c r="H75" s="169"/>
      <c r="I75" s="170"/>
      <c r="J75" s="171">
        <f>J488</f>
        <v>0</v>
      </c>
      <c r="K75" s="172"/>
    </row>
    <row r="76" spans="2:11" s="9" customFormat="1" ht="19.899999999999999" customHeight="1">
      <c r="B76" s="166"/>
      <c r="C76" s="167"/>
      <c r="D76" s="168" t="s">
        <v>165</v>
      </c>
      <c r="E76" s="169"/>
      <c r="F76" s="169"/>
      <c r="G76" s="169"/>
      <c r="H76" s="169"/>
      <c r="I76" s="170"/>
      <c r="J76" s="171">
        <f>J503</f>
        <v>0</v>
      </c>
      <c r="K76" s="172"/>
    </row>
    <row r="77" spans="2:11" s="8" customFormat="1" ht="25" customHeight="1">
      <c r="B77" s="159"/>
      <c r="C77" s="160"/>
      <c r="D77" s="161" t="s">
        <v>166</v>
      </c>
      <c r="E77" s="162"/>
      <c r="F77" s="162"/>
      <c r="G77" s="162"/>
      <c r="H77" s="162"/>
      <c r="I77" s="163"/>
      <c r="J77" s="164">
        <f>J505</f>
        <v>0</v>
      </c>
      <c r="K77" s="165"/>
    </row>
    <row r="78" spans="2:11" s="9" customFormat="1" ht="19.899999999999999" customHeight="1">
      <c r="B78" s="166"/>
      <c r="C78" s="167"/>
      <c r="D78" s="168" t="s">
        <v>167</v>
      </c>
      <c r="E78" s="169"/>
      <c r="F78" s="169"/>
      <c r="G78" s="169"/>
      <c r="H78" s="169"/>
      <c r="I78" s="170"/>
      <c r="J78" s="171">
        <f>J506</f>
        <v>0</v>
      </c>
      <c r="K78" s="172"/>
    </row>
    <row r="79" spans="2:11" s="9" customFormat="1" ht="19.899999999999999" customHeight="1">
      <c r="B79" s="166"/>
      <c r="C79" s="167"/>
      <c r="D79" s="168" t="s">
        <v>168</v>
      </c>
      <c r="E79" s="169"/>
      <c r="F79" s="169"/>
      <c r="G79" s="169"/>
      <c r="H79" s="169"/>
      <c r="I79" s="170"/>
      <c r="J79" s="171">
        <f>J522</f>
        <v>0</v>
      </c>
      <c r="K79" s="172"/>
    </row>
    <row r="80" spans="2:11" s="9" customFormat="1" ht="19.899999999999999" customHeight="1">
      <c r="B80" s="166"/>
      <c r="C80" s="167"/>
      <c r="D80" s="168" t="s">
        <v>169</v>
      </c>
      <c r="E80" s="169"/>
      <c r="F80" s="169"/>
      <c r="G80" s="169"/>
      <c r="H80" s="169"/>
      <c r="I80" s="170"/>
      <c r="J80" s="171">
        <f>J554</f>
        <v>0</v>
      </c>
      <c r="K80" s="172"/>
    </row>
    <row r="81" spans="2:12" s="9" customFormat="1" ht="19.899999999999999" customHeight="1">
      <c r="B81" s="166"/>
      <c r="C81" s="167"/>
      <c r="D81" s="168" t="s">
        <v>171</v>
      </c>
      <c r="E81" s="169"/>
      <c r="F81" s="169"/>
      <c r="G81" s="169"/>
      <c r="H81" s="169"/>
      <c r="I81" s="170"/>
      <c r="J81" s="171">
        <f>J562</f>
        <v>0</v>
      </c>
      <c r="K81" s="172"/>
    </row>
    <row r="82" spans="2:12" s="9" customFormat="1" ht="19.899999999999999" customHeight="1">
      <c r="B82" s="166"/>
      <c r="C82" s="167"/>
      <c r="D82" s="168" t="s">
        <v>172</v>
      </c>
      <c r="E82" s="169"/>
      <c r="F82" s="169"/>
      <c r="G82" s="169"/>
      <c r="H82" s="169"/>
      <c r="I82" s="170"/>
      <c r="J82" s="171">
        <f>J580</f>
        <v>0</v>
      </c>
      <c r="K82" s="172"/>
    </row>
    <row r="83" spans="2:12" s="9" customFormat="1" ht="19.899999999999999" customHeight="1">
      <c r="B83" s="166"/>
      <c r="C83" s="167"/>
      <c r="D83" s="168" t="s">
        <v>173</v>
      </c>
      <c r="E83" s="169"/>
      <c r="F83" s="169"/>
      <c r="G83" s="169"/>
      <c r="H83" s="169"/>
      <c r="I83" s="170"/>
      <c r="J83" s="171">
        <f>J592</f>
        <v>0</v>
      </c>
      <c r="K83" s="172"/>
    </row>
    <row r="84" spans="2:12" s="9" customFormat="1" ht="19.899999999999999" customHeight="1">
      <c r="B84" s="166"/>
      <c r="C84" s="167"/>
      <c r="D84" s="168" t="s">
        <v>175</v>
      </c>
      <c r="E84" s="169"/>
      <c r="F84" s="169"/>
      <c r="G84" s="169"/>
      <c r="H84" s="169"/>
      <c r="I84" s="170"/>
      <c r="J84" s="171">
        <f>J634</f>
        <v>0</v>
      </c>
      <c r="K84" s="172"/>
    </row>
    <row r="85" spans="2:12" s="9" customFormat="1" ht="19.899999999999999" customHeight="1">
      <c r="B85" s="166"/>
      <c r="C85" s="167"/>
      <c r="D85" s="168" t="s">
        <v>178</v>
      </c>
      <c r="E85" s="169"/>
      <c r="F85" s="169"/>
      <c r="G85" s="169"/>
      <c r="H85" s="169"/>
      <c r="I85" s="170"/>
      <c r="J85" s="171">
        <f>J686</f>
        <v>0</v>
      </c>
      <c r="K85" s="172"/>
    </row>
    <row r="86" spans="2:12" s="9" customFormat="1" ht="19.899999999999999" customHeight="1">
      <c r="B86" s="166"/>
      <c r="C86" s="167"/>
      <c r="D86" s="168" t="s">
        <v>179</v>
      </c>
      <c r="E86" s="169"/>
      <c r="F86" s="169"/>
      <c r="G86" s="169"/>
      <c r="H86" s="169"/>
      <c r="I86" s="170"/>
      <c r="J86" s="171">
        <f>J707</f>
        <v>0</v>
      </c>
      <c r="K86" s="172"/>
    </row>
    <row r="87" spans="2:12" s="1" customFormat="1" ht="21.75" customHeight="1">
      <c r="B87" s="42"/>
      <c r="C87" s="43"/>
      <c r="D87" s="43"/>
      <c r="E87" s="43"/>
      <c r="F87" s="43"/>
      <c r="G87" s="43"/>
      <c r="H87" s="43"/>
      <c r="I87" s="128"/>
      <c r="J87" s="43"/>
      <c r="K87" s="46"/>
    </row>
    <row r="88" spans="2:12" s="1" customFormat="1" ht="7" customHeight="1">
      <c r="B88" s="57"/>
      <c r="C88" s="58"/>
      <c r="D88" s="58"/>
      <c r="E88" s="58"/>
      <c r="F88" s="58"/>
      <c r="G88" s="58"/>
      <c r="H88" s="58"/>
      <c r="I88" s="149"/>
      <c r="J88" s="58"/>
      <c r="K88" s="59"/>
    </row>
    <row r="92" spans="2:12" s="1" customFormat="1" ht="7" customHeight="1">
      <c r="B92" s="60"/>
      <c r="C92" s="61"/>
      <c r="D92" s="61"/>
      <c r="E92" s="61"/>
      <c r="F92" s="61"/>
      <c r="G92" s="61"/>
      <c r="H92" s="61"/>
      <c r="I92" s="152"/>
      <c r="J92" s="61"/>
      <c r="K92" s="61"/>
      <c r="L92" s="62"/>
    </row>
    <row r="93" spans="2:12" s="1" customFormat="1" ht="37" customHeight="1">
      <c r="B93" s="42"/>
      <c r="C93" s="63" t="s">
        <v>180</v>
      </c>
      <c r="D93" s="64"/>
      <c r="E93" s="64"/>
      <c r="F93" s="64"/>
      <c r="G93" s="64"/>
      <c r="H93" s="64"/>
      <c r="I93" s="173"/>
      <c r="J93" s="64"/>
      <c r="K93" s="64"/>
      <c r="L93" s="62"/>
    </row>
    <row r="94" spans="2:12" s="1" customFormat="1" ht="7" customHeight="1">
      <c r="B94" s="42"/>
      <c r="C94" s="64"/>
      <c r="D94" s="64"/>
      <c r="E94" s="64"/>
      <c r="F94" s="64"/>
      <c r="G94" s="64"/>
      <c r="H94" s="64"/>
      <c r="I94" s="173"/>
      <c r="J94" s="64"/>
      <c r="K94" s="64"/>
      <c r="L94" s="62"/>
    </row>
    <row r="95" spans="2:12" s="1" customFormat="1" ht="14.4" customHeight="1">
      <c r="B95" s="42"/>
      <c r="C95" s="66" t="s">
        <v>18</v>
      </c>
      <c r="D95" s="64"/>
      <c r="E95" s="64"/>
      <c r="F95" s="64"/>
      <c r="G95" s="64"/>
      <c r="H95" s="64"/>
      <c r="I95" s="173"/>
      <c r="J95" s="64"/>
      <c r="K95" s="64"/>
      <c r="L95" s="62"/>
    </row>
    <row r="96" spans="2:12" s="1" customFormat="1" ht="14.5" customHeight="1">
      <c r="B96" s="42"/>
      <c r="C96" s="64"/>
      <c r="D96" s="64"/>
      <c r="E96" s="408" t="str">
        <f>E7</f>
        <v>Malšovice 6 a 17/6 - stavební úpravy</v>
      </c>
      <c r="F96" s="409"/>
      <c r="G96" s="409"/>
      <c r="H96" s="409"/>
      <c r="I96" s="173"/>
      <c r="J96" s="64"/>
      <c r="K96" s="64"/>
      <c r="L96" s="62"/>
    </row>
    <row r="97" spans="2:65">
      <c r="B97" s="29"/>
      <c r="C97" s="66" t="s">
        <v>134</v>
      </c>
      <c r="D97" s="174"/>
      <c r="E97" s="174"/>
      <c r="F97" s="174"/>
      <c r="G97" s="174"/>
      <c r="H97" s="174"/>
      <c r="J97" s="174"/>
      <c r="K97" s="174"/>
      <c r="L97" s="175"/>
    </row>
    <row r="98" spans="2:65" s="1" customFormat="1" ht="14.5" customHeight="1">
      <c r="B98" s="42"/>
      <c r="C98" s="64"/>
      <c r="D98" s="64"/>
      <c r="E98" s="408" t="s">
        <v>135</v>
      </c>
      <c r="F98" s="402"/>
      <c r="G98" s="402"/>
      <c r="H98" s="402"/>
      <c r="I98" s="173"/>
      <c r="J98" s="64"/>
      <c r="K98" s="64"/>
      <c r="L98" s="62"/>
    </row>
    <row r="99" spans="2:65" s="1" customFormat="1" ht="14.4" customHeight="1">
      <c r="B99" s="42"/>
      <c r="C99" s="66" t="s">
        <v>136</v>
      </c>
      <c r="D99" s="64"/>
      <c r="E99" s="64"/>
      <c r="F99" s="64"/>
      <c r="G99" s="64"/>
      <c r="H99" s="64"/>
      <c r="I99" s="173"/>
      <c r="J99" s="64"/>
      <c r="K99" s="64"/>
      <c r="L99" s="62"/>
    </row>
    <row r="100" spans="2:65" s="1" customFormat="1" ht="15" customHeight="1">
      <c r="B100" s="42"/>
      <c r="C100" s="64"/>
      <c r="D100" s="64"/>
      <c r="E100" s="374" t="str">
        <f>E11</f>
        <v>A3 - 1.np m.č. 106-109, 2.np m.č. 211</v>
      </c>
      <c r="F100" s="402"/>
      <c r="G100" s="402"/>
      <c r="H100" s="402"/>
      <c r="I100" s="173"/>
      <c r="J100" s="64"/>
      <c r="K100" s="64"/>
      <c r="L100" s="62"/>
    </row>
    <row r="101" spans="2:65" s="1" customFormat="1" ht="7" customHeight="1">
      <c r="B101" s="42"/>
      <c r="C101" s="64"/>
      <c r="D101" s="64"/>
      <c r="E101" s="64"/>
      <c r="F101" s="64"/>
      <c r="G101" s="64"/>
      <c r="H101" s="64"/>
      <c r="I101" s="173"/>
      <c r="J101" s="64"/>
      <c r="K101" s="64"/>
      <c r="L101" s="62"/>
    </row>
    <row r="102" spans="2:65" s="1" customFormat="1" ht="18" customHeight="1">
      <c r="B102" s="42"/>
      <c r="C102" s="66" t="s">
        <v>25</v>
      </c>
      <c r="D102" s="64"/>
      <c r="E102" s="64"/>
      <c r="F102" s="176" t="str">
        <f>F14</f>
        <v xml:space="preserve">Malšovice  </v>
      </c>
      <c r="G102" s="64"/>
      <c r="H102" s="64"/>
      <c r="I102" s="177" t="s">
        <v>27</v>
      </c>
      <c r="J102" s="74" t="str">
        <f>IF(J14="","",J14)</f>
        <v>2. 3. 2018</v>
      </c>
      <c r="K102" s="64"/>
      <c r="L102" s="62"/>
    </row>
    <row r="103" spans="2:65" s="1" customFormat="1" ht="7" customHeight="1">
      <c r="B103" s="42"/>
      <c r="C103" s="64"/>
      <c r="D103" s="64"/>
      <c r="E103" s="64"/>
      <c r="F103" s="64"/>
      <c r="G103" s="64"/>
      <c r="H103" s="64"/>
      <c r="I103" s="173"/>
      <c r="J103" s="64"/>
      <c r="K103" s="64"/>
      <c r="L103" s="62"/>
    </row>
    <row r="104" spans="2:65" s="1" customFormat="1">
      <c r="B104" s="42"/>
      <c r="C104" s="66" t="s">
        <v>29</v>
      </c>
      <c r="D104" s="64"/>
      <c r="E104" s="64"/>
      <c r="F104" s="176" t="str">
        <f>E17</f>
        <v>Obec Malšovice</v>
      </c>
      <c r="G104" s="64"/>
      <c r="H104" s="64"/>
      <c r="I104" s="177" t="s">
        <v>35</v>
      </c>
      <c r="J104" s="176" t="str">
        <f>E23</f>
        <v>Ing. Demuth Jiří, Děčín</v>
      </c>
      <c r="K104" s="64"/>
      <c r="L104" s="62"/>
    </row>
    <row r="105" spans="2:65" s="1" customFormat="1" ht="14.4" customHeight="1">
      <c r="B105" s="42"/>
      <c r="C105" s="66" t="s">
        <v>33</v>
      </c>
      <c r="D105" s="64"/>
      <c r="E105" s="64"/>
      <c r="F105" s="176" t="str">
        <f>IF(E20="","",E20)</f>
        <v/>
      </c>
      <c r="G105" s="64"/>
      <c r="H105" s="64"/>
      <c r="I105" s="173"/>
      <c r="J105" s="64"/>
      <c r="K105" s="64"/>
      <c r="L105" s="62"/>
    </row>
    <row r="106" spans="2:65" s="1" customFormat="1" ht="10.25" customHeight="1">
      <c r="B106" s="42"/>
      <c r="C106" s="64"/>
      <c r="D106" s="64"/>
      <c r="E106" s="64"/>
      <c r="F106" s="64"/>
      <c r="G106" s="64"/>
      <c r="H106" s="64"/>
      <c r="I106" s="173"/>
      <c r="J106" s="64"/>
      <c r="K106" s="64"/>
      <c r="L106" s="62"/>
    </row>
    <row r="107" spans="2:65" s="10" customFormat="1" ht="29.25" customHeight="1">
      <c r="B107" s="178"/>
      <c r="C107" s="179" t="s">
        <v>181</v>
      </c>
      <c r="D107" s="180" t="s">
        <v>59</v>
      </c>
      <c r="E107" s="180" t="s">
        <v>55</v>
      </c>
      <c r="F107" s="180" t="s">
        <v>182</v>
      </c>
      <c r="G107" s="180" t="s">
        <v>183</v>
      </c>
      <c r="H107" s="180" t="s">
        <v>184</v>
      </c>
      <c r="I107" s="181" t="s">
        <v>185</v>
      </c>
      <c r="J107" s="180" t="s">
        <v>141</v>
      </c>
      <c r="K107" s="182" t="s">
        <v>186</v>
      </c>
      <c r="L107" s="183"/>
      <c r="M107" s="82" t="s">
        <v>187</v>
      </c>
      <c r="N107" s="83" t="s">
        <v>44</v>
      </c>
      <c r="O107" s="83" t="s">
        <v>188</v>
      </c>
      <c r="P107" s="83" t="s">
        <v>189</v>
      </c>
      <c r="Q107" s="83" t="s">
        <v>190</v>
      </c>
      <c r="R107" s="83" t="s">
        <v>191</v>
      </c>
      <c r="S107" s="83" t="s">
        <v>192</v>
      </c>
      <c r="T107" s="84" t="s">
        <v>193</v>
      </c>
    </row>
    <row r="108" spans="2:65" s="1" customFormat="1" ht="29.25" customHeight="1">
      <c r="B108" s="42"/>
      <c r="C108" s="88" t="s">
        <v>142</v>
      </c>
      <c r="D108" s="64"/>
      <c r="E108" s="64"/>
      <c r="F108" s="64"/>
      <c r="G108" s="64"/>
      <c r="H108" s="64"/>
      <c r="I108" s="173"/>
      <c r="J108" s="184">
        <f>BK108</f>
        <v>0</v>
      </c>
      <c r="K108" s="64"/>
      <c r="L108" s="62"/>
      <c r="M108" s="85"/>
      <c r="N108" s="86"/>
      <c r="O108" s="86"/>
      <c r="P108" s="185">
        <f>P109+P505</f>
        <v>0</v>
      </c>
      <c r="Q108" s="86"/>
      <c r="R108" s="185">
        <f>R109+R505</f>
        <v>30.4092221728075</v>
      </c>
      <c r="S108" s="86"/>
      <c r="T108" s="186">
        <f>T109+T505</f>
        <v>59.426747000000013</v>
      </c>
      <c r="AT108" s="25" t="s">
        <v>73</v>
      </c>
      <c r="AU108" s="25" t="s">
        <v>143</v>
      </c>
      <c r="BK108" s="187">
        <f>BK109+BK505</f>
        <v>0</v>
      </c>
    </row>
    <row r="109" spans="2:65" s="11" customFormat="1" ht="37.4" customHeight="1">
      <c r="B109" s="188"/>
      <c r="C109" s="189"/>
      <c r="D109" s="190" t="s">
        <v>73</v>
      </c>
      <c r="E109" s="191" t="s">
        <v>194</v>
      </c>
      <c r="F109" s="191" t="s">
        <v>195</v>
      </c>
      <c r="G109" s="189"/>
      <c r="H109" s="189"/>
      <c r="I109" s="192"/>
      <c r="J109" s="193">
        <f>BK109</f>
        <v>0</v>
      </c>
      <c r="K109" s="189"/>
      <c r="L109" s="194"/>
      <c r="M109" s="195"/>
      <c r="N109" s="196"/>
      <c r="O109" s="196"/>
      <c r="P109" s="197">
        <f>P110+P131+P165+P324+P488+P503</f>
        <v>0</v>
      </c>
      <c r="Q109" s="196"/>
      <c r="R109" s="197">
        <f>R110+R131+R165+R324+R488+R503</f>
        <v>24.477881257477499</v>
      </c>
      <c r="S109" s="196"/>
      <c r="T109" s="198">
        <f>T110+T131+T165+T324+T488+T503</f>
        <v>59.426747000000013</v>
      </c>
      <c r="AR109" s="199" t="s">
        <v>81</v>
      </c>
      <c r="AT109" s="200" t="s">
        <v>73</v>
      </c>
      <c r="AU109" s="200" t="s">
        <v>74</v>
      </c>
      <c r="AY109" s="199" t="s">
        <v>196</v>
      </c>
      <c r="BK109" s="201">
        <f>BK110+BK131+BK165+BK324+BK488+BK503</f>
        <v>0</v>
      </c>
    </row>
    <row r="110" spans="2:65" s="11" customFormat="1" ht="19.899999999999999" customHeight="1">
      <c r="B110" s="188"/>
      <c r="C110" s="189"/>
      <c r="D110" s="190" t="s">
        <v>73</v>
      </c>
      <c r="E110" s="202" t="s">
        <v>211</v>
      </c>
      <c r="F110" s="202" t="s">
        <v>1881</v>
      </c>
      <c r="G110" s="189"/>
      <c r="H110" s="189"/>
      <c r="I110" s="192"/>
      <c r="J110" s="203">
        <f>BK110</f>
        <v>0</v>
      </c>
      <c r="K110" s="189"/>
      <c r="L110" s="194"/>
      <c r="M110" s="195"/>
      <c r="N110" s="196"/>
      <c r="O110" s="196"/>
      <c r="P110" s="197">
        <f>SUM(P111:P130)</f>
        <v>0</v>
      </c>
      <c r="Q110" s="196"/>
      <c r="R110" s="197">
        <f>SUM(R111:R130)</f>
        <v>3.9614604299999998</v>
      </c>
      <c r="S110" s="196"/>
      <c r="T110" s="198">
        <f>SUM(T111:T130)</f>
        <v>0</v>
      </c>
      <c r="AR110" s="199" t="s">
        <v>81</v>
      </c>
      <c r="AT110" s="200" t="s">
        <v>73</v>
      </c>
      <c r="AU110" s="200" t="s">
        <v>81</v>
      </c>
      <c r="AY110" s="199" t="s">
        <v>196</v>
      </c>
      <c r="BK110" s="201">
        <f>SUM(BK111:BK130)</f>
        <v>0</v>
      </c>
    </row>
    <row r="111" spans="2:65" s="1" customFormat="1" ht="23" customHeight="1">
      <c r="B111" s="42"/>
      <c r="C111" s="204" t="s">
        <v>81</v>
      </c>
      <c r="D111" s="204" t="s">
        <v>198</v>
      </c>
      <c r="E111" s="205" t="s">
        <v>231</v>
      </c>
      <c r="F111" s="206" t="s">
        <v>232</v>
      </c>
      <c r="G111" s="207" t="s">
        <v>214</v>
      </c>
      <c r="H111" s="208">
        <v>4.2999999999999997E-2</v>
      </c>
      <c r="I111" s="209"/>
      <c r="J111" s="210">
        <f>ROUND(I111*H111,2)</f>
        <v>0</v>
      </c>
      <c r="K111" s="206" t="s">
        <v>202</v>
      </c>
      <c r="L111" s="62"/>
      <c r="M111" s="211" t="s">
        <v>24</v>
      </c>
      <c r="N111" s="212" t="s">
        <v>45</v>
      </c>
      <c r="O111" s="43"/>
      <c r="P111" s="213">
        <f>O111*H111</f>
        <v>0</v>
      </c>
      <c r="Q111" s="213">
        <v>1.0900000000000001</v>
      </c>
      <c r="R111" s="213">
        <f>Q111*H111</f>
        <v>4.6870000000000002E-2</v>
      </c>
      <c r="S111" s="213">
        <v>0</v>
      </c>
      <c r="T111" s="214">
        <f>S111*H111</f>
        <v>0</v>
      </c>
      <c r="AR111" s="25" t="s">
        <v>203</v>
      </c>
      <c r="AT111" s="25" t="s">
        <v>198</v>
      </c>
      <c r="AU111" s="25" t="s">
        <v>83</v>
      </c>
      <c r="AY111" s="25" t="s">
        <v>196</v>
      </c>
      <c r="BE111" s="215">
        <f>IF(N111="základní",J111,0)</f>
        <v>0</v>
      </c>
      <c r="BF111" s="215">
        <f>IF(N111="snížená",J111,0)</f>
        <v>0</v>
      </c>
      <c r="BG111" s="215">
        <f>IF(N111="zákl. přenesená",J111,0)</f>
        <v>0</v>
      </c>
      <c r="BH111" s="215">
        <f>IF(N111="sníž. přenesená",J111,0)</f>
        <v>0</v>
      </c>
      <c r="BI111" s="215">
        <f>IF(N111="nulová",J111,0)</f>
        <v>0</v>
      </c>
      <c r="BJ111" s="25" t="s">
        <v>81</v>
      </c>
      <c r="BK111" s="215">
        <f>ROUND(I111*H111,2)</f>
        <v>0</v>
      </c>
      <c r="BL111" s="25" t="s">
        <v>203</v>
      </c>
      <c r="BM111" s="25" t="s">
        <v>2312</v>
      </c>
    </row>
    <row r="112" spans="2:65" s="12" customFormat="1">
      <c r="B112" s="216"/>
      <c r="C112" s="217"/>
      <c r="D112" s="218" t="s">
        <v>205</v>
      </c>
      <c r="E112" s="219" t="s">
        <v>24</v>
      </c>
      <c r="F112" s="220" t="s">
        <v>2313</v>
      </c>
      <c r="G112" s="217"/>
      <c r="H112" s="221">
        <v>4.2999999999999997E-2</v>
      </c>
      <c r="I112" s="222"/>
      <c r="J112" s="217"/>
      <c r="K112" s="217"/>
      <c r="L112" s="223"/>
      <c r="M112" s="224"/>
      <c r="N112" s="225"/>
      <c r="O112" s="225"/>
      <c r="P112" s="225"/>
      <c r="Q112" s="225"/>
      <c r="R112" s="225"/>
      <c r="S112" s="225"/>
      <c r="T112" s="226"/>
      <c r="AT112" s="227" t="s">
        <v>205</v>
      </c>
      <c r="AU112" s="227" t="s">
        <v>83</v>
      </c>
      <c r="AV112" s="12" t="s">
        <v>83</v>
      </c>
      <c r="AW112" s="12" t="s">
        <v>37</v>
      </c>
      <c r="AX112" s="12" t="s">
        <v>81</v>
      </c>
      <c r="AY112" s="227" t="s">
        <v>196</v>
      </c>
    </row>
    <row r="113" spans="2:65" s="1" customFormat="1" ht="23" customHeight="1">
      <c r="B113" s="42"/>
      <c r="C113" s="204" t="s">
        <v>83</v>
      </c>
      <c r="D113" s="204" t="s">
        <v>198</v>
      </c>
      <c r="E113" s="205" t="s">
        <v>257</v>
      </c>
      <c r="F113" s="206" t="s">
        <v>258</v>
      </c>
      <c r="G113" s="207" t="s">
        <v>201</v>
      </c>
      <c r="H113" s="208">
        <v>0.108</v>
      </c>
      <c r="I113" s="209"/>
      <c r="J113" s="210">
        <f>ROUND(I113*H113,2)</f>
        <v>0</v>
      </c>
      <c r="K113" s="206" t="s">
        <v>202</v>
      </c>
      <c r="L113" s="62"/>
      <c r="M113" s="211" t="s">
        <v>24</v>
      </c>
      <c r="N113" s="212" t="s">
        <v>45</v>
      </c>
      <c r="O113" s="43"/>
      <c r="P113" s="213">
        <f>O113*H113</f>
        <v>0</v>
      </c>
      <c r="Q113" s="213">
        <v>1.94302</v>
      </c>
      <c r="R113" s="213">
        <f>Q113*H113</f>
        <v>0.20984616</v>
      </c>
      <c r="S113" s="213">
        <v>0</v>
      </c>
      <c r="T113" s="214">
        <f>S113*H113</f>
        <v>0</v>
      </c>
      <c r="AR113" s="25" t="s">
        <v>203</v>
      </c>
      <c r="AT113" s="25" t="s">
        <v>198</v>
      </c>
      <c r="AU113" s="25" t="s">
        <v>83</v>
      </c>
      <c r="AY113" s="25" t="s">
        <v>196</v>
      </c>
      <c r="BE113" s="215">
        <f>IF(N113="základní",J113,0)</f>
        <v>0</v>
      </c>
      <c r="BF113" s="215">
        <f>IF(N113="snížená",J113,0)</f>
        <v>0</v>
      </c>
      <c r="BG113" s="215">
        <f>IF(N113="zákl. přenesená",J113,0)</f>
        <v>0</v>
      </c>
      <c r="BH113" s="215">
        <f>IF(N113="sníž. přenesená",J113,0)</f>
        <v>0</v>
      </c>
      <c r="BI113" s="215">
        <f>IF(N113="nulová",J113,0)</f>
        <v>0</v>
      </c>
      <c r="BJ113" s="25" t="s">
        <v>81</v>
      </c>
      <c r="BK113" s="215">
        <f>ROUND(I113*H113,2)</f>
        <v>0</v>
      </c>
      <c r="BL113" s="25" t="s">
        <v>203</v>
      </c>
      <c r="BM113" s="25" t="s">
        <v>2314</v>
      </c>
    </row>
    <row r="114" spans="2:65" s="12" customFormat="1">
      <c r="B114" s="216"/>
      <c r="C114" s="217"/>
      <c r="D114" s="218" t="s">
        <v>205</v>
      </c>
      <c r="E114" s="219" t="s">
        <v>24</v>
      </c>
      <c r="F114" s="220" t="s">
        <v>2315</v>
      </c>
      <c r="G114" s="217"/>
      <c r="H114" s="221">
        <v>0.108</v>
      </c>
      <c r="I114" s="222"/>
      <c r="J114" s="217"/>
      <c r="K114" s="217"/>
      <c r="L114" s="223"/>
      <c r="M114" s="224"/>
      <c r="N114" s="225"/>
      <c r="O114" s="225"/>
      <c r="P114" s="225"/>
      <c r="Q114" s="225"/>
      <c r="R114" s="225"/>
      <c r="S114" s="225"/>
      <c r="T114" s="226"/>
      <c r="AT114" s="227" t="s">
        <v>205</v>
      </c>
      <c r="AU114" s="227" t="s">
        <v>83</v>
      </c>
      <c r="AV114" s="12" t="s">
        <v>83</v>
      </c>
      <c r="AW114" s="12" t="s">
        <v>37</v>
      </c>
      <c r="AX114" s="12" t="s">
        <v>81</v>
      </c>
      <c r="AY114" s="227" t="s">
        <v>196</v>
      </c>
    </row>
    <row r="115" spans="2:65" s="1" customFormat="1" ht="34.5" customHeight="1">
      <c r="B115" s="42"/>
      <c r="C115" s="204" t="s">
        <v>211</v>
      </c>
      <c r="D115" s="204" t="s">
        <v>198</v>
      </c>
      <c r="E115" s="205" t="s">
        <v>278</v>
      </c>
      <c r="F115" s="206" t="s">
        <v>279</v>
      </c>
      <c r="G115" s="207" t="s">
        <v>248</v>
      </c>
      <c r="H115" s="208">
        <v>3</v>
      </c>
      <c r="I115" s="209"/>
      <c r="J115" s="210">
        <f>ROUND(I115*H115,2)</f>
        <v>0</v>
      </c>
      <c r="K115" s="206" t="s">
        <v>202</v>
      </c>
      <c r="L115" s="62"/>
      <c r="M115" s="211" t="s">
        <v>24</v>
      </c>
      <c r="N115" s="212" t="s">
        <v>45</v>
      </c>
      <c r="O115" s="43"/>
      <c r="P115" s="213">
        <f>O115*H115</f>
        <v>0</v>
      </c>
      <c r="Q115" s="213">
        <v>0.32623000000000002</v>
      </c>
      <c r="R115" s="213">
        <f>Q115*H115</f>
        <v>0.97869000000000006</v>
      </c>
      <c r="S115" s="213">
        <v>0</v>
      </c>
      <c r="T115" s="214">
        <f>S115*H115</f>
        <v>0</v>
      </c>
      <c r="AR115" s="25" t="s">
        <v>203</v>
      </c>
      <c r="AT115" s="25" t="s">
        <v>198</v>
      </c>
      <c r="AU115" s="25" t="s">
        <v>83</v>
      </c>
      <c r="AY115" s="25" t="s">
        <v>196</v>
      </c>
      <c r="BE115" s="215">
        <f>IF(N115="základní",J115,0)</f>
        <v>0</v>
      </c>
      <c r="BF115" s="215">
        <f>IF(N115="snížená",J115,0)</f>
        <v>0</v>
      </c>
      <c r="BG115" s="215">
        <f>IF(N115="zákl. přenesená",J115,0)</f>
        <v>0</v>
      </c>
      <c r="BH115" s="215">
        <f>IF(N115="sníž. přenesená",J115,0)</f>
        <v>0</v>
      </c>
      <c r="BI115" s="215">
        <f>IF(N115="nulová",J115,0)</f>
        <v>0</v>
      </c>
      <c r="BJ115" s="25" t="s">
        <v>81</v>
      </c>
      <c r="BK115" s="215">
        <f>ROUND(I115*H115,2)</f>
        <v>0</v>
      </c>
      <c r="BL115" s="25" t="s">
        <v>203</v>
      </c>
      <c r="BM115" s="25" t="s">
        <v>2316</v>
      </c>
    </row>
    <row r="116" spans="2:65" s="12" customFormat="1">
      <c r="B116" s="216"/>
      <c r="C116" s="217"/>
      <c r="D116" s="218" t="s">
        <v>205</v>
      </c>
      <c r="E116" s="219" t="s">
        <v>24</v>
      </c>
      <c r="F116" s="220" t="s">
        <v>2317</v>
      </c>
      <c r="G116" s="217"/>
      <c r="H116" s="221">
        <v>3</v>
      </c>
      <c r="I116" s="222"/>
      <c r="J116" s="217"/>
      <c r="K116" s="217"/>
      <c r="L116" s="223"/>
      <c r="M116" s="224"/>
      <c r="N116" s="225"/>
      <c r="O116" s="225"/>
      <c r="P116" s="225"/>
      <c r="Q116" s="225"/>
      <c r="R116" s="225"/>
      <c r="S116" s="225"/>
      <c r="T116" s="226"/>
      <c r="AT116" s="227" t="s">
        <v>205</v>
      </c>
      <c r="AU116" s="227" t="s">
        <v>83</v>
      </c>
      <c r="AV116" s="12" t="s">
        <v>83</v>
      </c>
      <c r="AW116" s="12" t="s">
        <v>37</v>
      </c>
      <c r="AX116" s="12" t="s">
        <v>81</v>
      </c>
      <c r="AY116" s="227" t="s">
        <v>196</v>
      </c>
    </row>
    <row r="117" spans="2:65" s="1" customFormat="1" ht="34.5" customHeight="1">
      <c r="B117" s="42"/>
      <c r="C117" s="204" t="s">
        <v>203</v>
      </c>
      <c r="D117" s="204" t="s">
        <v>198</v>
      </c>
      <c r="E117" s="205" t="s">
        <v>283</v>
      </c>
      <c r="F117" s="206" t="s">
        <v>284</v>
      </c>
      <c r="G117" s="207" t="s">
        <v>248</v>
      </c>
      <c r="H117" s="208">
        <v>5</v>
      </c>
      <c r="I117" s="209"/>
      <c r="J117" s="210">
        <f>ROUND(I117*H117,2)</f>
        <v>0</v>
      </c>
      <c r="K117" s="206" t="s">
        <v>202</v>
      </c>
      <c r="L117" s="62"/>
      <c r="M117" s="211" t="s">
        <v>24</v>
      </c>
      <c r="N117" s="212" t="s">
        <v>45</v>
      </c>
      <c r="O117" s="43"/>
      <c r="P117" s="213">
        <f>O117*H117</f>
        <v>0</v>
      </c>
      <c r="Q117" s="213">
        <v>0.24041999999999999</v>
      </c>
      <c r="R117" s="213">
        <f>Q117*H117</f>
        <v>1.2020999999999999</v>
      </c>
      <c r="S117" s="213">
        <v>0</v>
      </c>
      <c r="T117" s="214">
        <f>S117*H117</f>
        <v>0</v>
      </c>
      <c r="AR117" s="25" t="s">
        <v>203</v>
      </c>
      <c r="AT117" s="25" t="s">
        <v>198</v>
      </c>
      <c r="AU117" s="25" t="s">
        <v>83</v>
      </c>
      <c r="AY117" s="25" t="s">
        <v>196</v>
      </c>
      <c r="BE117" s="215">
        <f>IF(N117="základní",J117,0)</f>
        <v>0</v>
      </c>
      <c r="BF117" s="215">
        <f>IF(N117="snížená",J117,0)</f>
        <v>0</v>
      </c>
      <c r="BG117" s="215">
        <f>IF(N117="zákl. přenesená",J117,0)</f>
        <v>0</v>
      </c>
      <c r="BH117" s="215">
        <f>IF(N117="sníž. přenesená",J117,0)</f>
        <v>0</v>
      </c>
      <c r="BI117" s="215">
        <f>IF(N117="nulová",J117,0)</f>
        <v>0</v>
      </c>
      <c r="BJ117" s="25" t="s">
        <v>81</v>
      </c>
      <c r="BK117" s="215">
        <f>ROUND(I117*H117,2)</f>
        <v>0</v>
      </c>
      <c r="BL117" s="25" t="s">
        <v>203</v>
      </c>
      <c r="BM117" s="25" t="s">
        <v>2318</v>
      </c>
    </row>
    <row r="118" spans="2:65" s="12" customFormat="1">
      <c r="B118" s="216"/>
      <c r="C118" s="217"/>
      <c r="D118" s="218" t="s">
        <v>205</v>
      </c>
      <c r="E118" s="219" t="s">
        <v>24</v>
      </c>
      <c r="F118" s="220" t="s">
        <v>2319</v>
      </c>
      <c r="G118" s="217"/>
      <c r="H118" s="221">
        <v>5</v>
      </c>
      <c r="I118" s="222"/>
      <c r="J118" s="217"/>
      <c r="K118" s="217"/>
      <c r="L118" s="223"/>
      <c r="M118" s="224"/>
      <c r="N118" s="225"/>
      <c r="O118" s="225"/>
      <c r="P118" s="225"/>
      <c r="Q118" s="225"/>
      <c r="R118" s="225"/>
      <c r="S118" s="225"/>
      <c r="T118" s="226"/>
      <c r="AT118" s="227" t="s">
        <v>205</v>
      </c>
      <c r="AU118" s="227" t="s">
        <v>83</v>
      </c>
      <c r="AV118" s="12" t="s">
        <v>83</v>
      </c>
      <c r="AW118" s="12" t="s">
        <v>37</v>
      </c>
      <c r="AX118" s="12" t="s">
        <v>81</v>
      </c>
      <c r="AY118" s="227" t="s">
        <v>196</v>
      </c>
    </row>
    <row r="119" spans="2:65" s="1" customFormat="1" ht="34.5" customHeight="1">
      <c r="B119" s="42"/>
      <c r="C119" s="204" t="s">
        <v>223</v>
      </c>
      <c r="D119" s="204" t="s">
        <v>198</v>
      </c>
      <c r="E119" s="205" t="s">
        <v>297</v>
      </c>
      <c r="F119" s="206" t="s">
        <v>298</v>
      </c>
      <c r="G119" s="207" t="s">
        <v>267</v>
      </c>
      <c r="H119" s="208">
        <v>3.0489999999999999</v>
      </c>
      <c r="I119" s="209"/>
      <c r="J119" s="210">
        <f>ROUND(I119*H119,2)</f>
        <v>0</v>
      </c>
      <c r="K119" s="206" t="s">
        <v>202</v>
      </c>
      <c r="L119" s="62"/>
      <c r="M119" s="211" t="s">
        <v>24</v>
      </c>
      <c r="N119" s="212" t="s">
        <v>45</v>
      </c>
      <c r="O119" s="43"/>
      <c r="P119" s="213">
        <f>O119*H119</f>
        <v>0</v>
      </c>
      <c r="Q119" s="213">
        <v>0.26723000000000002</v>
      </c>
      <c r="R119" s="213">
        <f>Q119*H119</f>
        <v>0.81478427000000009</v>
      </c>
      <c r="S119" s="213">
        <v>0</v>
      </c>
      <c r="T119" s="214">
        <f>S119*H119</f>
        <v>0</v>
      </c>
      <c r="AR119" s="25" t="s">
        <v>203</v>
      </c>
      <c r="AT119" s="25" t="s">
        <v>198</v>
      </c>
      <c r="AU119" s="25" t="s">
        <v>83</v>
      </c>
      <c r="AY119" s="25" t="s">
        <v>196</v>
      </c>
      <c r="BE119" s="215">
        <f>IF(N119="základní",J119,0)</f>
        <v>0</v>
      </c>
      <c r="BF119" s="215">
        <f>IF(N119="snížená",J119,0)</f>
        <v>0</v>
      </c>
      <c r="BG119" s="215">
        <f>IF(N119="zákl. přenesená",J119,0)</f>
        <v>0</v>
      </c>
      <c r="BH119" s="215">
        <f>IF(N119="sníž. přenesená",J119,0)</f>
        <v>0</v>
      </c>
      <c r="BI119" s="215">
        <f>IF(N119="nulová",J119,0)</f>
        <v>0</v>
      </c>
      <c r="BJ119" s="25" t="s">
        <v>81</v>
      </c>
      <c r="BK119" s="215">
        <f>ROUND(I119*H119,2)</f>
        <v>0</v>
      </c>
      <c r="BL119" s="25" t="s">
        <v>203</v>
      </c>
      <c r="BM119" s="25" t="s">
        <v>2320</v>
      </c>
    </row>
    <row r="120" spans="2:65" s="12" customFormat="1">
      <c r="B120" s="216"/>
      <c r="C120" s="217"/>
      <c r="D120" s="218" t="s">
        <v>205</v>
      </c>
      <c r="E120" s="219" t="s">
        <v>24</v>
      </c>
      <c r="F120" s="220" t="s">
        <v>2321</v>
      </c>
      <c r="G120" s="217"/>
      <c r="H120" s="221">
        <v>0.90600000000000003</v>
      </c>
      <c r="I120" s="222"/>
      <c r="J120" s="217"/>
      <c r="K120" s="217"/>
      <c r="L120" s="223"/>
      <c r="M120" s="224"/>
      <c r="N120" s="225"/>
      <c r="O120" s="225"/>
      <c r="P120" s="225"/>
      <c r="Q120" s="225"/>
      <c r="R120" s="225"/>
      <c r="S120" s="225"/>
      <c r="T120" s="226"/>
      <c r="AT120" s="227" t="s">
        <v>205</v>
      </c>
      <c r="AU120" s="227" t="s">
        <v>83</v>
      </c>
      <c r="AV120" s="12" t="s">
        <v>83</v>
      </c>
      <c r="AW120" s="12" t="s">
        <v>37</v>
      </c>
      <c r="AX120" s="12" t="s">
        <v>74</v>
      </c>
      <c r="AY120" s="227" t="s">
        <v>196</v>
      </c>
    </row>
    <row r="121" spans="2:65" s="12" customFormat="1">
      <c r="B121" s="216"/>
      <c r="C121" s="217"/>
      <c r="D121" s="218" t="s">
        <v>205</v>
      </c>
      <c r="E121" s="219" t="s">
        <v>24</v>
      </c>
      <c r="F121" s="220" t="s">
        <v>302</v>
      </c>
      <c r="G121" s="217"/>
      <c r="H121" s="221">
        <v>0.94799999999999995</v>
      </c>
      <c r="I121" s="222"/>
      <c r="J121" s="217"/>
      <c r="K121" s="217"/>
      <c r="L121" s="223"/>
      <c r="M121" s="224"/>
      <c r="N121" s="225"/>
      <c r="O121" s="225"/>
      <c r="P121" s="225"/>
      <c r="Q121" s="225"/>
      <c r="R121" s="225"/>
      <c r="S121" s="225"/>
      <c r="T121" s="226"/>
      <c r="AT121" s="227" t="s">
        <v>205</v>
      </c>
      <c r="AU121" s="227" t="s">
        <v>83</v>
      </c>
      <c r="AV121" s="12" t="s">
        <v>83</v>
      </c>
      <c r="AW121" s="12" t="s">
        <v>37</v>
      </c>
      <c r="AX121" s="12" t="s">
        <v>74</v>
      </c>
      <c r="AY121" s="227" t="s">
        <v>196</v>
      </c>
    </row>
    <row r="122" spans="2:65" s="12" customFormat="1">
      <c r="B122" s="216"/>
      <c r="C122" s="217"/>
      <c r="D122" s="218" t="s">
        <v>205</v>
      </c>
      <c r="E122" s="219" t="s">
        <v>24</v>
      </c>
      <c r="F122" s="220" t="s">
        <v>1903</v>
      </c>
      <c r="G122" s="217"/>
      <c r="H122" s="221">
        <v>0.48399999999999999</v>
      </c>
      <c r="I122" s="222"/>
      <c r="J122" s="217"/>
      <c r="K122" s="217"/>
      <c r="L122" s="223"/>
      <c r="M122" s="224"/>
      <c r="N122" s="225"/>
      <c r="O122" s="225"/>
      <c r="P122" s="225"/>
      <c r="Q122" s="225"/>
      <c r="R122" s="225"/>
      <c r="S122" s="225"/>
      <c r="T122" s="226"/>
      <c r="AT122" s="227" t="s">
        <v>205</v>
      </c>
      <c r="AU122" s="227" t="s">
        <v>83</v>
      </c>
      <c r="AV122" s="12" t="s">
        <v>83</v>
      </c>
      <c r="AW122" s="12" t="s">
        <v>37</v>
      </c>
      <c r="AX122" s="12" t="s">
        <v>74</v>
      </c>
      <c r="AY122" s="227" t="s">
        <v>196</v>
      </c>
    </row>
    <row r="123" spans="2:65" s="12" customFormat="1">
      <c r="B123" s="216"/>
      <c r="C123" s="217"/>
      <c r="D123" s="218" t="s">
        <v>205</v>
      </c>
      <c r="E123" s="219" t="s">
        <v>24</v>
      </c>
      <c r="F123" s="220" t="s">
        <v>2322</v>
      </c>
      <c r="G123" s="217"/>
      <c r="H123" s="221">
        <v>0.71099999999999997</v>
      </c>
      <c r="I123" s="222"/>
      <c r="J123" s="217"/>
      <c r="K123" s="217"/>
      <c r="L123" s="223"/>
      <c r="M123" s="224"/>
      <c r="N123" s="225"/>
      <c r="O123" s="225"/>
      <c r="P123" s="225"/>
      <c r="Q123" s="225"/>
      <c r="R123" s="225"/>
      <c r="S123" s="225"/>
      <c r="T123" s="226"/>
      <c r="AT123" s="227" t="s">
        <v>205</v>
      </c>
      <c r="AU123" s="227" t="s">
        <v>83</v>
      </c>
      <c r="AV123" s="12" t="s">
        <v>83</v>
      </c>
      <c r="AW123" s="12" t="s">
        <v>37</v>
      </c>
      <c r="AX123" s="12" t="s">
        <v>74</v>
      </c>
      <c r="AY123" s="227" t="s">
        <v>196</v>
      </c>
    </row>
    <row r="124" spans="2:65" s="13" customFormat="1">
      <c r="B124" s="228"/>
      <c r="C124" s="229"/>
      <c r="D124" s="218" t="s">
        <v>205</v>
      </c>
      <c r="E124" s="230" t="s">
        <v>24</v>
      </c>
      <c r="F124" s="231" t="s">
        <v>263</v>
      </c>
      <c r="G124" s="229"/>
      <c r="H124" s="232">
        <v>3.0489999999999999</v>
      </c>
      <c r="I124" s="233"/>
      <c r="J124" s="229"/>
      <c r="K124" s="229"/>
      <c r="L124" s="234"/>
      <c r="M124" s="235"/>
      <c r="N124" s="236"/>
      <c r="O124" s="236"/>
      <c r="P124" s="236"/>
      <c r="Q124" s="236"/>
      <c r="R124" s="236"/>
      <c r="S124" s="236"/>
      <c r="T124" s="237"/>
      <c r="AT124" s="238" t="s">
        <v>205</v>
      </c>
      <c r="AU124" s="238" t="s">
        <v>83</v>
      </c>
      <c r="AV124" s="13" t="s">
        <v>211</v>
      </c>
      <c r="AW124" s="13" t="s">
        <v>37</v>
      </c>
      <c r="AX124" s="13" t="s">
        <v>74</v>
      </c>
      <c r="AY124" s="238" t="s">
        <v>196</v>
      </c>
    </row>
    <row r="125" spans="2:65" s="14" customFormat="1">
      <c r="B125" s="239"/>
      <c r="C125" s="240"/>
      <c r="D125" s="218" t="s">
        <v>205</v>
      </c>
      <c r="E125" s="241" t="s">
        <v>24</v>
      </c>
      <c r="F125" s="242" t="s">
        <v>238</v>
      </c>
      <c r="G125" s="240"/>
      <c r="H125" s="243">
        <v>3.0489999999999999</v>
      </c>
      <c r="I125" s="244"/>
      <c r="J125" s="240"/>
      <c r="K125" s="240"/>
      <c r="L125" s="245"/>
      <c r="M125" s="246"/>
      <c r="N125" s="247"/>
      <c r="O125" s="247"/>
      <c r="P125" s="247"/>
      <c r="Q125" s="247"/>
      <c r="R125" s="247"/>
      <c r="S125" s="247"/>
      <c r="T125" s="248"/>
      <c r="AT125" s="249" t="s">
        <v>205</v>
      </c>
      <c r="AU125" s="249" t="s">
        <v>83</v>
      </c>
      <c r="AV125" s="14" t="s">
        <v>203</v>
      </c>
      <c r="AW125" s="14" t="s">
        <v>37</v>
      </c>
      <c r="AX125" s="14" t="s">
        <v>81</v>
      </c>
      <c r="AY125" s="249" t="s">
        <v>196</v>
      </c>
    </row>
    <row r="126" spans="2:65" s="1" customFormat="1" ht="34.5" customHeight="1">
      <c r="B126" s="42"/>
      <c r="C126" s="204" t="s">
        <v>230</v>
      </c>
      <c r="D126" s="204" t="s">
        <v>198</v>
      </c>
      <c r="E126" s="205" t="s">
        <v>2323</v>
      </c>
      <c r="F126" s="206" t="s">
        <v>2324</v>
      </c>
      <c r="G126" s="207" t="s">
        <v>267</v>
      </c>
      <c r="H126" s="208">
        <v>6.6</v>
      </c>
      <c r="I126" s="209"/>
      <c r="J126" s="210">
        <f>ROUND(I126*H126,2)</f>
        <v>0</v>
      </c>
      <c r="K126" s="206" t="s">
        <v>202</v>
      </c>
      <c r="L126" s="62"/>
      <c r="M126" s="211" t="s">
        <v>24</v>
      </c>
      <c r="N126" s="212" t="s">
        <v>45</v>
      </c>
      <c r="O126" s="43"/>
      <c r="P126" s="213">
        <f>O126*H126</f>
        <v>0</v>
      </c>
      <c r="Q126" s="213">
        <v>0.10745</v>
      </c>
      <c r="R126" s="213">
        <f>Q126*H126</f>
        <v>0.70916999999999997</v>
      </c>
      <c r="S126" s="213">
        <v>0</v>
      </c>
      <c r="T126" s="214">
        <f>S126*H126</f>
        <v>0</v>
      </c>
      <c r="AR126" s="25" t="s">
        <v>203</v>
      </c>
      <c r="AT126" s="25" t="s">
        <v>198</v>
      </c>
      <c r="AU126" s="25" t="s">
        <v>83</v>
      </c>
      <c r="AY126" s="25" t="s">
        <v>196</v>
      </c>
      <c r="BE126" s="215">
        <f>IF(N126="základní",J126,0)</f>
        <v>0</v>
      </c>
      <c r="BF126" s="215">
        <f>IF(N126="snížená",J126,0)</f>
        <v>0</v>
      </c>
      <c r="BG126" s="215">
        <f>IF(N126="zákl. přenesená",J126,0)</f>
        <v>0</v>
      </c>
      <c r="BH126" s="215">
        <f>IF(N126="sníž. přenesená",J126,0)</f>
        <v>0</v>
      </c>
      <c r="BI126" s="215">
        <f>IF(N126="nulová",J126,0)</f>
        <v>0</v>
      </c>
      <c r="BJ126" s="25" t="s">
        <v>81</v>
      </c>
      <c r="BK126" s="215">
        <f>ROUND(I126*H126,2)</f>
        <v>0</v>
      </c>
      <c r="BL126" s="25" t="s">
        <v>203</v>
      </c>
      <c r="BM126" s="25" t="s">
        <v>2325</v>
      </c>
    </row>
    <row r="127" spans="2:65" s="12" customFormat="1">
      <c r="B127" s="216"/>
      <c r="C127" s="217"/>
      <c r="D127" s="218" t="s">
        <v>205</v>
      </c>
      <c r="E127" s="219" t="s">
        <v>24</v>
      </c>
      <c r="F127" s="220" t="s">
        <v>2326</v>
      </c>
      <c r="G127" s="217"/>
      <c r="H127" s="221">
        <v>8.1</v>
      </c>
      <c r="I127" s="222"/>
      <c r="J127" s="217"/>
      <c r="K127" s="217"/>
      <c r="L127" s="223"/>
      <c r="M127" s="224"/>
      <c r="N127" s="225"/>
      <c r="O127" s="225"/>
      <c r="P127" s="225"/>
      <c r="Q127" s="225"/>
      <c r="R127" s="225"/>
      <c r="S127" s="225"/>
      <c r="T127" s="226"/>
      <c r="AT127" s="227" t="s">
        <v>205</v>
      </c>
      <c r="AU127" s="227" t="s">
        <v>83</v>
      </c>
      <c r="AV127" s="12" t="s">
        <v>83</v>
      </c>
      <c r="AW127" s="12" t="s">
        <v>37</v>
      </c>
      <c r="AX127" s="12" t="s">
        <v>74</v>
      </c>
      <c r="AY127" s="227" t="s">
        <v>196</v>
      </c>
    </row>
    <row r="128" spans="2:65" s="12" customFormat="1">
      <c r="B128" s="216"/>
      <c r="C128" s="217"/>
      <c r="D128" s="218" t="s">
        <v>205</v>
      </c>
      <c r="E128" s="219" t="s">
        <v>24</v>
      </c>
      <c r="F128" s="220" t="s">
        <v>2327</v>
      </c>
      <c r="G128" s="217"/>
      <c r="H128" s="221">
        <v>2.1</v>
      </c>
      <c r="I128" s="222"/>
      <c r="J128" s="217"/>
      <c r="K128" s="217"/>
      <c r="L128" s="223"/>
      <c r="M128" s="224"/>
      <c r="N128" s="225"/>
      <c r="O128" s="225"/>
      <c r="P128" s="225"/>
      <c r="Q128" s="225"/>
      <c r="R128" s="225"/>
      <c r="S128" s="225"/>
      <c r="T128" s="226"/>
      <c r="AT128" s="227" t="s">
        <v>205</v>
      </c>
      <c r="AU128" s="227" t="s">
        <v>83</v>
      </c>
      <c r="AV128" s="12" t="s">
        <v>83</v>
      </c>
      <c r="AW128" s="12" t="s">
        <v>37</v>
      </c>
      <c r="AX128" s="12" t="s">
        <v>74</v>
      </c>
      <c r="AY128" s="227" t="s">
        <v>196</v>
      </c>
    </row>
    <row r="129" spans="2:65" s="12" customFormat="1">
      <c r="B129" s="216"/>
      <c r="C129" s="217"/>
      <c r="D129" s="218" t="s">
        <v>205</v>
      </c>
      <c r="E129" s="219" t="s">
        <v>24</v>
      </c>
      <c r="F129" s="220" t="s">
        <v>2328</v>
      </c>
      <c r="G129" s="217"/>
      <c r="H129" s="221">
        <v>-3.6</v>
      </c>
      <c r="I129" s="222"/>
      <c r="J129" s="217"/>
      <c r="K129" s="217"/>
      <c r="L129" s="223"/>
      <c r="M129" s="224"/>
      <c r="N129" s="225"/>
      <c r="O129" s="225"/>
      <c r="P129" s="225"/>
      <c r="Q129" s="225"/>
      <c r="R129" s="225"/>
      <c r="S129" s="225"/>
      <c r="T129" s="226"/>
      <c r="AT129" s="227" t="s">
        <v>205</v>
      </c>
      <c r="AU129" s="227" t="s">
        <v>83</v>
      </c>
      <c r="AV129" s="12" t="s">
        <v>83</v>
      </c>
      <c r="AW129" s="12" t="s">
        <v>37</v>
      </c>
      <c r="AX129" s="12" t="s">
        <v>74</v>
      </c>
      <c r="AY129" s="227" t="s">
        <v>196</v>
      </c>
    </row>
    <row r="130" spans="2:65" s="14" customFormat="1">
      <c r="B130" s="239"/>
      <c r="C130" s="240"/>
      <c r="D130" s="218" t="s">
        <v>205</v>
      </c>
      <c r="E130" s="241" t="s">
        <v>24</v>
      </c>
      <c r="F130" s="242" t="s">
        <v>2329</v>
      </c>
      <c r="G130" s="240"/>
      <c r="H130" s="243">
        <v>6.6</v>
      </c>
      <c r="I130" s="244"/>
      <c r="J130" s="240"/>
      <c r="K130" s="240"/>
      <c r="L130" s="245"/>
      <c r="M130" s="246"/>
      <c r="N130" s="247"/>
      <c r="O130" s="247"/>
      <c r="P130" s="247"/>
      <c r="Q130" s="247"/>
      <c r="R130" s="247"/>
      <c r="S130" s="247"/>
      <c r="T130" s="248"/>
      <c r="AT130" s="249" t="s">
        <v>205</v>
      </c>
      <c r="AU130" s="249" t="s">
        <v>83</v>
      </c>
      <c r="AV130" s="14" t="s">
        <v>203</v>
      </c>
      <c r="AW130" s="14" t="s">
        <v>37</v>
      </c>
      <c r="AX130" s="14" t="s">
        <v>81</v>
      </c>
      <c r="AY130" s="249" t="s">
        <v>196</v>
      </c>
    </row>
    <row r="131" spans="2:65" s="11" customFormat="1" ht="29.9" customHeight="1">
      <c r="B131" s="188"/>
      <c r="C131" s="189"/>
      <c r="D131" s="190" t="s">
        <v>73</v>
      </c>
      <c r="E131" s="202" t="s">
        <v>203</v>
      </c>
      <c r="F131" s="202" t="s">
        <v>331</v>
      </c>
      <c r="G131" s="189"/>
      <c r="H131" s="189"/>
      <c r="I131" s="192"/>
      <c r="J131" s="203">
        <f>BK131</f>
        <v>0</v>
      </c>
      <c r="K131" s="189"/>
      <c r="L131" s="194"/>
      <c r="M131" s="195"/>
      <c r="N131" s="196"/>
      <c r="O131" s="196"/>
      <c r="P131" s="197">
        <f>P132+P138</f>
        <v>0</v>
      </c>
      <c r="Q131" s="196"/>
      <c r="R131" s="197">
        <f>R132+R138</f>
        <v>5.0222824100345997</v>
      </c>
      <c r="S131" s="196"/>
      <c r="T131" s="198">
        <f>T132+T138</f>
        <v>0</v>
      </c>
      <c r="AR131" s="199" t="s">
        <v>81</v>
      </c>
      <c r="AT131" s="200" t="s">
        <v>73</v>
      </c>
      <c r="AU131" s="200" t="s">
        <v>81</v>
      </c>
      <c r="AY131" s="199" t="s">
        <v>196</v>
      </c>
      <c r="BK131" s="201">
        <f>BK132+BK138</f>
        <v>0</v>
      </c>
    </row>
    <row r="132" spans="2:65" s="11" customFormat="1" ht="14.9" customHeight="1">
      <c r="B132" s="188"/>
      <c r="C132" s="189"/>
      <c r="D132" s="190" t="s">
        <v>73</v>
      </c>
      <c r="E132" s="202" t="s">
        <v>417</v>
      </c>
      <c r="F132" s="202" t="s">
        <v>2330</v>
      </c>
      <c r="G132" s="189"/>
      <c r="H132" s="189"/>
      <c r="I132" s="192"/>
      <c r="J132" s="203">
        <f>BK132</f>
        <v>0</v>
      </c>
      <c r="K132" s="189"/>
      <c r="L132" s="194"/>
      <c r="M132" s="195"/>
      <c r="N132" s="196"/>
      <c r="O132" s="196"/>
      <c r="P132" s="197">
        <f>SUM(P133:P137)</f>
        <v>0</v>
      </c>
      <c r="Q132" s="196"/>
      <c r="R132" s="197">
        <f>SUM(R133:R137)</f>
        <v>1.2295800000000001</v>
      </c>
      <c r="S132" s="196"/>
      <c r="T132" s="198">
        <f>SUM(T133:T137)</f>
        <v>0</v>
      </c>
      <c r="AR132" s="199" t="s">
        <v>81</v>
      </c>
      <c r="AT132" s="200" t="s">
        <v>73</v>
      </c>
      <c r="AU132" s="200" t="s">
        <v>83</v>
      </c>
      <c r="AY132" s="199" t="s">
        <v>196</v>
      </c>
      <c r="BK132" s="201">
        <f>SUM(BK133:BK137)</f>
        <v>0</v>
      </c>
    </row>
    <row r="133" spans="2:65" s="1" customFormat="1" ht="23" customHeight="1">
      <c r="B133" s="42"/>
      <c r="C133" s="204" t="s">
        <v>239</v>
      </c>
      <c r="D133" s="204" t="s">
        <v>198</v>
      </c>
      <c r="E133" s="205" t="s">
        <v>2331</v>
      </c>
      <c r="F133" s="206" t="s">
        <v>2332</v>
      </c>
      <c r="G133" s="207" t="s">
        <v>267</v>
      </c>
      <c r="H133" s="208">
        <v>22.5</v>
      </c>
      <c r="I133" s="209"/>
      <c r="J133" s="210">
        <f>ROUND(I133*H133,2)</f>
        <v>0</v>
      </c>
      <c r="K133" s="206" t="s">
        <v>202</v>
      </c>
      <c r="L133" s="62"/>
      <c r="M133" s="211" t="s">
        <v>24</v>
      </c>
      <c r="N133" s="212" t="s">
        <v>45</v>
      </c>
      <c r="O133" s="43"/>
      <c r="P133" s="213">
        <f>O133*H133</f>
        <v>0</v>
      </c>
      <c r="Q133" s="213">
        <v>0</v>
      </c>
      <c r="R133" s="213">
        <f>Q133*H133</f>
        <v>0</v>
      </c>
      <c r="S133" s="213">
        <v>0</v>
      </c>
      <c r="T133" s="214">
        <f>S133*H133</f>
        <v>0</v>
      </c>
      <c r="AR133" s="25" t="s">
        <v>203</v>
      </c>
      <c r="AT133" s="25" t="s">
        <v>198</v>
      </c>
      <c r="AU133" s="25" t="s">
        <v>211</v>
      </c>
      <c r="AY133" s="25" t="s">
        <v>196</v>
      </c>
      <c r="BE133" s="215">
        <f>IF(N133="základní",J133,0)</f>
        <v>0</v>
      </c>
      <c r="BF133" s="215">
        <f>IF(N133="snížená",J133,0)</f>
        <v>0</v>
      </c>
      <c r="BG133" s="215">
        <f>IF(N133="zákl. přenesená",J133,0)</f>
        <v>0</v>
      </c>
      <c r="BH133" s="215">
        <f>IF(N133="sníž. přenesená",J133,0)</f>
        <v>0</v>
      </c>
      <c r="BI133" s="215">
        <f>IF(N133="nulová",J133,0)</f>
        <v>0</v>
      </c>
      <c r="BJ133" s="25" t="s">
        <v>81</v>
      </c>
      <c r="BK133" s="215">
        <f>ROUND(I133*H133,2)</f>
        <v>0</v>
      </c>
      <c r="BL133" s="25" t="s">
        <v>203</v>
      </c>
      <c r="BM133" s="25" t="s">
        <v>2333</v>
      </c>
    </row>
    <row r="134" spans="2:65" s="12" customFormat="1">
      <c r="B134" s="216"/>
      <c r="C134" s="217"/>
      <c r="D134" s="218" t="s">
        <v>205</v>
      </c>
      <c r="E134" s="219" t="s">
        <v>24</v>
      </c>
      <c r="F134" s="220" t="s">
        <v>2334</v>
      </c>
      <c r="G134" s="217"/>
      <c r="H134" s="221">
        <v>22.5</v>
      </c>
      <c r="I134" s="222"/>
      <c r="J134" s="217"/>
      <c r="K134" s="217"/>
      <c r="L134" s="223"/>
      <c r="M134" s="224"/>
      <c r="N134" s="225"/>
      <c r="O134" s="225"/>
      <c r="P134" s="225"/>
      <c r="Q134" s="225"/>
      <c r="R134" s="225"/>
      <c r="S134" s="225"/>
      <c r="T134" s="226"/>
      <c r="AT134" s="227" t="s">
        <v>205</v>
      </c>
      <c r="AU134" s="227" t="s">
        <v>211</v>
      </c>
      <c r="AV134" s="12" t="s">
        <v>83</v>
      </c>
      <c r="AW134" s="12" t="s">
        <v>37</v>
      </c>
      <c r="AX134" s="12" t="s">
        <v>81</v>
      </c>
      <c r="AY134" s="227" t="s">
        <v>196</v>
      </c>
    </row>
    <row r="135" spans="2:65" s="1" customFormat="1" ht="23" customHeight="1">
      <c r="B135" s="42"/>
      <c r="C135" s="204" t="s">
        <v>245</v>
      </c>
      <c r="D135" s="204" t="s">
        <v>198</v>
      </c>
      <c r="E135" s="205" t="s">
        <v>2335</v>
      </c>
      <c r="F135" s="206" t="s">
        <v>2336</v>
      </c>
      <c r="G135" s="207" t="s">
        <v>267</v>
      </c>
      <c r="H135" s="208">
        <v>22.5</v>
      </c>
      <c r="I135" s="209"/>
      <c r="J135" s="210">
        <f>ROUND(I135*H135,2)</f>
        <v>0</v>
      </c>
      <c r="K135" s="206" t="s">
        <v>202</v>
      </c>
      <c r="L135" s="62"/>
      <c r="M135" s="211" t="s">
        <v>24</v>
      </c>
      <c r="N135" s="212" t="s">
        <v>45</v>
      </c>
      <c r="O135" s="43"/>
      <c r="P135" s="213">
        <f>O135*H135</f>
        <v>0</v>
      </c>
      <c r="Q135" s="213">
        <v>0</v>
      </c>
      <c r="R135" s="213">
        <f>Q135*H135</f>
        <v>0</v>
      </c>
      <c r="S135" s="213">
        <v>0</v>
      </c>
      <c r="T135" s="214">
        <f>S135*H135</f>
        <v>0</v>
      </c>
      <c r="AR135" s="25" t="s">
        <v>203</v>
      </c>
      <c r="AT135" s="25" t="s">
        <v>198</v>
      </c>
      <c r="AU135" s="25" t="s">
        <v>211</v>
      </c>
      <c r="AY135" s="25" t="s">
        <v>196</v>
      </c>
      <c r="BE135" s="215">
        <f>IF(N135="základní",J135,0)</f>
        <v>0</v>
      </c>
      <c r="BF135" s="215">
        <f>IF(N135="snížená",J135,0)</f>
        <v>0</v>
      </c>
      <c r="BG135" s="215">
        <f>IF(N135="zákl. přenesená",J135,0)</f>
        <v>0</v>
      </c>
      <c r="BH135" s="215">
        <f>IF(N135="sníž. přenesená",J135,0)</f>
        <v>0</v>
      </c>
      <c r="BI135" s="215">
        <f>IF(N135="nulová",J135,0)</f>
        <v>0</v>
      </c>
      <c r="BJ135" s="25" t="s">
        <v>81</v>
      </c>
      <c r="BK135" s="215">
        <f>ROUND(I135*H135,2)</f>
        <v>0</v>
      </c>
      <c r="BL135" s="25" t="s">
        <v>203</v>
      </c>
      <c r="BM135" s="25" t="s">
        <v>2337</v>
      </c>
    </row>
    <row r="136" spans="2:65" s="1" customFormat="1" ht="23" customHeight="1">
      <c r="B136" s="42"/>
      <c r="C136" s="204" t="s">
        <v>251</v>
      </c>
      <c r="D136" s="204" t="s">
        <v>198</v>
      </c>
      <c r="E136" s="205" t="s">
        <v>2338</v>
      </c>
      <c r="F136" s="206" t="s">
        <v>2339</v>
      </c>
      <c r="G136" s="207" t="s">
        <v>267</v>
      </c>
      <c r="H136" s="208">
        <v>22.5</v>
      </c>
      <c r="I136" s="209"/>
      <c r="J136" s="210">
        <f>ROUND(I136*H136,2)</f>
        <v>0</v>
      </c>
      <c r="K136" s="206" t="s">
        <v>202</v>
      </c>
      <c r="L136" s="62"/>
      <c r="M136" s="211" t="s">
        <v>24</v>
      </c>
      <c r="N136" s="212" t="s">
        <v>45</v>
      </c>
      <c r="O136" s="43"/>
      <c r="P136" s="213">
        <f>O136*H136</f>
        <v>0</v>
      </c>
      <c r="Q136" s="213">
        <v>5.4648000000000002E-2</v>
      </c>
      <c r="R136" s="213">
        <f>Q136*H136</f>
        <v>1.2295800000000001</v>
      </c>
      <c r="S136" s="213">
        <v>0</v>
      </c>
      <c r="T136" s="214">
        <f>S136*H136</f>
        <v>0</v>
      </c>
      <c r="AR136" s="25" t="s">
        <v>203</v>
      </c>
      <c r="AT136" s="25" t="s">
        <v>198</v>
      </c>
      <c r="AU136" s="25" t="s">
        <v>211</v>
      </c>
      <c r="AY136" s="25" t="s">
        <v>196</v>
      </c>
      <c r="BE136" s="215">
        <f>IF(N136="základní",J136,0)</f>
        <v>0</v>
      </c>
      <c r="BF136" s="215">
        <f>IF(N136="snížená",J136,0)</f>
        <v>0</v>
      </c>
      <c r="BG136" s="215">
        <f>IF(N136="zákl. přenesená",J136,0)</f>
        <v>0</v>
      </c>
      <c r="BH136" s="215">
        <f>IF(N136="sníž. přenesená",J136,0)</f>
        <v>0</v>
      </c>
      <c r="BI136" s="215">
        <f>IF(N136="nulová",J136,0)</f>
        <v>0</v>
      </c>
      <c r="BJ136" s="25" t="s">
        <v>81</v>
      </c>
      <c r="BK136" s="215">
        <f>ROUND(I136*H136,2)</f>
        <v>0</v>
      </c>
      <c r="BL136" s="25" t="s">
        <v>203</v>
      </c>
      <c r="BM136" s="25" t="s">
        <v>2340</v>
      </c>
    </row>
    <row r="137" spans="2:65" s="12" customFormat="1">
      <c r="B137" s="216"/>
      <c r="C137" s="217"/>
      <c r="D137" s="218" t="s">
        <v>205</v>
      </c>
      <c r="E137" s="219" t="s">
        <v>24</v>
      </c>
      <c r="F137" s="220" t="s">
        <v>2334</v>
      </c>
      <c r="G137" s="217"/>
      <c r="H137" s="221">
        <v>22.5</v>
      </c>
      <c r="I137" s="222"/>
      <c r="J137" s="217"/>
      <c r="K137" s="217"/>
      <c r="L137" s="223"/>
      <c r="M137" s="224"/>
      <c r="N137" s="225"/>
      <c r="O137" s="225"/>
      <c r="P137" s="225"/>
      <c r="Q137" s="225"/>
      <c r="R137" s="225"/>
      <c r="S137" s="225"/>
      <c r="T137" s="226"/>
      <c r="AT137" s="227" t="s">
        <v>205</v>
      </c>
      <c r="AU137" s="227" t="s">
        <v>211</v>
      </c>
      <c r="AV137" s="12" t="s">
        <v>83</v>
      </c>
      <c r="AW137" s="12" t="s">
        <v>37</v>
      </c>
      <c r="AX137" s="12" t="s">
        <v>81</v>
      </c>
      <c r="AY137" s="227" t="s">
        <v>196</v>
      </c>
    </row>
    <row r="138" spans="2:65" s="11" customFormat="1" ht="22.25" customHeight="1">
      <c r="B138" s="188"/>
      <c r="C138" s="189"/>
      <c r="D138" s="190" t="s">
        <v>73</v>
      </c>
      <c r="E138" s="202" t="s">
        <v>365</v>
      </c>
      <c r="F138" s="202" t="s">
        <v>2341</v>
      </c>
      <c r="G138" s="189"/>
      <c r="H138" s="189"/>
      <c r="I138" s="192"/>
      <c r="J138" s="203">
        <f>BK138</f>
        <v>0</v>
      </c>
      <c r="K138" s="189"/>
      <c r="L138" s="194"/>
      <c r="M138" s="195"/>
      <c r="N138" s="196"/>
      <c r="O138" s="196"/>
      <c r="P138" s="197">
        <f>SUM(P139:P164)</f>
        <v>0</v>
      </c>
      <c r="Q138" s="196"/>
      <c r="R138" s="197">
        <f>SUM(R139:R164)</f>
        <v>3.7927024100345998</v>
      </c>
      <c r="S138" s="196"/>
      <c r="T138" s="198">
        <f>SUM(T139:T164)</f>
        <v>0</v>
      </c>
      <c r="AR138" s="199" t="s">
        <v>81</v>
      </c>
      <c r="AT138" s="200" t="s">
        <v>73</v>
      </c>
      <c r="AU138" s="200" t="s">
        <v>83</v>
      </c>
      <c r="AY138" s="199" t="s">
        <v>196</v>
      </c>
      <c r="BK138" s="201">
        <f>SUM(BK139:BK164)</f>
        <v>0</v>
      </c>
    </row>
    <row r="139" spans="2:65" s="1" customFormat="1" ht="34.5" customHeight="1">
      <c r="B139" s="42"/>
      <c r="C139" s="204" t="s">
        <v>256</v>
      </c>
      <c r="D139" s="204" t="s">
        <v>198</v>
      </c>
      <c r="E139" s="205" t="s">
        <v>355</v>
      </c>
      <c r="F139" s="206" t="s">
        <v>356</v>
      </c>
      <c r="G139" s="207" t="s">
        <v>214</v>
      </c>
      <c r="H139" s="208">
        <v>0.15</v>
      </c>
      <c r="I139" s="209"/>
      <c r="J139" s="210">
        <f>ROUND(I139*H139,2)</f>
        <v>0</v>
      </c>
      <c r="K139" s="206" t="s">
        <v>202</v>
      </c>
      <c r="L139" s="62"/>
      <c r="M139" s="211" t="s">
        <v>24</v>
      </c>
      <c r="N139" s="212" t="s">
        <v>45</v>
      </c>
      <c r="O139" s="43"/>
      <c r="P139" s="213">
        <f>O139*H139</f>
        <v>0</v>
      </c>
      <c r="Q139" s="213">
        <v>1.7090000000000001E-2</v>
      </c>
      <c r="R139" s="213">
        <f>Q139*H139</f>
        <v>2.5635000000000002E-3</v>
      </c>
      <c r="S139" s="213">
        <v>0</v>
      </c>
      <c r="T139" s="214">
        <f>S139*H139</f>
        <v>0</v>
      </c>
      <c r="AR139" s="25" t="s">
        <v>203</v>
      </c>
      <c r="AT139" s="25" t="s">
        <v>198</v>
      </c>
      <c r="AU139" s="25" t="s">
        <v>211</v>
      </c>
      <c r="AY139" s="25" t="s">
        <v>196</v>
      </c>
      <c r="BE139" s="215">
        <f>IF(N139="základní",J139,0)</f>
        <v>0</v>
      </c>
      <c r="BF139" s="215">
        <f>IF(N139="snížená",J139,0)</f>
        <v>0</v>
      </c>
      <c r="BG139" s="215">
        <f>IF(N139="zákl. přenesená",J139,0)</f>
        <v>0</v>
      </c>
      <c r="BH139" s="215">
        <f>IF(N139="sníž. přenesená",J139,0)</f>
        <v>0</v>
      </c>
      <c r="BI139" s="215">
        <f>IF(N139="nulová",J139,0)</f>
        <v>0</v>
      </c>
      <c r="BJ139" s="25" t="s">
        <v>81</v>
      </c>
      <c r="BK139" s="215">
        <f>ROUND(I139*H139,2)</f>
        <v>0</v>
      </c>
      <c r="BL139" s="25" t="s">
        <v>203</v>
      </c>
      <c r="BM139" s="25" t="s">
        <v>2342</v>
      </c>
    </row>
    <row r="140" spans="2:65" s="15" customFormat="1">
      <c r="B140" s="260"/>
      <c r="C140" s="261"/>
      <c r="D140" s="218" t="s">
        <v>205</v>
      </c>
      <c r="E140" s="262" t="s">
        <v>24</v>
      </c>
      <c r="F140" s="263" t="s">
        <v>1918</v>
      </c>
      <c r="G140" s="261"/>
      <c r="H140" s="262" t="s">
        <v>24</v>
      </c>
      <c r="I140" s="264"/>
      <c r="J140" s="261"/>
      <c r="K140" s="261"/>
      <c r="L140" s="265"/>
      <c r="M140" s="266"/>
      <c r="N140" s="267"/>
      <c r="O140" s="267"/>
      <c r="P140" s="267"/>
      <c r="Q140" s="267"/>
      <c r="R140" s="267"/>
      <c r="S140" s="267"/>
      <c r="T140" s="268"/>
      <c r="AT140" s="269" t="s">
        <v>205</v>
      </c>
      <c r="AU140" s="269" t="s">
        <v>211</v>
      </c>
      <c r="AV140" s="15" t="s">
        <v>81</v>
      </c>
      <c r="AW140" s="15" t="s">
        <v>37</v>
      </c>
      <c r="AX140" s="15" t="s">
        <v>74</v>
      </c>
      <c r="AY140" s="269" t="s">
        <v>196</v>
      </c>
    </row>
    <row r="141" spans="2:65" s="12" customFormat="1">
      <c r="B141" s="216"/>
      <c r="C141" s="217"/>
      <c r="D141" s="218" t="s">
        <v>205</v>
      </c>
      <c r="E141" s="219" t="s">
        <v>24</v>
      </c>
      <c r="F141" s="220" t="s">
        <v>24</v>
      </c>
      <c r="G141" s="217"/>
      <c r="H141" s="221">
        <v>0</v>
      </c>
      <c r="I141" s="222"/>
      <c r="J141" s="217"/>
      <c r="K141" s="217"/>
      <c r="L141" s="223"/>
      <c r="M141" s="224"/>
      <c r="N141" s="225"/>
      <c r="O141" s="225"/>
      <c r="P141" s="225"/>
      <c r="Q141" s="225"/>
      <c r="R141" s="225"/>
      <c r="S141" s="225"/>
      <c r="T141" s="226"/>
      <c r="AT141" s="227" t="s">
        <v>205</v>
      </c>
      <c r="AU141" s="227" t="s">
        <v>211</v>
      </c>
      <c r="AV141" s="12" t="s">
        <v>83</v>
      </c>
      <c r="AW141" s="12" t="s">
        <v>37</v>
      </c>
      <c r="AX141" s="12" t="s">
        <v>74</v>
      </c>
      <c r="AY141" s="227" t="s">
        <v>196</v>
      </c>
    </row>
    <row r="142" spans="2:65" s="12" customFormat="1">
      <c r="B142" s="216"/>
      <c r="C142" s="217"/>
      <c r="D142" s="218" t="s">
        <v>205</v>
      </c>
      <c r="E142" s="219" t="s">
        <v>24</v>
      </c>
      <c r="F142" s="220" t="s">
        <v>2343</v>
      </c>
      <c r="G142" s="217"/>
      <c r="H142" s="221">
        <v>0.15</v>
      </c>
      <c r="I142" s="222"/>
      <c r="J142" s="217"/>
      <c r="K142" s="217"/>
      <c r="L142" s="223"/>
      <c r="M142" s="224"/>
      <c r="N142" s="225"/>
      <c r="O142" s="225"/>
      <c r="P142" s="225"/>
      <c r="Q142" s="225"/>
      <c r="R142" s="225"/>
      <c r="S142" s="225"/>
      <c r="T142" s="226"/>
      <c r="AT142" s="227" t="s">
        <v>205</v>
      </c>
      <c r="AU142" s="227" t="s">
        <v>211</v>
      </c>
      <c r="AV142" s="12" t="s">
        <v>83</v>
      </c>
      <c r="AW142" s="12" t="s">
        <v>37</v>
      </c>
      <c r="AX142" s="12" t="s">
        <v>81</v>
      </c>
      <c r="AY142" s="227" t="s">
        <v>196</v>
      </c>
    </row>
    <row r="143" spans="2:65" s="1" customFormat="1" ht="14.5" customHeight="1">
      <c r="B143" s="42"/>
      <c r="C143" s="250" t="s">
        <v>264</v>
      </c>
      <c r="D143" s="250" t="s">
        <v>252</v>
      </c>
      <c r="E143" s="251" t="s">
        <v>1920</v>
      </c>
      <c r="F143" s="252" t="s">
        <v>1921</v>
      </c>
      <c r="G143" s="253" t="s">
        <v>214</v>
      </c>
      <c r="H143" s="254">
        <v>0.16500000000000001</v>
      </c>
      <c r="I143" s="255"/>
      <c r="J143" s="256">
        <f>ROUND(I143*H143,2)</f>
        <v>0</v>
      </c>
      <c r="K143" s="252" t="s">
        <v>202</v>
      </c>
      <c r="L143" s="257"/>
      <c r="M143" s="258" t="s">
        <v>24</v>
      </c>
      <c r="N143" s="259" t="s">
        <v>45</v>
      </c>
      <c r="O143" s="43"/>
      <c r="P143" s="213">
        <f>O143*H143</f>
        <v>0</v>
      </c>
      <c r="Q143" s="213">
        <v>1</v>
      </c>
      <c r="R143" s="213">
        <f>Q143*H143</f>
        <v>0.16500000000000001</v>
      </c>
      <c r="S143" s="213">
        <v>0</v>
      </c>
      <c r="T143" s="214">
        <f>S143*H143</f>
        <v>0</v>
      </c>
      <c r="AR143" s="25" t="s">
        <v>245</v>
      </c>
      <c r="AT143" s="25" t="s">
        <v>252</v>
      </c>
      <c r="AU143" s="25" t="s">
        <v>211</v>
      </c>
      <c r="AY143" s="25" t="s">
        <v>196</v>
      </c>
      <c r="BE143" s="215">
        <f>IF(N143="základní",J143,0)</f>
        <v>0</v>
      </c>
      <c r="BF143" s="215">
        <f>IF(N143="snížená",J143,0)</f>
        <v>0</v>
      </c>
      <c r="BG143" s="215">
        <f>IF(N143="zákl. přenesená",J143,0)</f>
        <v>0</v>
      </c>
      <c r="BH143" s="215">
        <f>IF(N143="sníž. přenesená",J143,0)</f>
        <v>0</v>
      </c>
      <c r="BI143" s="215">
        <f>IF(N143="nulová",J143,0)</f>
        <v>0</v>
      </c>
      <c r="BJ143" s="25" t="s">
        <v>81</v>
      </c>
      <c r="BK143" s="215">
        <f>ROUND(I143*H143,2)</f>
        <v>0</v>
      </c>
      <c r="BL143" s="25" t="s">
        <v>203</v>
      </c>
      <c r="BM143" s="25" t="s">
        <v>2344</v>
      </c>
    </row>
    <row r="144" spans="2:65" s="12" customFormat="1">
      <c r="B144" s="216"/>
      <c r="C144" s="217"/>
      <c r="D144" s="218" t="s">
        <v>205</v>
      </c>
      <c r="E144" s="219" t="s">
        <v>24</v>
      </c>
      <c r="F144" s="220" t="s">
        <v>2345</v>
      </c>
      <c r="G144" s="217"/>
      <c r="H144" s="221">
        <v>0.16500000000000001</v>
      </c>
      <c r="I144" s="222"/>
      <c r="J144" s="217"/>
      <c r="K144" s="217"/>
      <c r="L144" s="223"/>
      <c r="M144" s="224"/>
      <c r="N144" s="225"/>
      <c r="O144" s="225"/>
      <c r="P144" s="225"/>
      <c r="Q144" s="225"/>
      <c r="R144" s="225"/>
      <c r="S144" s="225"/>
      <c r="T144" s="226"/>
      <c r="AT144" s="227" t="s">
        <v>205</v>
      </c>
      <c r="AU144" s="227" t="s">
        <v>211</v>
      </c>
      <c r="AV144" s="12" t="s">
        <v>83</v>
      </c>
      <c r="AW144" s="12" t="s">
        <v>37</v>
      </c>
      <c r="AX144" s="12" t="s">
        <v>81</v>
      </c>
      <c r="AY144" s="227" t="s">
        <v>196</v>
      </c>
    </row>
    <row r="145" spans="2:65" s="1" customFormat="1" ht="34.5" customHeight="1">
      <c r="B145" s="42"/>
      <c r="C145" s="204" t="s">
        <v>272</v>
      </c>
      <c r="D145" s="204" t="s">
        <v>198</v>
      </c>
      <c r="E145" s="205" t="s">
        <v>1928</v>
      </c>
      <c r="F145" s="206" t="s">
        <v>1929</v>
      </c>
      <c r="G145" s="207" t="s">
        <v>248</v>
      </c>
      <c r="H145" s="208">
        <v>6</v>
      </c>
      <c r="I145" s="209"/>
      <c r="J145" s="210">
        <f>ROUND(I145*H145,2)</f>
        <v>0</v>
      </c>
      <c r="K145" s="206" t="s">
        <v>202</v>
      </c>
      <c r="L145" s="62"/>
      <c r="M145" s="211" t="s">
        <v>24</v>
      </c>
      <c r="N145" s="212" t="s">
        <v>45</v>
      </c>
      <c r="O145" s="43"/>
      <c r="P145" s="213">
        <f>O145*H145</f>
        <v>0</v>
      </c>
      <c r="Q145" s="213">
        <v>2.2780000000000002E-2</v>
      </c>
      <c r="R145" s="213">
        <f>Q145*H145</f>
        <v>0.13668000000000002</v>
      </c>
      <c r="S145" s="213">
        <v>0</v>
      </c>
      <c r="T145" s="214">
        <f>S145*H145</f>
        <v>0</v>
      </c>
      <c r="AR145" s="25" t="s">
        <v>203</v>
      </c>
      <c r="AT145" s="25" t="s">
        <v>198</v>
      </c>
      <c r="AU145" s="25" t="s">
        <v>211</v>
      </c>
      <c r="AY145" s="25" t="s">
        <v>196</v>
      </c>
      <c r="BE145" s="215">
        <f>IF(N145="základní",J145,0)</f>
        <v>0</v>
      </c>
      <c r="BF145" s="215">
        <f>IF(N145="snížená",J145,0)</f>
        <v>0</v>
      </c>
      <c r="BG145" s="215">
        <f>IF(N145="zákl. přenesená",J145,0)</f>
        <v>0</v>
      </c>
      <c r="BH145" s="215">
        <f>IF(N145="sníž. přenesená",J145,0)</f>
        <v>0</v>
      </c>
      <c r="BI145" s="215">
        <f>IF(N145="nulová",J145,0)</f>
        <v>0</v>
      </c>
      <c r="BJ145" s="25" t="s">
        <v>81</v>
      </c>
      <c r="BK145" s="215">
        <f>ROUND(I145*H145,2)</f>
        <v>0</v>
      </c>
      <c r="BL145" s="25" t="s">
        <v>203</v>
      </c>
      <c r="BM145" s="25" t="s">
        <v>2346</v>
      </c>
    </row>
    <row r="146" spans="2:65" s="12" customFormat="1">
      <c r="B146" s="216"/>
      <c r="C146" s="217"/>
      <c r="D146" s="218" t="s">
        <v>205</v>
      </c>
      <c r="E146" s="219" t="s">
        <v>24</v>
      </c>
      <c r="F146" s="220" t="s">
        <v>2347</v>
      </c>
      <c r="G146" s="217"/>
      <c r="H146" s="221">
        <v>6</v>
      </c>
      <c r="I146" s="222"/>
      <c r="J146" s="217"/>
      <c r="K146" s="217"/>
      <c r="L146" s="223"/>
      <c r="M146" s="224"/>
      <c r="N146" s="225"/>
      <c r="O146" s="225"/>
      <c r="P146" s="225"/>
      <c r="Q146" s="225"/>
      <c r="R146" s="225"/>
      <c r="S146" s="225"/>
      <c r="T146" s="226"/>
      <c r="AT146" s="227" t="s">
        <v>205</v>
      </c>
      <c r="AU146" s="227" t="s">
        <v>211</v>
      </c>
      <c r="AV146" s="12" t="s">
        <v>83</v>
      </c>
      <c r="AW146" s="12" t="s">
        <v>37</v>
      </c>
      <c r="AX146" s="12" t="s">
        <v>81</v>
      </c>
      <c r="AY146" s="227" t="s">
        <v>196</v>
      </c>
    </row>
    <row r="147" spans="2:65" s="1" customFormat="1" ht="57.5" customHeight="1">
      <c r="B147" s="42"/>
      <c r="C147" s="204" t="s">
        <v>277</v>
      </c>
      <c r="D147" s="204" t="s">
        <v>198</v>
      </c>
      <c r="E147" s="205" t="s">
        <v>1924</v>
      </c>
      <c r="F147" s="206" t="s">
        <v>1925</v>
      </c>
      <c r="G147" s="207" t="s">
        <v>267</v>
      </c>
      <c r="H147" s="208">
        <v>11.85</v>
      </c>
      <c r="I147" s="209"/>
      <c r="J147" s="210">
        <f>ROUND(I147*H147,2)</f>
        <v>0</v>
      </c>
      <c r="K147" s="206" t="s">
        <v>24</v>
      </c>
      <c r="L147" s="62"/>
      <c r="M147" s="211" t="s">
        <v>24</v>
      </c>
      <c r="N147" s="212" t="s">
        <v>45</v>
      </c>
      <c r="O147" s="43"/>
      <c r="P147" s="213">
        <f>O147*H147</f>
        <v>0</v>
      </c>
      <c r="Q147" s="213">
        <v>5.1999999999999998E-2</v>
      </c>
      <c r="R147" s="213">
        <f>Q147*H147</f>
        <v>0.61619999999999997</v>
      </c>
      <c r="S147" s="213">
        <v>0</v>
      </c>
      <c r="T147" s="214">
        <f>S147*H147</f>
        <v>0</v>
      </c>
      <c r="AR147" s="25" t="s">
        <v>203</v>
      </c>
      <c r="AT147" s="25" t="s">
        <v>198</v>
      </c>
      <c r="AU147" s="25" t="s">
        <v>211</v>
      </c>
      <c r="AY147" s="25" t="s">
        <v>196</v>
      </c>
      <c r="BE147" s="215">
        <f>IF(N147="základní",J147,0)</f>
        <v>0</v>
      </c>
      <c r="BF147" s="215">
        <f>IF(N147="snížená",J147,0)</f>
        <v>0</v>
      </c>
      <c r="BG147" s="215">
        <f>IF(N147="zákl. přenesená",J147,0)</f>
        <v>0</v>
      </c>
      <c r="BH147" s="215">
        <f>IF(N147="sníž. přenesená",J147,0)</f>
        <v>0</v>
      </c>
      <c r="BI147" s="215">
        <f>IF(N147="nulová",J147,0)</f>
        <v>0</v>
      </c>
      <c r="BJ147" s="25" t="s">
        <v>81</v>
      </c>
      <c r="BK147" s="215">
        <f>ROUND(I147*H147,2)</f>
        <v>0</v>
      </c>
      <c r="BL147" s="25" t="s">
        <v>203</v>
      </c>
      <c r="BM147" s="25" t="s">
        <v>2348</v>
      </c>
    </row>
    <row r="148" spans="2:65" s="12" customFormat="1">
      <c r="B148" s="216"/>
      <c r="C148" s="217"/>
      <c r="D148" s="218" t="s">
        <v>205</v>
      </c>
      <c r="E148" s="219" t="s">
        <v>24</v>
      </c>
      <c r="F148" s="220" t="s">
        <v>2349</v>
      </c>
      <c r="G148" s="217"/>
      <c r="H148" s="221">
        <v>11.85</v>
      </c>
      <c r="I148" s="222"/>
      <c r="J148" s="217"/>
      <c r="K148" s="217"/>
      <c r="L148" s="223"/>
      <c r="M148" s="224"/>
      <c r="N148" s="225"/>
      <c r="O148" s="225"/>
      <c r="P148" s="225"/>
      <c r="Q148" s="225"/>
      <c r="R148" s="225"/>
      <c r="S148" s="225"/>
      <c r="T148" s="226"/>
      <c r="AT148" s="227" t="s">
        <v>205</v>
      </c>
      <c r="AU148" s="227" t="s">
        <v>211</v>
      </c>
      <c r="AV148" s="12" t="s">
        <v>83</v>
      </c>
      <c r="AW148" s="12" t="s">
        <v>37</v>
      </c>
      <c r="AX148" s="12" t="s">
        <v>81</v>
      </c>
      <c r="AY148" s="227" t="s">
        <v>196</v>
      </c>
    </row>
    <row r="149" spans="2:65" s="1" customFormat="1" ht="46" customHeight="1">
      <c r="B149" s="42"/>
      <c r="C149" s="204" t="s">
        <v>282</v>
      </c>
      <c r="D149" s="204" t="s">
        <v>198</v>
      </c>
      <c r="E149" s="205" t="s">
        <v>386</v>
      </c>
      <c r="F149" s="206" t="s">
        <v>387</v>
      </c>
      <c r="G149" s="207" t="s">
        <v>201</v>
      </c>
      <c r="H149" s="208">
        <v>0.3</v>
      </c>
      <c r="I149" s="209"/>
      <c r="J149" s="210">
        <f>ROUND(I149*H149,2)</f>
        <v>0</v>
      </c>
      <c r="K149" s="206" t="s">
        <v>202</v>
      </c>
      <c r="L149" s="62"/>
      <c r="M149" s="211" t="s">
        <v>24</v>
      </c>
      <c r="N149" s="212" t="s">
        <v>45</v>
      </c>
      <c r="O149" s="43"/>
      <c r="P149" s="213">
        <f>O149*H149</f>
        <v>0</v>
      </c>
      <c r="Q149" s="213">
        <v>2.3427600000000002</v>
      </c>
      <c r="R149" s="213">
        <f>Q149*H149</f>
        <v>0.70282800000000001</v>
      </c>
      <c r="S149" s="213">
        <v>0</v>
      </c>
      <c r="T149" s="214">
        <f>S149*H149</f>
        <v>0</v>
      </c>
      <c r="AR149" s="25" t="s">
        <v>203</v>
      </c>
      <c r="AT149" s="25" t="s">
        <v>198</v>
      </c>
      <c r="AU149" s="25" t="s">
        <v>211</v>
      </c>
      <c r="AY149" s="25" t="s">
        <v>196</v>
      </c>
      <c r="BE149" s="215">
        <f>IF(N149="základní",J149,0)</f>
        <v>0</v>
      </c>
      <c r="BF149" s="215">
        <f>IF(N149="snížená",J149,0)</f>
        <v>0</v>
      </c>
      <c r="BG149" s="215">
        <f>IF(N149="zákl. přenesená",J149,0)</f>
        <v>0</v>
      </c>
      <c r="BH149" s="215">
        <f>IF(N149="sníž. přenesená",J149,0)</f>
        <v>0</v>
      </c>
      <c r="BI149" s="215">
        <f>IF(N149="nulová",J149,0)</f>
        <v>0</v>
      </c>
      <c r="BJ149" s="25" t="s">
        <v>81</v>
      </c>
      <c r="BK149" s="215">
        <f>ROUND(I149*H149,2)</f>
        <v>0</v>
      </c>
      <c r="BL149" s="25" t="s">
        <v>203</v>
      </c>
      <c r="BM149" s="25" t="s">
        <v>2350</v>
      </c>
    </row>
    <row r="150" spans="2:65" s="12" customFormat="1">
      <c r="B150" s="216"/>
      <c r="C150" s="217"/>
      <c r="D150" s="218" t="s">
        <v>205</v>
      </c>
      <c r="E150" s="219" t="s">
        <v>24</v>
      </c>
      <c r="F150" s="220" t="s">
        <v>2351</v>
      </c>
      <c r="G150" s="217"/>
      <c r="H150" s="221">
        <v>0.3</v>
      </c>
      <c r="I150" s="222"/>
      <c r="J150" s="217"/>
      <c r="K150" s="217"/>
      <c r="L150" s="223"/>
      <c r="M150" s="224"/>
      <c r="N150" s="225"/>
      <c r="O150" s="225"/>
      <c r="P150" s="225"/>
      <c r="Q150" s="225"/>
      <c r="R150" s="225"/>
      <c r="S150" s="225"/>
      <c r="T150" s="226"/>
      <c r="AT150" s="227" t="s">
        <v>205</v>
      </c>
      <c r="AU150" s="227" t="s">
        <v>211</v>
      </c>
      <c r="AV150" s="12" t="s">
        <v>83</v>
      </c>
      <c r="AW150" s="12" t="s">
        <v>37</v>
      </c>
      <c r="AX150" s="12" t="s">
        <v>81</v>
      </c>
      <c r="AY150" s="227" t="s">
        <v>196</v>
      </c>
    </row>
    <row r="151" spans="2:65" s="1" customFormat="1" ht="23" customHeight="1">
      <c r="B151" s="42"/>
      <c r="C151" s="204" t="s">
        <v>10</v>
      </c>
      <c r="D151" s="204" t="s">
        <v>198</v>
      </c>
      <c r="E151" s="205" t="s">
        <v>391</v>
      </c>
      <c r="F151" s="206" t="s">
        <v>392</v>
      </c>
      <c r="G151" s="207" t="s">
        <v>267</v>
      </c>
      <c r="H151" s="208">
        <v>11.85</v>
      </c>
      <c r="I151" s="209"/>
      <c r="J151" s="210">
        <f>ROUND(I151*H151,2)</f>
        <v>0</v>
      </c>
      <c r="K151" s="206" t="s">
        <v>202</v>
      </c>
      <c r="L151" s="62"/>
      <c r="M151" s="211" t="s">
        <v>24</v>
      </c>
      <c r="N151" s="212" t="s">
        <v>45</v>
      </c>
      <c r="O151" s="43"/>
      <c r="P151" s="213">
        <f>O151*H151</f>
        <v>0</v>
      </c>
      <c r="Q151" s="213">
        <v>8.9359999999999995E-2</v>
      </c>
      <c r="R151" s="213">
        <f>Q151*H151</f>
        <v>1.058916</v>
      </c>
      <c r="S151" s="213">
        <v>0</v>
      </c>
      <c r="T151" s="214">
        <f>S151*H151</f>
        <v>0</v>
      </c>
      <c r="AR151" s="25" t="s">
        <v>203</v>
      </c>
      <c r="AT151" s="25" t="s">
        <v>198</v>
      </c>
      <c r="AU151" s="25" t="s">
        <v>211</v>
      </c>
      <c r="AY151" s="25" t="s">
        <v>196</v>
      </c>
      <c r="BE151" s="215">
        <f>IF(N151="základní",J151,0)</f>
        <v>0</v>
      </c>
      <c r="BF151" s="215">
        <f>IF(N151="snížená",J151,0)</f>
        <v>0</v>
      </c>
      <c r="BG151" s="215">
        <f>IF(N151="zákl. přenesená",J151,0)</f>
        <v>0</v>
      </c>
      <c r="BH151" s="215">
        <f>IF(N151="sníž. přenesená",J151,0)</f>
        <v>0</v>
      </c>
      <c r="BI151" s="215">
        <f>IF(N151="nulová",J151,0)</f>
        <v>0</v>
      </c>
      <c r="BJ151" s="25" t="s">
        <v>81</v>
      </c>
      <c r="BK151" s="215">
        <f>ROUND(I151*H151,2)</f>
        <v>0</v>
      </c>
      <c r="BL151" s="25" t="s">
        <v>203</v>
      </c>
      <c r="BM151" s="25" t="s">
        <v>2352</v>
      </c>
    </row>
    <row r="152" spans="2:65" s="12" customFormat="1">
      <c r="B152" s="216"/>
      <c r="C152" s="217"/>
      <c r="D152" s="218" t="s">
        <v>205</v>
      </c>
      <c r="E152" s="219" t="s">
        <v>24</v>
      </c>
      <c r="F152" s="220" t="s">
        <v>2349</v>
      </c>
      <c r="G152" s="217"/>
      <c r="H152" s="221">
        <v>11.85</v>
      </c>
      <c r="I152" s="222"/>
      <c r="J152" s="217"/>
      <c r="K152" s="217"/>
      <c r="L152" s="223"/>
      <c r="M152" s="224"/>
      <c r="N152" s="225"/>
      <c r="O152" s="225"/>
      <c r="P152" s="225"/>
      <c r="Q152" s="225"/>
      <c r="R152" s="225"/>
      <c r="S152" s="225"/>
      <c r="T152" s="226"/>
      <c r="AT152" s="227" t="s">
        <v>205</v>
      </c>
      <c r="AU152" s="227" t="s">
        <v>211</v>
      </c>
      <c r="AV152" s="12" t="s">
        <v>83</v>
      </c>
      <c r="AW152" s="12" t="s">
        <v>37</v>
      </c>
      <c r="AX152" s="12" t="s">
        <v>81</v>
      </c>
      <c r="AY152" s="227" t="s">
        <v>196</v>
      </c>
    </row>
    <row r="153" spans="2:65" s="1" customFormat="1" ht="34.5" customHeight="1">
      <c r="B153" s="42"/>
      <c r="C153" s="204" t="s">
        <v>290</v>
      </c>
      <c r="D153" s="204" t="s">
        <v>198</v>
      </c>
      <c r="E153" s="205" t="s">
        <v>395</v>
      </c>
      <c r="F153" s="206" t="s">
        <v>396</v>
      </c>
      <c r="G153" s="207" t="s">
        <v>267</v>
      </c>
      <c r="H153" s="208">
        <v>11.85</v>
      </c>
      <c r="I153" s="209"/>
      <c r="J153" s="210">
        <f>ROUND(I153*H153,2)</f>
        <v>0</v>
      </c>
      <c r="K153" s="206" t="s">
        <v>202</v>
      </c>
      <c r="L153" s="62"/>
      <c r="M153" s="211" t="s">
        <v>24</v>
      </c>
      <c r="N153" s="212" t="s">
        <v>45</v>
      </c>
      <c r="O153" s="43"/>
      <c r="P153" s="213">
        <f>O153*H153</f>
        <v>0</v>
      </c>
      <c r="Q153" s="213">
        <v>0</v>
      </c>
      <c r="R153" s="213">
        <f>Q153*H153</f>
        <v>0</v>
      </c>
      <c r="S153" s="213">
        <v>0</v>
      </c>
      <c r="T153" s="214">
        <f>S153*H153</f>
        <v>0</v>
      </c>
      <c r="AR153" s="25" t="s">
        <v>203</v>
      </c>
      <c r="AT153" s="25" t="s">
        <v>198</v>
      </c>
      <c r="AU153" s="25" t="s">
        <v>211</v>
      </c>
      <c r="AY153" s="25" t="s">
        <v>196</v>
      </c>
      <c r="BE153" s="215">
        <f>IF(N153="základní",J153,0)</f>
        <v>0</v>
      </c>
      <c r="BF153" s="215">
        <f>IF(N153="snížená",J153,0)</f>
        <v>0</v>
      </c>
      <c r="BG153" s="215">
        <f>IF(N153="zákl. přenesená",J153,0)</f>
        <v>0</v>
      </c>
      <c r="BH153" s="215">
        <f>IF(N153="sníž. přenesená",J153,0)</f>
        <v>0</v>
      </c>
      <c r="BI153" s="215">
        <f>IF(N153="nulová",J153,0)</f>
        <v>0</v>
      </c>
      <c r="BJ153" s="25" t="s">
        <v>81</v>
      </c>
      <c r="BK153" s="215">
        <f>ROUND(I153*H153,2)</f>
        <v>0</v>
      </c>
      <c r="BL153" s="25" t="s">
        <v>203</v>
      </c>
      <c r="BM153" s="25" t="s">
        <v>2353</v>
      </c>
    </row>
    <row r="154" spans="2:65" s="12" customFormat="1">
      <c r="B154" s="216"/>
      <c r="C154" s="217"/>
      <c r="D154" s="218" t="s">
        <v>205</v>
      </c>
      <c r="E154" s="219" t="s">
        <v>24</v>
      </c>
      <c r="F154" s="220" t="s">
        <v>2349</v>
      </c>
      <c r="G154" s="217"/>
      <c r="H154" s="221">
        <v>11.85</v>
      </c>
      <c r="I154" s="222"/>
      <c r="J154" s="217"/>
      <c r="K154" s="217"/>
      <c r="L154" s="223"/>
      <c r="M154" s="224"/>
      <c r="N154" s="225"/>
      <c r="O154" s="225"/>
      <c r="P154" s="225"/>
      <c r="Q154" s="225"/>
      <c r="R154" s="225"/>
      <c r="S154" s="225"/>
      <c r="T154" s="226"/>
      <c r="AT154" s="227" t="s">
        <v>205</v>
      </c>
      <c r="AU154" s="227" t="s">
        <v>211</v>
      </c>
      <c r="AV154" s="12" t="s">
        <v>83</v>
      </c>
      <c r="AW154" s="12" t="s">
        <v>37</v>
      </c>
      <c r="AX154" s="12" t="s">
        <v>81</v>
      </c>
      <c r="AY154" s="227" t="s">
        <v>196</v>
      </c>
    </row>
    <row r="155" spans="2:65" s="1" customFormat="1" ht="14.5" customHeight="1">
      <c r="B155" s="42"/>
      <c r="C155" s="250" t="s">
        <v>296</v>
      </c>
      <c r="D155" s="250" t="s">
        <v>252</v>
      </c>
      <c r="E155" s="251" t="s">
        <v>400</v>
      </c>
      <c r="F155" s="252" t="s">
        <v>401</v>
      </c>
      <c r="G155" s="253" t="s">
        <v>267</v>
      </c>
      <c r="H155" s="254">
        <v>12.087</v>
      </c>
      <c r="I155" s="255"/>
      <c r="J155" s="256">
        <f>ROUND(I155*H155,2)</f>
        <v>0</v>
      </c>
      <c r="K155" s="252" t="s">
        <v>202</v>
      </c>
      <c r="L155" s="257"/>
      <c r="M155" s="258" t="s">
        <v>24</v>
      </c>
      <c r="N155" s="259" t="s">
        <v>45</v>
      </c>
      <c r="O155" s="43"/>
      <c r="P155" s="213">
        <f>O155*H155</f>
        <v>0</v>
      </c>
      <c r="Q155" s="213">
        <v>2E-3</v>
      </c>
      <c r="R155" s="213">
        <f>Q155*H155</f>
        <v>2.4174000000000001E-2</v>
      </c>
      <c r="S155" s="213">
        <v>0</v>
      </c>
      <c r="T155" s="214">
        <f>S155*H155</f>
        <v>0</v>
      </c>
      <c r="AR155" s="25" t="s">
        <v>245</v>
      </c>
      <c r="AT155" s="25" t="s">
        <v>252</v>
      </c>
      <c r="AU155" s="25" t="s">
        <v>211</v>
      </c>
      <c r="AY155" s="25" t="s">
        <v>196</v>
      </c>
      <c r="BE155" s="215">
        <f>IF(N155="základní",J155,0)</f>
        <v>0</v>
      </c>
      <c r="BF155" s="215">
        <f>IF(N155="snížená",J155,0)</f>
        <v>0</v>
      </c>
      <c r="BG155" s="215">
        <f>IF(N155="zákl. přenesená",J155,0)</f>
        <v>0</v>
      </c>
      <c r="BH155" s="215">
        <f>IF(N155="sníž. přenesená",J155,0)</f>
        <v>0</v>
      </c>
      <c r="BI155" s="215">
        <f>IF(N155="nulová",J155,0)</f>
        <v>0</v>
      </c>
      <c r="BJ155" s="25" t="s">
        <v>81</v>
      </c>
      <c r="BK155" s="215">
        <f>ROUND(I155*H155,2)</f>
        <v>0</v>
      </c>
      <c r="BL155" s="25" t="s">
        <v>203</v>
      </c>
      <c r="BM155" s="25" t="s">
        <v>2354</v>
      </c>
    </row>
    <row r="156" spans="2:65" s="12" customFormat="1">
      <c r="B156" s="216"/>
      <c r="C156" s="217"/>
      <c r="D156" s="218" t="s">
        <v>205</v>
      </c>
      <c r="E156" s="219" t="s">
        <v>24</v>
      </c>
      <c r="F156" s="220" t="s">
        <v>2355</v>
      </c>
      <c r="G156" s="217"/>
      <c r="H156" s="221">
        <v>12.087</v>
      </c>
      <c r="I156" s="222"/>
      <c r="J156" s="217"/>
      <c r="K156" s="217"/>
      <c r="L156" s="223"/>
      <c r="M156" s="224"/>
      <c r="N156" s="225"/>
      <c r="O156" s="225"/>
      <c r="P156" s="225"/>
      <c r="Q156" s="225"/>
      <c r="R156" s="225"/>
      <c r="S156" s="225"/>
      <c r="T156" s="226"/>
      <c r="AT156" s="227" t="s">
        <v>205</v>
      </c>
      <c r="AU156" s="227" t="s">
        <v>211</v>
      </c>
      <c r="AV156" s="12" t="s">
        <v>83</v>
      </c>
      <c r="AW156" s="12" t="s">
        <v>37</v>
      </c>
      <c r="AX156" s="12" t="s">
        <v>81</v>
      </c>
      <c r="AY156" s="227" t="s">
        <v>196</v>
      </c>
    </row>
    <row r="157" spans="2:65" s="1" customFormat="1" ht="23" customHeight="1">
      <c r="B157" s="42"/>
      <c r="C157" s="204" t="s">
        <v>303</v>
      </c>
      <c r="D157" s="204" t="s">
        <v>198</v>
      </c>
      <c r="E157" s="205" t="s">
        <v>405</v>
      </c>
      <c r="F157" s="206" t="s">
        <v>406</v>
      </c>
      <c r="G157" s="207" t="s">
        <v>267</v>
      </c>
      <c r="H157" s="208">
        <v>11.85</v>
      </c>
      <c r="I157" s="209"/>
      <c r="J157" s="210">
        <f>ROUND(I157*H157,2)</f>
        <v>0</v>
      </c>
      <c r="K157" s="206" t="s">
        <v>202</v>
      </c>
      <c r="L157" s="62"/>
      <c r="M157" s="211" t="s">
        <v>24</v>
      </c>
      <c r="N157" s="212" t="s">
        <v>45</v>
      </c>
      <c r="O157" s="43"/>
      <c r="P157" s="213">
        <f>O157*H157</f>
        <v>0</v>
      </c>
      <c r="Q157" s="213">
        <v>6.9999999999999999E-4</v>
      </c>
      <c r="R157" s="213">
        <f>Q157*H157</f>
        <v>8.2950000000000003E-3</v>
      </c>
      <c r="S157" s="213">
        <v>0</v>
      </c>
      <c r="T157" s="214">
        <f>S157*H157</f>
        <v>0</v>
      </c>
      <c r="AR157" s="25" t="s">
        <v>203</v>
      </c>
      <c r="AT157" s="25" t="s">
        <v>198</v>
      </c>
      <c r="AU157" s="25" t="s">
        <v>211</v>
      </c>
      <c r="AY157" s="25" t="s">
        <v>196</v>
      </c>
      <c r="BE157" s="215">
        <f>IF(N157="základní",J157,0)</f>
        <v>0</v>
      </c>
      <c r="BF157" s="215">
        <f>IF(N157="snížená",J157,0)</f>
        <v>0</v>
      </c>
      <c r="BG157" s="215">
        <f>IF(N157="zákl. přenesená",J157,0)</f>
        <v>0</v>
      </c>
      <c r="BH157" s="215">
        <f>IF(N157="sníž. přenesená",J157,0)</f>
        <v>0</v>
      </c>
      <c r="BI157" s="215">
        <f>IF(N157="nulová",J157,0)</f>
        <v>0</v>
      </c>
      <c r="BJ157" s="25" t="s">
        <v>81</v>
      </c>
      <c r="BK157" s="215">
        <f>ROUND(I157*H157,2)</f>
        <v>0</v>
      </c>
      <c r="BL157" s="25" t="s">
        <v>203</v>
      </c>
      <c r="BM157" s="25" t="s">
        <v>2356</v>
      </c>
    </row>
    <row r="158" spans="2:65" s="12" customFormat="1">
      <c r="B158" s="216"/>
      <c r="C158" s="217"/>
      <c r="D158" s="218" t="s">
        <v>205</v>
      </c>
      <c r="E158" s="219" t="s">
        <v>24</v>
      </c>
      <c r="F158" s="220" t="s">
        <v>2349</v>
      </c>
      <c r="G158" s="217"/>
      <c r="H158" s="221">
        <v>11.85</v>
      </c>
      <c r="I158" s="222"/>
      <c r="J158" s="217"/>
      <c r="K158" s="217"/>
      <c r="L158" s="223"/>
      <c r="M158" s="224"/>
      <c r="N158" s="225"/>
      <c r="O158" s="225"/>
      <c r="P158" s="225"/>
      <c r="Q158" s="225"/>
      <c r="R158" s="225"/>
      <c r="S158" s="225"/>
      <c r="T158" s="226"/>
      <c r="AT158" s="227" t="s">
        <v>205</v>
      </c>
      <c r="AU158" s="227" t="s">
        <v>211</v>
      </c>
      <c r="AV158" s="12" t="s">
        <v>83</v>
      </c>
      <c r="AW158" s="12" t="s">
        <v>37</v>
      </c>
      <c r="AX158" s="12" t="s">
        <v>81</v>
      </c>
      <c r="AY158" s="227" t="s">
        <v>196</v>
      </c>
    </row>
    <row r="159" spans="2:65" s="1" customFormat="1" ht="23" customHeight="1">
      <c r="B159" s="42"/>
      <c r="C159" s="204" t="s">
        <v>312</v>
      </c>
      <c r="D159" s="204" t="s">
        <v>198</v>
      </c>
      <c r="E159" s="205" t="s">
        <v>391</v>
      </c>
      <c r="F159" s="206" t="s">
        <v>392</v>
      </c>
      <c r="G159" s="207" t="s">
        <v>267</v>
      </c>
      <c r="H159" s="208">
        <v>11.85</v>
      </c>
      <c r="I159" s="209"/>
      <c r="J159" s="210">
        <f>ROUND(I159*H159,2)</f>
        <v>0</v>
      </c>
      <c r="K159" s="206" t="s">
        <v>202</v>
      </c>
      <c r="L159" s="62"/>
      <c r="M159" s="211" t="s">
        <v>24</v>
      </c>
      <c r="N159" s="212" t="s">
        <v>45</v>
      </c>
      <c r="O159" s="43"/>
      <c r="P159" s="213">
        <f>O159*H159</f>
        <v>0</v>
      </c>
      <c r="Q159" s="213">
        <v>8.9359999999999995E-2</v>
      </c>
      <c r="R159" s="213">
        <f>Q159*H159</f>
        <v>1.058916</v>
      </c>
      <c r="S159" s="213">
        <v>0</v>
      </c>
      <c r="T159" s="214">
        <f>S159*H159</f>
        <v>0</v>
      </c>
      <c r="AR159" s="25" t="s">
        <v>203</v>
      </c>
      <c r="AT159" s="25" t="s">
        <v>198</v>
      </c>
      <c r="AU159" s="25" t="s">
        <v>211</v>
      </c>
      <c r="AY159" s="25" t="s">
        <v>196</v>
      </c>
      <c r="BE159" s="215">
        <f>IF(N159="základní",J159,0)</f>
        <v>0</v>
      </c>
      <c r="BF159" s="215">
        <f>IF(N159="snížená",J159,0)</f>
        <v>0</v>
      </c>
      <c r="BG159" s="215">
        <f>IF(N159="zákl. přenesená",J159,0)</f>
        <v>0</v>
      </c>
      <c r="BH159" s="215">
        <f>IF(N159="sníž. přenesená",J159,0)</f>
        <v>0</v>
      </c>
      <c r="BI159" s="215">
        <f>IF(N159="nulová",J159,0)</f>
        <v>0</v>
      </c>
      <c r="BJ159" s="25" t="s">
        <v>81</v>
      </c>
      <c r="BK159" s="215">
        <f>ROUND(I159*H159,2)</f>
        <v>0</v>
      </c>
      <c r="BL159" s="25" t="s">
        <v>203</v>
      </c>
      <c r="BM159" s="25" t="s">
        <v>2357</v>
      </c>
    </row>
    <row r="160" spans="2:65" s="12" customFormat="1">
      <c r="B160" s="216"/>
      <c r="C160" s="217"/>
      <c r="D160" s="218" t="s">
        <v>205</v>
      </c>
      <c r="E160" s="219" t="s">
        <v>24</v>
      </c>
      <c r="F160" s="220" t="s">
        <v>2349</v>
      </c>
      <c r="G160" s="217"/>
      <c r="H160" s="221">
        <v>11.85</v>
      </c>
      <c r="I160" s="222"/>
      <c r="J160" s="217"/>
      <c r="K160" s="217"/>
      <c r="L160" s="223"/>
      <c r="M160" s="224"/>
      <c r="N160" s="225"/>
      <c r="O160" s="225"/>
      <c r="P160" s="225"/>
      <c r="Q160" s="225"/>
      <c r="R160" s="225"/>
      <c r="S160" s="225"/>
      <c r="T160" s="226"/>
      <c r="AT160" s="227" t="s">
        <v>205</v>
      </c>
      <c r="AU160" s="227" t="s">
        <v>211</v>
      </c>
      <c r="AV160" s="12" t="s">
        <v>83</v>
      </c>
      <c r="AW160" s="12" t="s">
        <v>37</v>
      </c>
      <c r="AX160" s="12" t="s">
        <v>81</v>
      </c>
      <c r="AY160" s="227" t="s">
        <v>196</v>
      </c>
    </row>
    <row r="161" spans="2:65" s="1" customFormat="1" ht="23" customHeight="1">
      <c r="B161" s="42"/>
      <c r="C161" s="204" t="s">
        <v>317</v>
      </c>
      <c r="D161" s="204" t="s">
        <v>198</v>
      </c>
      <c r="E161" s="205" t="s">
        <v>411</v>
      </c>
      <c r="F161" s="206" t="s">
        <v>412</v>
      </c>
      <c r="G161" s="207" t="s">
        <v>214</v>
      </c>
      <c r="H161" s="208">
        <v>1.7999999999999999E-2</v>
      </c>
      <c r="I161" s="209"/>
      <c r="J161" s="210">
        <f>ROUND(I161*H161,2)</f>
        <v>0</v>
      </c>
      <c r="K161" s="206" t="s">
        <v>202</v>
      </c>
      <c r="L161" s="62"/>
      <c r="M161" s="211" t="s">
        <v>24</v>
      </c>
      <c r="N161" s="212" t="s">
        <v>45</v>
      </c>
      <c r="O161" s="43"/>
      <c r="P161" s="213">
        <f>O161*H161</f>
        <v>0</v>
      </c>
      <c r="Q161" s="213">
        <v>1.0627727796999999</v>
      </c>
      <c r="R161" s="213">
        <f>Q161*H161</f>
        <v>1.9129910034599996E-2</v>
      </c>
      <c r="S161" s="213">
        <v>0</v>
      </c>
      <c r="T161" s="214">
        <f>S161*H161</f>
        <v>0</v>
      </c>
      <c r="AR161" s="25" t="s">
        <v>203</v>
      </c>
      <c r="AT161" s="25" t="s">
        <v>198</v>
      </c>
      <c r="AU161" s="25" t="s">
        <v>211</v>
      </c>
      <c r="AY161" s="25" t="s">
        <v>196</v>
      </c>
      <c r="BE161" s="215">
        <f>IF(N161="základní",J161,0)</f>
        <v>0</v>
      </c>
      <c r="BF161" s="215">
        <f>IF(N161="snížená",J161,0)</f>
        <v>0</v>
      </c>
      <c r="BG161" s="215">
        <f>IF(N161="zákl. přenesená",J161,0)</f>
        <v>0</v>
      </c>
      <c r="BH161" s="215">
        <f>IF(N161="sníž. přenesená",J161,0)</f>
        <v>0</v>
      </c>
      <c r="BI161" s="215">
        <f>IF(N161="nulová",J161,0)</f>
        <v>0</v>
      </c>
      <c r="BJ161" s="25" t="s">
        <v>81</v>
      </c>
      <c r="BK161" s="215">
        <f>ROUND(I161*H161,2)</f>
        <v>0</v>
      </c>
      <c r="BL161" s="25" t="s">
        <v>203</v>
      </c>
      <c r="BM161" s="25" t="s">
        <v>2358</v>
      </c>
    </row>
    <row r="162" spans="2:65" s="15" customFormat="1">
      <c r="B162" s="260"/>
      <c r="C162" s="261"/>
      <c r="D162" s="218" t="s">
        <v>205</v>
      </c>
      <c r="E162" s="262" t="s">
        <v>24</v>
      </c>
      <c r="F162" s="263" t="s">
        <v>414</v>
      </c>
      <c r="G162" s="261"/>
      <c r="H162" s="262" t="s">
        <v>24</v>
      </c>
      <c r="I162" s="264"/>
      <c r="J162" s="261"/>
      <c r="K162" s="261"/>
      <c r="L162" s="265"/>
      <c r="M162" s="266"/>
      <c r="N162" s="267"/>
      <c r="O162" s="267"/>
      <c r="P162" s="267"/>
      <c r="Q162" s="267"/>
      <c r="R162" s="267"/>
      <c r="S162" s="267"/>
      <c r="T162" s="268"/>
      <c r="AT162" s="269" t="s">
        <v>205</v>
      </c>
      <c r="AU162" s="269" t="s">
        <v>211</v>
      </c>
      <c r="AV162" s="15" t="s">
        <v>81</v>
      </c>
      <c r="AW162" s="15" t="s">
        <v>37</v>
      </c>
      <c r="AX162" s="15" t="s">
        <v>74</v>
      </c>
      <c r="AY162" s="269" t="s">
        <v>196</v>
      </c>
    </row>
    <row r="163" spans="2:65" s="12" customFormat="1">
      <c r="B163" s="216"/>
      <c r="C163" s="217"/>
      <c r="D163" s="218" t="s">
        <v>205</v>
      </c>
      <c r="E163" s="219" t="s">
        <v>24</v>
      </c>
      <c r="F163" s="220" t="s">
        <v>24</v>
      </c>
      <c r="G163" s="217"/>
      <c r="H163" s="221">
        <v>0</v>
      </c>
      <c r="I163" s="222"/>
      <c r="J163" s="217"/>
      <c r="K163" s="217"/>
      <c r="L163" s="223"/>
      <c r="M163" s="224"/>
      <c r="N163" s="225"/>
      <c r="O163" s="225"/>
      <c r="P163" s="225"/>
      <c r="Q163" s="225"/>
      <c r="R163" s="225"/>
      <c r="S163" s="225"/>
      <c r="T163" s="226"/>
      <c r="AT163" s="227" t="s">
        <v>205</v>
      </c>
      <c r="AU163" s="227" t="s">
        <v>211</v>
      </c>
      <c r="AV163" s="12" t="s">
        <v>83</v>
      </c>
      <c r="AW163" s="12" t="s">
        <v>37</v>
      </c>
      <c r="AX163" s="12" t="s">
        <v>74</v>
      </c>
      <c r="AY163" s="227" t="s">
        <v>196</v>
      </c>
    </row>
    <row r="164" spans="2:65" s="12" customFormat="1">
      <c r="B164" s="216"/>
      <c r="C164" s="217"/>
      <c r="D164" s="218" t="s">
        <v>205</v>
      </c>
      <c r="E164" s="219" t="s">
        <v>24</v>
      </c>
      <c r="F164" s="220" t="s">
        <v>2359</v>
      </c>
      <c r="G164" s="217"/>
      <c r="H164" s="221">
        <v>1.7999999999999999E-2</v>
      </c>
      <c r="I164" s="222"/>
      <c r="J164" s="217"/>
      <c r="K164" s="217"/>
      <c r="L164" s="223"/>
      <c r="M164" s="224"/>
      <c r="N164" s="225"/>
      <c r="O164" s="225"/>
      <c r="P164" s="225"/>
      <c r="Q164" s="225"/>
      <c r="R164" s="225"/>
      <c r="S164" s="225"/>
      <c r="T164" s="226"/>
      <c r="AT164" s="227" t="s">
        <v>205</v>
      </c>
      <c r="AU164" s="227" t="s">
        <v>211</v>
      </c>
      <c r="AV164" s="12" t="s">
        <v>83</v>
      </c>
      <c r="AW164" s="12" t="s">
        <v>37</v>
      </c>
      <c r="AX164" s="12" t="s">
        <v>81</v>
      </c>
      <c r="AY164" s="227" t="s">
        <v>196</v>
      </c>
    </row>
    <row r="165" spans="2:65" s="11" customFormat="1" ht="29.9" customHeight="1">
      <c r="B165" s="188"/>
      <c r="C165" s="189"/>
      <c r="D165" s="190" t="s">
        <v>73</v>
      </c>
      <c r="E165" s="202" t="s">
        <v>230</v>
      </c>
      <c r="F165" s="202" t="s">
        <v>602</v>
      </c>
      <c r="G165" s="189"/>
      <c r="H165" s="189"/>
      <c r="I165" s="192"/>
      <c r="J165" s="203">
        <f>BK165</f>
        <v>0</v>
      </c>
      <c r="K165" s="189"/>
      <c r="L165" s="194"/>
      <c r="M165" s="195"/>
      <c r="N165" s="196"/>
      <c r="O165" s="196"/>
      <c r="P165" s="197">
        <f>P166+P218+P299+P316</f>
        <v>0</v>
      </c>
      <c r="Q165" s="196"/>
      <c r="R165" s="197">
        <f>R166+R218+R299+R316</f>
        <v>15.479674342442898</v>
      </c>
      <c r="S165" s="196"/>
      <c r="T165" s="198">
        <f>T166+T218+T299+T316</f>
        <v>0</v>
      </c>
      <c r="AR165" s="199" t="s">
        <v>81</v>
      </c>
      <c r="AT165" s="200" t="s">
        <v>73</v>
      </c>
      <c r="AU165" s="200" t="s">
        <v>81</v>
      </c>
      <c r="AY165" s="199" t="s">
        <v>196</v>
      </c>
      <c r="BK165" s="201">
        <f>BK166+BK218+BK299+BK316</f>
        <v>0</v>
      </c>
    </row>
    <row r="166" spans="2:65" s="11" customFormat="1" ht="14.9" customHeight="1">
      <c r="B166" s="188"/>
      <c r="C166" s="189"/>
      <c r="D166" s="190" t="s">
        <v>73</v>
      </c>
      <c r="E166" s="202" t="s">
        <v>626</v>
      </c>
      <c r="F166" s="202" t="s">
        <v>627</v>
      </c>
      <c r="G166" s="189"/>
      <c r="H166" s="189"/>
      <c r="I166" s="192"/>
      <c r="J166" s="203">
        <f>BK166</f>
        <v>0</v>
      </c>
      <c r="K166" s="189"/>
      <c r="L166" s="194"/>
      <c r="M166" s="195"/>
      <c r="N166" s="196"/>
      <c r="O166" s="196"/>
      <c r="P166" s="197">
        <f>SUM(P167:P217)</f>
        <v>0</v>
      </c>
      <c r="Q166" s="196"/>
      <c r="R166" s="197">
        <f>SUM(R167:R217)</f>
        <v>3.54765</v>
      </c>
      <c r="S166" s="196"/>
      <c r="T166" s="198">
        <f>SUM(T167:T217)</f>
        <v>0</v>
      </c>
      <c r="AR166" s="199" t="s">
        <v>81</v>
      </c>
      <c r="AT166" s="200" t="s">
        <v>73</v>
      </c>
      <c r="AU166" s="200" t="s">
        <v>83</v>
      </c>
      <c r="AY166" s="199" t="s">
        <v>196</v>
      </c>
      <c r="BK166" s="201">
        <f>SUM(BK167:BK217)</f>
        <v>0</v>
      </c>
    </row>
    <row r="167" spans="2:65" s="1" customFormat="1" ht="34.5" customHeight="1">
      <c r="B167" s="42"/>
      <c r="C167" s="204" t="s">
        <v>9</v>
      </c>
      <c r="D167" s="204" t="s">
        <v>198</v>
      </c>
      <c r="E167" s="205" t="s">
        <v>629</v>
      </c>
      <c r="F167" s="206" t="s">
        <v>630</v>
      </c>
      <c r="G167" s="207" t="s">
        <v>267</v>
      </c>
      <c r="H167" s="208">
        <v>118.255</v>
      </c>
      <c r="I167" s="209"/>
      <c r="J167" s="210">
        <f>ROUND(I167*H167,2)</f>
        <v>0</v>
      </c>
      <c r="K167" s="206" t="s">
        <v>24</v>
      </c>
      <c r="L167" s="62"/>
      <c r="M167" s="211" t="s">
        <v>24</v>
      </c>
      <c r="N167" s="212" t="s">
        <v>45</v>
      </c>
      <c r="O167" s="43"/>
      <c r="P167" s="213">
        <f>O167*H167</f>
        <v>0</v>
      </c>
      <c r="Q167" s="213">
        <v>5.0000000000000001E-3</v>
      </c>
      <c r="R167" s="213">
        <f>Q167*H167</f>
        <v>0.591275</v>
      </c>
      <c r="S167" s="213">
        <v>0</v>
      </c>
      <c r="T167" s="214">
        <f>S167*H167</f>
        <v>0</v>
      </c>
      <c r="AR167" s="25" t="s">
        <v>203</v>
      </c>
      <c r="AT167" s="25" t="s">
        <v>198</v>
      </c>
      <c r="AU167" s="25" t="s">
        <v>211</v>
      </c>
      <c r="AY167" s="25" t="s">
        <v>196</v>
      </c>
      <c r="BE167" s="215">
        <f>IF(N167="základní",J167,0)</f>
        <v>0</v>
      </c>
      <c r="BF167" s="215">
        <f>IF(N167="snížená",J167,0)</f>
        <v>0</v>
      </c>
      <c r="BG167" s="215">
        <f>IF(N167="zákl. přenesená",J167,0)</f>
        <v>0</v>
      </c>
      <c r="BH167" s="215">
        <f>IF(N167="sníž. přenesená",J167,0)</f>
        <v>0</v>
      </c>
      <c r="BI167" s="215">
        <f>IF(N167="nulová",J167,0)</f>
        <v>0</v>
      </c>
      <c r="BJ167" s="25" t="s">
        <v>81</v>
      </c>
      <c r="BK167" s="215">
        <f>ROUND(I167*H167,2)</f>
        <v>0</v>
      </c>
      <c r="BL167" s="25" t="s">
        <v>203</v>
      </c>
      <c r="BM167" s="25" t="s">
        <v>2360</v>
      </c>
    </row>
    <row r="168" spans="2:65" s="15" customFormat="1">
      <c r="B168" s="260"/>
      <c r="C168" s="261"/>
      <c r="D168" s="218" t="s">
        <v>205</v>
      </c>
      <c r="E168" s="262" t="s">
        <v>24</v>
      </c>
      <c r="F168" s="263" t="s">
        <v>608</v>
      </c>
      <c r="G168" s="261"/>
      <c r="H168" s="262" t="s">
        <v>24</v>
      </c>
      <c r="I168" s="264"/>
      <c r="J168" s="261"/>
      <c r="K168" s="261"/>
      <c r="L168" s="265"/>
      <c r="M168" s="266"/>
      <c r="N168" s="267"/>
      <c r="O168" s="267"/>
      <c r="P168" s="267"/>
      <c r="Q168" s="267"/>
      <c r="R168" s="267"/>
      <c r="S168" s="267"/>
      <c r="T168" s="268"/>
      <c r="AT168" s="269" t="s">
        <v>205</v>
      </c>
      <c r="AU168" s="269" t="s">
        <v>211</v>
      </c>
      <c r="AV168" s="15" t="s">
        <v>81</v>
      </c>
      <c r="AW168" s="15" t="s">
        <v>37</v>
      </c>
      <c r="AX168" s="15" t="s">
        <v>74</v>
      </c>
      <c r="AY168" s="269" t="s">
        <v>196</v>
      </c>
    </row>
    <row r="169" spans="2:65" s="15" customFormat="1">
      <c r="B169" s="260"/>
      <c r="C169" s="261"/>
      <c r="D169" s="218" t="s">
        <v>205</v>
      </c>
      <c r="E169" s="262" t="s">
        <v>24</v>
      </c>
      <c r="F169" s="263" t="s">
        <v>609</v>
      </c>
      <c r="G169" s="261"/>
      <c r="H169" s="262" t="s">
        <v>24</v>
      </c>
      <c r="I169" s="264"/>
      <c r="J169" s="261"/>
      <c r="K169" s="261"/>
      <c r="L169" s="265"/>
      <c r="M169" s="266"/>
      <c r="N169" s="267"/>
      <c r="O169" s="267"/>
      <c r="P169" s="267"/>
      <c r="Q169" s="267"/>
      <c r="R169" s="267"/>
      <c r="S169" s="267"/>
      <c r="T169" s="268"/>
      <c r="AT169" s="269" t="s">
        <v>205</v>
      </c>
      <c r="AU169" s="269" t="s">
        <v>211</v>
      </c>
      <c r="AV169" s="15" t="s">
        <v>81</v>
      </c>
      <c r="AW169" s="15" t="s">
        <v>37</v>
      </c>
      <c r="AX169" s="15" t="s">
        <v>74</v>
      </c>
      <c r="AY169" s="269" t="s">
        <v>196</v>
      </c>
    </row>
    <row r="170" spans="2:65" s="12" customFormat="1">
      <c r="B170" s="216"/>
      <c r="C170" s="217"/>
      <c r="D170" s="218" t="s">
        <v>205</v>
      </c>
      <c r="E170" s="219" t="s">
        <v>24</v>
      </c>
      <c r="F170" s="220" t="s">
        <v>24</v>
      </c>
      <c r="G170" s="217"/>
      <c r="H170" s="221">
        <v>0</v>
      </c>
      <c r="I170" s="222"/>
      <c r="J170" s="217"/>
      <c r="K170" s="217"/>
      <c r="L170" s="223"/>
      <c r="M170" s="224"/>
      <c r="N170" s="225"/>
      <c r="O170" s="225"/>
      <c r="P170" s="225"/>
      <c r="Q170" s="225"/>
      <c r="R170" s="225"/>
      <c r="S170" s="225"/>
      <c r="T170" s="226"/>
      <c r="AT170" s="227" t="s">
        <v>205</v>
      </c>
      <c r="AU170" s="227" t="s">
        <v>211</v>
      </c>
      <c r="AV170" s="12" t="s">
        <v>83</v>
      </c>
      <c r="AW170" s="12" t="s">
        <v>37</v>
      </c>
      <c r="AX170" s="12" t="s">
        <v>74</v>
      </c>
      <c r="AY170" s="227" t="s">
        <v>196</v>
      </c>
    </row>
    <row r="171" spans="2:65" s="12" customFormat="1">
      <c r="B171" s="216"/>
      <c r="C171" s="217"/>
      <c r="D171" s="218" t="s">
        <v>205</v>
      </c>
      <c r="E171" s="219" t="s">
        <v>24</v>
      </c>
      <c r="F171" s="220" t="s">
        <v>2361</v>
      </c>
      <c r="G171" s="217"/>
      <c r="H171" s="221">
        <v>11.016</v>
      </c>
      <c r="I171" s="222"/>
      <c r="J171" s="217"/>
      <c r="K171" s="217"/>
      <c r="L171" s="223"/>
      <c r="M171" s="224"/>
      <c r="N171" s="225"/>
      <c r="O171" s="225"/>
      <c r="P171" s="225"/>
      <c r="Q171" s="225"/>
      <c r="R171" s="225"/>
      <c r="S171" s="225"/>
      <c r="T171" s="226"/>
      <c r="AT171" s="227" t="s">
        <v>205</v>
      </c>
      <c r="AU171" s="227" t="s">
        <v>211</v>
      </c>
      <c r="AV171" s="12" t="s">
        <v>83</v>
      </c>
      <c r="AW171" s="12" t="s">
        <v>37</v>
      </c>
      <c r="AX171" s="12" t="s">
        <v>74</v>
      </c>
      <c r="AY171" s="227" t="s">
        <v>196</v>
      </c>
    </row>
    <row r="172" spans="2:65" s="12" customFormat="1">
      <c r="B172" s="216"/>
      <c r="C172" s="217"/>
      <c r="D172" s="218" t="s">
        <v>205</v>
      </c>
      <c r="E172" s="219" t="s">
        <v>24</v>
      </c>
      <c r="F172" s="220" t="s">
        <v>2362</v>
      </c>
      <c r="G172" s="217"/>
      <c r="H172" s="221">
        <v>20.088000000000001</v>
      </c>
      <c r="I172" s="222"/>
      <c r="J172" s="217"/>
      <c r="K172" s="217"/>
      <c r="L172" s="223"/>
      <c r="M172" s="224"/>
      <c r="N172" s="225"/>
      <c r="O172" s="225"/>
      <c r="P172" s="225"/>
      <c r="Q172" s="225"/>
      <c r="R172" s="225"/>
      <c r="S172" s="225"/>
      <c r="T172" s="226"/>
      <c r="AT172" s="227" t="s">
        <v>205</v>
      </c>
      <c r="AU172" s="227" t="s">
        <v>211</v>
      </c>
      <c r="AV172" s="12" t="s">
        <v>83</v>
      </c>
      <c r="AW172" s="12" t="s">
        <v>37</v>
      </c>
      <c r="AX172" s="12" t="s">
        <v>74</v>
      </c>
      <c r="AY172" s="227" t="s">
        <v>196</v>
      </c>
    </row>
    <row r="173" spans="2:65" s="12" customFormat="1">
      <c r="B173" s="216"/>
      <c r="C173" s="217"/>
      <c r="D173" s="218" t="s">
        <v>205</v>
      </c>
      <c r="E173" s="219" t="s">
        <v>24</v>
      </c>
      <c r="F173" s="220" t="s">
        <v>2363</v>
      </c>
      <c r="G173" s="217"/>
      <c r="H173" s="221">
        <v>4.96</v>
      </c>
      <c r="I173" s="222"/>
      <c r="J173" s="217"/>
      <c r="K173" s="217"/>
      <c r="L173" s="223"/>
      <c r="M173" s="224"/>
      <c r="N173" s="225"/>
      <c r="O173" s="225"/>
      <c r="P173" s="225"/>
      <c r="Q173" s="225"/>
      <c r="R173" s="225"/>
      <c r="S173" s="225"/>
      <c r="T173" s="226"/>
      <c r="AT173" s="227" t="s">
        <v>205</v>
      </c>
      <c r="AU173" s="227" t="s">
        <v>211</v>
      </c>
      <c r="AV173" s="12" t="s">
        <v>83</v>
      </c>
      <c r="AW173" s="12" t="s">
        <v>37</v>
      </c>
      <c r="AX173" s="12" t="s">
        <v>74</v>
      </c>
      <c r="AY173" s="227" t="s">
        <v>196</v>
      </c>
    </row>
    <row r="174" spans="2:65" s="12" customFormat="1">
      <c r="B174" s="216"/>
      <c r="C174" s="217"/>
      <c r="D174" s="218" t="s">
        <v>205</v>
      </c>
      <c r="E174" s="219" t="s">
        <v>24</v>
      </c>
      <c r="F174" s="220" t="s">
        <v>2364</v>
      </c>
      <c r="G174" s="217"/>
      <c r="H174" s="221">
        <v>5.88</v>
      </c>
      <c r="I174" s="222"/>
      <c r="J174" s="217"/>
      <c r="K174" s="217"/>
      <c r="L174" s="223"/>
      <c r="M174" s="224"/>
      <c r="N174" s="225"/>
      <c r="O174" s="225"/>
      <c r="P174" s="225"/>
      <c r="Q174" s="225"/>
      <c r="R174" s="225"/>
      <c r="S174" s="225"/>
      <c r="T174" s="226"/>
      <c r="AT174" s="227" t="s">
        <v>205</v>
      </c>
      <c r="AU174" s="227" t="s">
        <v>211</v>
      </c>
      <c r="AV174" s="12" t="s">
        <v>83</v>
      </c>
      <c r="AW174" s="12" t="s">
        <v>37</v>
      </c>
      <c r="AX174" s="12" t="s">
        <v>74</v>
      </c>
      <c r="AY174" s="227" t="s">
        <v>196</v>
      </c>
    </row>
    <row r="175" spans="2:65" s="13" customFormat="1">
      <c r="B175" s="228"/>
      <c r="C175" s="229"/>
      <c r="D175" s="218" t="s">
        <v>205</v>
      </c>
      <c r="E175" s="230" t="s">
        <v>24</v>
      </c>
      <c r="F175" s="231" t="s">
        <v>634</v>
      </c>
      <c r="G175" s="229"/>
      <c r="H175" s="232">
        <v>41.944000000000003</v>
      </c>
      <c r="I175" s="233"/>
      <c r="J175" s="229"/>
      <c r="K175" s="229"/>
      <c r="L175" s="234"/>
      <c r="M175" s="235"/>
      <c r="N175" s="236"/>
      <c r="O175" s="236"/>
      <c r="P175" s="236"/>
      <c r="Q175" s="236"/>
      <c r="R175" s="236"/>
      <c r="S175" s="236"/>
      <c r="T175" s="237"/>
      <c r="AT175" s="238" t="s">
        <v>205</v>
      </c>
      <c r="AU175" s="238" t="s">
        <v>211</v>
      </c>
      <c r="AV175" s="13" t="s">
        <v>211</v>
      </c>
      <c r="AW175" s="13" t="s">
        <v>37</v>
      </c>
      <c r="AX175" s="13" t="s">
        <v>74</v>
      </c>
      <c r="AY175" s="238" t="s">
        <v>196</v>
      </c>
    </row>
    <row r="176" spans="2:65" s="12" customFormat="1">
      <c r="B176" s="216"/>
      <c r="C176" s="217"/>
      <c r="D176" s="218" t="s">
        <v>205</v>
      </c>
      <c r="E176" s="219" t="s">
        <v>24</v>
      </c>
      <c r="F176" s="220" t="s">
        <v>2365</v>
      </c>
      <c r="G176" s="217"/>
      <c r="H176" s="221">
        <v>36.524999999999999</v>
      </c>
      <c r="I176" s="222"/>
      <c r="J176" s="217"/>
      <c r="K176" s="217"/>
      <c r="L176" s="223"/>
      <c r="M176" s="224"/>
      <c r="N176" s="225"/>
      <c r="O176" s="225"/>
      <c r="P176" s="225"/>
      <c r="Q176" s="225"/>
      <c r="R176" s="225"/>
      <c r="S176" s="225"/>
      <c r="T176" s="226"/>
      <c r="AT176" s="227" t="s">
        <v>205</v>
      </c>
      <c r="AU176" s="227" t="s">
        <v>211</v>
      </c>
      <c r="AV176" s="12" t="s">
        <v>83</v>
      </c>
      <c r="AW176" s="12" t="s">
        <v>37</v>
      </c>
      <c r="AX176" s="12" t="s">
        <v>74</v>
      </c>
      <c r="AY176" s="227" t="s">
        <v>196</v>
      </c>
    </row>
    <row r="177" spans="2:65" s="12" customFormat="1">
      <c r="B177" s="216"/>
      <c r="C177" s="217"/>
      <c r="D177" s="218" t="s">
        <v>205</v>
      </c>
      <c r="E177" s="219" t="s">
        <v>24</v>
      </c>
      <c r="F177" s="220" t="s">
        <v>2366</v>
      </c>
      <c r="G177" s="217"/>
      <c r="H177" s="221">
        <v>40.28</v>
      </c>
      <c r="I177" s="222"/>
      <c r="J177" s="217"/>
      <c r="K177" s="217"/>
      <c r="L177" s="223"/>
      <c r="M177" s="224"/>
      <c r="N177" s="225"/>
      <c r="O177" s="225"/>
      <c r="P177" s="225"/>
      <c r="Q177" s="225"/>
      <c r="R177" s="225"/>
      <c r="S177" s="225"/>
      <c r="T177" s="226"/>
      <c r="AT177" s="227" t="s">
        <v>205</v>
      </c>
      <c r="AU177" s="227" t="s">
        <v>211</v>
      </c>
      <c r="AV177" s="12" t="s">
        <v>83</v>
      </c>
      <c r="AW177" s="12" t="s">
        <v>37</v>
      </c>
      <c r="AX177" s="12" t="s">
        <v>74</v>
      </c>
      <c r="AY177" s="227" t="s">
        <v>196</v>
      </c>
    </row>
    <row r="178" spans="2:65" s="12" customFormat="1">
      <c r="B178" s="216"/>
      <c r="C178" s="217"/>
      <c r="D178" s="218" t="s">
        <v>205</v>
      </c>
      <c r="E178" s="219" t="s">
        <v>24</v>
      </c>
      <c r="F178" s="220" t="s">
        <v>2367</v>
      </c>
      <c r="G178" s="217"/>
      <c r="H178" s="221">
        <v>58.034999999999997</v>
      </c>
      <c r="I178" s="222"/>
      <c r="J178" s="217"/>
      <c r="K178" s="217"/>
      <c r="L178" s="223"/>
      <c r="M178" s="224"/>
      <c r="N178" s="225"/>
      <c r="O178" s="225"/>
      <c r="P178" s="225"/>
      <c r="Q178" s="225"/>
      <c r="R178" s="225"/>
      <c r="S178" s="225"/>
      <c r="T178" s="226"/>
      <c r="AT178" s="227" t="s">
        <v>205</v>
      </c>
      <c r="AU178" s="227" t="s">
        <v>211</v>
      </c>
      <c r="AV178" s="12" t="s">
        <v>83</v>
      </c>
      <c r="AW178" s="12" t="s">
        <v>37</v>
      </c>
      <c r="AX178" s="12" t="s">
        <v>74</v>
      </c>
      <c r="AY178" s="227" t="s">
        <v>196</v>
      </c>
    </row>
    <row r="179" spans="2:65" s="12" customFormat="1">
      <c r="B179" s="216"/>
      <c r="C179" s="217"/>
      <c r="D179" s="218" t="s">
        <v>205</v>
      </c>
      <c r="E179" s="219" t="s">
        <v>24</v>
      </c>
      <c r="F179" s="220" t="s">
        <v>2368</v>
      </c>
      <c r="G179" s="217"/>
      <c r="H179" s="221">
        <v>-27.062000000000001</v>
      </c>
      <c r="I179" s="222"/>
      <c r="J179" s="217"/>
      <c r="K179" s="217"/>
      <c r="L179" s="223"/>
      <c r="M179" s="224"/>
      <c r="N179" s="225"/>
      <c r="O179" s="225"/>
      <c r="P179" s="225"/>
      <c r="Q179" s="225"/>
      <c r="R179" s="225"/>
      <c r="S179" s="225"/>
      <c r="T179" s="226"/>
      <c r="AT179" s="227" t="s">
        <v>205</v>
      </c>
      <c r="AU179" s="227" t="s">
        <v>211</v>
      </c>
      <c r="AV179" s="12" t="s">
        <v>83</v>
      </c>
      <c r="AW179" s="12" t="s">
        <v>37</v>
      </c>
      <c r="AX179" s="12" t="s">
        <v>74</v>
      </c>
      <c r="AY179" s="227" t="s">
        <v>196</v>
      </c>
    </row>
    <row r="180" spans="2:65" s="12" customFormat="1">
      <c r="B180" s="216"/>
      <c r="C180" s="217"/>
      <c r="D180" s="218" t="s">
        <v>205</v>
      </c>
      <c r="E180" s="219" t="s">
        <v>24</v>
      </c>
      <c r="F180" s="220" t="s">
        <v>2369</v>
      </c>
      <c r="G180" s="217"/>
      <c r="H180" s="221">
        <v>4.6870000000000003</v>
      </c>
      <c r="I180" s="222"/>
      <c r="J180" s="217"/>
      <c r="K180" s="217"/>
      <c r="L180" s="223"/>
      <c r="M180" s="224"/>
      <c r="N180" s="225"/>
      <c r="O180" s="225"/>
      <c r="P180" s="225"/>
      <c r="Q180" s="225"/>
      <c r="R180" s="225"/>
      <c r="S180" s="225"/>
      <c r="T180" s="226"/>
      <c r="AT180" s="227" t="s">
        <v>205</v>
      </c>
      <c r="AU180" s="227" t="s">
        <v>211</v>
      </c>
      <c r="AV180" s="12" t="s">
        <v>83</v>
      </c>
      <c r="AW180" s="12" t="s">
        <v>37</v>
      </c>
      <c r="AX180" s="12" t="s">
        <v>74</v>
      </c>
      <c r="AY180" s="227" t="s">
        <v>196</v>
      </c>
    </row>
    <row r="181" spans="2:65" s="12" customFormat="1">
      <c r="B181" s="216"/>
      <c r="C181" s="217"/>
      <c r="D181" s="218" t="s">
        <v>205</v>
      </c>
      <c r="E181" s="219" t="s">
        <v>24</v>
      </c>
      <c r="F181" s="220" t="s">
        <v>2370</v>
      </c>
      <c r="G181" s="217"/>
      <c r="H181" s="221">
        <v>0.78</v>
      </c>
      <c r="I181" s="222"/>
      <c r="J181" s="217"/>
      <c r="K181" s="217"/>
      <c r="L181" s="223"/>
      <c r="M181" s="224"/>
      <c r="N181" s="225"/>
      <c r="O181" s="225"/>
      <c r="P181" s="225"/>
      <c r="Q181" s="225"/>
      <c r="R181" s="225"/>
      <c r="S181" s="225"/>
      <c r="T181" s="226"/>
      <c r="AT181" s="227" t="s">
        <v>205</v>
      </c>
      <c r="AU181" s="227" t="s">
        <v>211</v>
      </c>
      <c r="AV181" s="12" t="s">
        <v>83</v>
      </c>
      <c r="AW181" s="12" t="s">
        <v>37</v>
      </c>
      <c r="AX181" s="12" t="s">
        <v>74</v>
      </c>
      <c r="AY181" s="227" t="s">
        <v>196</v>
      </c>
    </row>
    <row r="182" spans="2:65" s="12" customFormat="1">
      <c r="B182" s="216"/>
      <c r="C182" s="217"/>
      <c r="D182" s="218" t="s">
        <v>205</v>
      </c>
      <c r="E182" s="219" t="s">
        <v>24</v>
      </c>
      <c r="F182" s="220" t="s">
        <v>2371</v>
      </c>
      <c r="G182" s="217"/>
      <c r="H182" s="221">
        <v>0.81</v>
      </c>
      <c r="I182" s="222"/>
      <c r="J182" s="217"/>
      <c r="K182" s="217"/>
      <c r="L182" s="223"/>
      <c r="M182" s="224"/>
      <c r="N182" s="225"/>
      <c r="O182" s="225"/>
      <c r="P182" s="225"/>
      <c r="Q182" s="225"/>
      <c r="R182" s="225"/>
      <c r="S182" s="225"/>
      <c r="T182" s="226"/>
      <c r="AT182" s="227" t="s">
        <v>205</v>
      </c>
      <c r="AU182" s="227" t="s">
        <v>211</v>
      </c>
      <c r="AV182" s="12" t="s">
        <v>83</v>
      </c>
      <c r="AW182" s="12" t="s">
        <v>37</v>
      </c>
      <c r="AX182" s="12" t="s">
        <v>74</v>
      </c>
      <c r="AY182" s="227" t="s">
        <v>196</v>
      </c>
    </row>
    <row r="183" spans="2:65" s="12" customFormat="1">
      <c r="B183" s="216"/>
      <c r="C183" s="217"/>
      <c r="D183" s="218" t="s">
        <v>205</v>
      </c>
      <c r="E183" s="219" t="s">
        <v>24</v>
      </c>
      <c r="F183" s="220" t="s">
        <v>2372</v>
      </c>
      <c r="G183" s="217"/>
      <c r="H183" s="221">
        <v>0.75</v>
      </c>
      <c r="I183" s="222"/>
      <c r="J183" s="217"/>
      <c r="K183" s="217"/>
      <c r="L183" s="223"/>
      <c r="M183" s="224"/>
      <c r="N183" s="225"/>
      <c r="O183" s="225"/>
      <c r="P183" s="225"/>
      <c r="Q183" s="225"/>
      <c r="R183" s="225"/>
      <c r="S183" s="225"/>
      <c r="T183" s="226"/>
      <c r="AT183" s="227" t="s">
        <v>205</v>
      </c>
      <c r="AU183" s="227" t="s">
        <v>211</v>
      </c>
      <c r="AV183" s="12" t="s">
        <v>83</v>
      </c>
      <c r="AW183" s="12" t="s">
        <v>37</v>
      </c>
      <c r="AX183" s="12" t="s">
        <v>74</v>
      </c>
      <c r="AY183" s="227" t="s">
        <v>196</v>
      </c>
    </row>
    <row r="184" spans="2:65" s="12" customFormat="1">
      <c r="B184" s="216"/>
      <c r="C184" s="217"/>
      <c r="D184" s="218" t="s">
        <v>205</v>
      </c>
      <c r="E184" s="219" t="s">
        <v>24</v>
      </c>
      <c r="F184" s="220" t="s">
        <v>2373</v>
      </c>
      <c r="G184" s="217"/>
      <c r="H184" s="221">
        <v>0.5</v>
      </c>
      <c r="I184" s="222"/>
      <c r="J184" s="217"/>
      <c r="K184" s="217"/>
      <c r="L184" s="223"/>
      <c r="M184" s="224"/>
      <c r="N184" s="225"/>
      <c r="O184" s="225"/>
      <c r="P184" s="225"/>
      <c r="Q184" s="225"/>
      <c r="R184" s="225"/>
      <c r="S184" s="225"/>
      <c r="T184" s="226"/>
      <c r="AT184" s="227" t="s">
        <v>205</v>
      </c>
      <c r="AU184" s="227" t="s">
        <v>211</v>
      </c>
      <c r="AV184" s="12" t="s">
        <v>83</v>
      </c>
      <c r="AW184" s="12" t="s">
        <v>37</v>
      </c>
      <c r="AX184" s="12" t="s">
        <v>74</v>
      </c>
      <c r="AY184" s="227" t="s">
        <v>196</v>
      </c>
    </row>
    <row r="185" spans="2:65" s="12" customFormat="1">
      <c r="B185" s="216"/>
      <c r="C185" s="217"/>
      <c r="D185" s="218" t="s">
        <v>205</v>
      </c>
      <c r="E185" s="219" t="s">
        <v>24</v>
      </c>
      <c r="F185" s="220" t="s">
        <v>2374</v>
      </c>
      <c r="G185" s="217"/>
      <c r="H185" s="221">
        <v>1</v>
      </c>
      <c r="I185" s="222"/>
      <c r="J185" s="217"/>
      <c r="K185" s="217"/>
      <c r="L185" s="223"/>
      <c r="M185" s="224"/>
      <c r="N185" s="225"/>
      <c r="O185" s="225"/>
      <c r="P185" s="225"/>
      <c r="Q185" s="225"/>
      <c r="R185" s="225"/>
      <c r="S185" s="225"/>
      <c r="T185" s="226"/>
      <c r="AT185" s="227" t="s">
        <v>205</v>
      </c>
      <c r="AU185" s="227" t="s">
        <v>211</v>
      </c>
      <c r="AV185" s="12" t="s">
        <v>83</v>
      </c>
      <c r="AW185" s="12" t="s">
        <v>37</v>
      </c>
      <c r="AX185" s="12" t="s">
        <v>74</v>
      </c>
      <c r="AY185" s="227" t="s">
        <v>196</v>
      </c>
    </row>
    <row r="186" spans="2:65" s="12" customFormat="1">
      <c r="B186" s="216"/>
      <c r="C186" s="217"/>
      <c r="D186" s="218" t="s">
        <v>205</v>
      </c>
      <c r="E186" s="219" t="s">
        <v>24</v>
      </c>
      <c r="F186" s="220" t="s">
        <v>2375</v>
      </c>
      <c r="G186" s="217"/>
      <c r="H186" s="221">
        <v>1.95</v>
      </c>
      <c r="I186" s="222"/>
      <c r="J186" s="217"/>
      <c r="K186" s="217"/>
      <c r="L186" s="223"/>
      <c r="M186" s="224"/>
      <c r="N186" s="225"/>
      <c r="O186" s="225"/>
      <c r="P186" s="225"/>
      <c r="Q186" s="225"/>
      <c r="R186" s="225"/>
      <c r="S186" s="225"/>
      <c r="T186" s="226"/>
      <c r="AT186" s="227" t="s">
        <v>205</v>
      </c>
      <c r="AU186" s="227" t="s">
        <v>211</v>
      </c>
      <c r="AV186" s="12" t="s">
        <v>83</v>
      </c>
      <c r="AW186" s="12" t="s">
        <v>37</v>
      </c>
      <c r="AX186" s="12" t="s">
        <v>74</v>
      </c>
      <c r="AY186" s="227" t="s">
        <v>196</v>
      </c>
    </row>
    <row r="187" spans="2:65" s="12" customFormat="1">
      <c r="B187" s="216"/>
      <c r="C187" s="217"/>
      <c r="D187" s="218" t="s">
        <v>205</v>
      </c>
      <c r="E187" s="219" t="s">
        <v>24</v>
      </c>
      <c r="F187" s="220" t="s">
        <v>2376</v>
      </c>
      <c r="G187" s="217"/>
      <c r="H187" s="221">
        <v>-41.944000000000003</v>
      </c>
      <c r="I187" s="222"/>
      <c r="J187" s="217"/>
      <c r="K187" s="217"/>
      <c r="L187" s="223"/>
      <c r="M187" s="224"/>
      <c r="N187" s="225"/>
      <c r="O187" s="225"/>
      <c r="P187" s="225"/>
      <c r="Q187" s="225"/>
      <c r="R187" s="225"/>
      <c r="S187" s="225"/>
      <c r="T187" s="226"/>
      <c r="AT187" s="227" t="s">
        <v>205</v>
      </c>
      <c r="AU187" s="227" t="s">
        <v>211</v>
      </c>
      <c r="AV187" s="12" t="s">
        <v>83</v>
      </c>
      <c r="AW187" s="12" t="s">
        <v>37</v>
      </c>
      <c r="AX187" s="12" t="s">
        <v>74</v>
      </c>
      <c r="AY187" s="227" t="s">
        <v>196</v>
      </c>
    </row>
    <row r="188" spans="2:65" s="13" customFormat="1">
      <c r="B188" s="228"/>
      <c r="C188" s="229"/>
      <c r="D188" s="218" t="s">
        <v>205</v>
      </c>
      <c r="E188" s="230" t="s">
        <v>24</v>
      </c>
      <c r="F188" s="231" t="s">
        <v>2377</v>
      </c>
      <c r="G188" s="229"/>
      <c r="H188" s="232">
        <v>76.311000000000007</v>
      </c>
      <c r="I188" s="233"/>
      <c r="J188" s="229"/>
      <c r="K188" s="229"/>
      <c r="L188" s="234"/>
      <c r="M188" s="235"/>
      <c r="N188" s="236"/>
      <c r="O188" s="236"/>
      <c r="P188" s="236"/>
      <c r="Q188" s="236"/>
      <c r="R188" s="236"/>
      <c r="S188" s="236"/>
      <c r="T188" s="237"/>
      <c r="AT188" s="238" t="s">
        <v>205</v>
      </c>
      <c r="AU188" s="238" t="s">
        <v>211</v>
      </c>
      <c r="AV188" s="13" t="s">
        <v>211</v>
      </c>
      <c r="AW188" s="13" t="s">
        <v>37</v>
      </c>
      <c r="AX188" s="13" t="s">
        <v>74</v>
      </c>
      <c r="AY188" s="238" t="s">
        <v>196</v>
      </c>
    </row>
    <row r="189" spans="2:65" s="14" customFormat="1">
      <c r="B189" s="239"/>
      <c r="C189" s="240"/>
      <c r="D189" s="218" t="s">
        <v>205</v>
      </c>
      <c r="E189" s="241" t="s">
        <v>24</v>
      </c>
      <c r="F189" s="242" t="s">
        <v>238</v>
      </c>
      <c r="G189" s="240"/>
      <c r="H189" s="243">
        <v>118.255</v>
      </c>
      <c r="I189" s="244"/>
      <c r="J189" s="240"/>
      <c r="K189" s="240"/>
      <c r="L189" s="245"/>
      <c r="M189" s="246"/>
      <c r="N189" s="247"/>
      <c r="O189" s="247"/>
      <c r="P189" s="247"/>
      <c r="Q189" s="247"/>
      <c r="R189" s="247"/>
      <c r="S189" s="247"/>
      <c r="T189" s="248"/>
      <c r="AT189" s="249" t="s">
        <v>205</v>
      </c>
      <c r="AU189" s="249" t="s">
        <v>211</v>
      </c>
      <c r="AV189" s="14" t="s">
        <v>203</v>
      </c>
      <c r="AW189" s="14" t="s">
        <v>37</v>
      </c>
      <c r="AX189" s="14" t="s">
        <v>81</v>
      </c>
      <c r="AY189" s="249" t="s">
        <v>196</v>
      </c>
    </row>
    <row r="190" spans="2:65" s="1" customFormat="1" ht="34.5" customHeight="1">
      <c r="B190" s="42"/>
      <c r="C190" s="204" t="s">
        <v>327</v>
      </c>
      <c r="D190" s="204" t="s">
        <v>198</v>
      </c>
      <c r="E190" s="205" t="s">
        <v>645</v>
      </c>
      <c r="F190" s="206" t="s">
        <v>646</v>
      </c>
      <c r="G190" s="207" t="s">
        <v>267</v>
      </c>
      <c r="H190" s="208">
        <v>118.255</v>
      </c>
      <c r="I190" s="209"/>
      <c r="J190" s="210">
        <f>ROUND(I190*H190,2)</f>
        <v>0</v>
      </c>
      <c r="K190" s="206" t="s">
        <v>24</v>
      </c>
      <c r="L190" s="62"/>
      <c r="M190" s="211" t="s">
        <v>24</v>
      </c>
      <c r="N190" s="212" t="s">
        <v>45</v>
      </c>
      <c r="O190" s="43"/>
      <c r="P190" s="213">
        <f>O190*H190</f>
        <v>0</v>
      </c>
      <c r="Q190" s="213">
        <v>2.1000000000000001E-2</v>
      </c>
      <c r="R190" s="213">
        <f>Q190*H190</f>
        <v>2.483355</v>
      </c>
      <c r="S190" s="213">
        <v>0</v>
      </c>
      <c r="T190" s="214">
        <f>S190*H190</f>
        <v>0</v>
      </c>
      <c r="AR190" s="25" t="s">
        <v>203</v>
      </c>
      <c r="AT190" s="25" t="s">
        <v>198</v>
      </c>
      <c r="AU190" s="25" t="s">
        <v>211</v>
      </c>
      <c r="AY190" s="25" t="s">
        <v>196</v>
      </c>
      <c r="BE190" s="215">
        <f>IF(N190="základní",J190,0)</f>
        <v>0</v>
      </c>
      <c r="BF190" s="215">
        <f>IF(N190="snížená",J190,0)</f>
        <v>0</v>
      </c>
      <c r="BG190" s="215">
        <f>IF(N190="zákl. přenesená",J190,0)</f>
        <v>0</v>
      </c>
      <c r="BH190" s="215">
        <f>IF(N190="sníž. přenesená",J190,0)</f>
        <v>0</v>
      </c>
      <c r="BI190" s="215">
        <f>IF(N190="nulová",J190,0)</f>
        <v>0</v>
      </c>
      <c r="BJ190" s="25" t="s">
        <v>81</v>
      </c>
      <c r="BK190" s="215">
        <f>ROUND(I190*H190,2)</f>
        <v>0</v>
      </c>
      <c r="BL190" s="25" t="s">
        <v>203</v>
      </c>
      <c r="BM190" s="25" t="s">
        <v>2378</v>
      </c>
    </row>
    <row r="191" spans="2:65" s="15" customFormat="1">
      <c r="B191" s="260"/>
      <c r="C191" s="261"/>
      <c r="D191" s="218" t="s">
        <v>205</v>
      </c>
      <c r="E191" s="262" t="s">
        <v>24</v>
      </c>
      <c r="F191" s="263" t="s">
        <v>608</v>
      </c>
      <c r="G191" s="261"/>
      <c r="H191" s="262" t="s">
        <v>24</v>
      </c>
      <c r="I191" s="264"/>
      <c r="J191" s="261"/>
      <c r="K191" s="261"/>
      <c r="L191" s="265"/>
      <c r="M191" s="266"/>
      <c r="N191" s="267"/>
      <c r="O191" s="267"/>
      <c r="P191" s="267"/>
      <c r="Q191" s="267"/>
      <c r="R191" s="267"/>
      <c r="S191" s="267"/>
      <c r="T191" s="268"/>
      <c r="AT191" s="269" t="s">
        <v>205</v>
      </c>
      <c r="AU191" s="269" t="s">
        <v>211</v>
      </c>
      <c r="AV191" s="15" t="s">
        <v>81</v>
      </c>
      <c r="AW191" s="15" t="s">
        <v>37</v>
      </c>
      <c r="AX191" s="15" t="s">
        <v>74</v>
      </c>
      <c r="AY191" s="269" t="s">
        <v>196</v>
      </c>
    </row>
    <row r="192" spans="2:65" s="15" customFormat="1">
      <c r="B192" s="260"/>
      <c r="C192" s="261"/>
      <c r="D192" s="218" t="s">
        <v>205</v>
      </c>
      <c r="E192" s="262" t="s">
        <v>24</v>
      </c>
      <c r="F192" s="263" t="s">
        <v>609</v>
      </c>
      <c r="G192" s="261"/>
      <c r="H192" s="262" t="s">
        <v>24</v>
      </c>
      <c r="I192" s="264"/>
      <c r="J192" s="261"/>
      <c r="K192" s="261"/>
      <c r="L192" s="265"/>
      <c r="M192" s="266"/>
      <c r="N192" s="267"/>
      <c r="O192" s="267"/>
      <c r="P192" s="267"/>
      <c r="Q192" s="267"/>
      <c r="R192" s="267"/>
      <c r="S192" s="267"/>
      <c r="T192" s="268"/>
      <c r="AT192" s="269" t="s">
        <v>205</v>
      </c>
      <c r="AU192" s="269" t="s">
        <v>211</v>
      </c>
      <c r="AV192" s="15" t="s">
        <v>81</v>
      </c>
      <c r="AW192" s="15" t="s">
        <v>37</v>
      </c>
      <c r="AX192" s="15" t="s">
        <v>74</v>
      </c>
      <c r="AY192" s="269" t="s">
        <v>196</v>
      </c>
    </row>
    <row r="193" spans="2:51" s="12" customFormat="1">
      <c r="B193" s="216"/>
      <c r="C193" s="217"/>
      <c r="D193" s="218" t="s">
        <v>205</v>
      </c>
      <c r="E193" s="219" t="s">
        <v>24</v>
      </c>
      <c r="F193" s="220" t="s">
        <v>24</v>
      </c>
      <c r="G193" s="217"/>
      <c r="H193" s="221">
        <v>0</v>
      </c>
      <c r="I193" s="222"/>
      <c r="J193" s="217"/>
      <c r="K193" s="217"/>
      <c r="L193" s="223"/>
      <c r="M193" s="224"/>
      <c r="N193" s="225"/>
      <c r="O193" s="225"/>
      <c r="P193" s="225"/>
      <c r="Q193" s="225"/>
      <c r="R193" s="225"/>
      <c r="S193" s="225"/>
      <c r="T193" s="226"/>
      <c r="AT193" s="227" t="s">
        <v>205</v>
      </c>
      <c r="AU193" s="227" t="s">
        <v>211</v>
      </c>
      <c r="AV193" s="12" t="s">
        <v>83</v>
      </c>
      <c r="AW193" s="12" t="s">
        <v>37</v>
      </c>
      <c r="AX193" s="12" t="s">
        <v>74</v>
      </c>
      <c r="AY193" s="227" t="s">
        <v>196</v>
      </c>
    </row>
    <row r="194" spans="2:51" s="12" customFormat="1">
      <c r="B194" s="216"/>
      <c r="C194" s="217"/>
      <c r="D194" s="218" t="s">
        <v>205</v>
      </c>
      <c r="E194" s="219" t="s">
        <v>24</v>
      </c>
      <c r="F194" s="220" t="s">
        <v>2361</v>
      </c>
      <c r="G194" s="217"/>
      <c r="H194" s="221">
        <v>11.016</v>
      </c>
      <c r="I194" s="222"/>
      <c r="J194" s="217"/>
      <c r="K194" s="217"/>
      <c r="L194" s="223"/>
      <c r="M194" s="224"/>
      <c r="N194" s="225"/>
      <c r="O194" s="225"/>
      <c r="P194" s="225"/>
      <c r="Q194" s="225"/>
      <c r="R194" s="225"/>
      <c r="S194" s="225"/>
      <c r="T194" s="226"/>
      <c r="AT194" s="227" t="s">
        <v>205</v>
      </c>
      <c r="AU194" s="227" t="s">
        <v>211</v>
      </c>
      <c r="AV194" s="12" t="s">
        <v>83</v>
      </c>
      <c r="AW194" s="12" t="s">
        <v>37</v>
      </c>
      <c r="AX194" s="12" t="s">
        <v>74</v>
      </c>
      <c r="AY194" s="227" t="s">
        <v>196</v>
      </c>
    </row>
    <row r="195" spans="2:51" s="12" customFormat="1">
      <c r="B195" s="216"/>
      <c r="C195" s="217"/>
      <c r="D195" s="218" t="s">
        <v>205</v>
      </c>
      <c r="E195" s="219" t="s">
        <v>24</v>
      </c>
      <c r="F195" s="220" t="s">
        <v>2362</v>
      </c>
      <c r="G195" s="217"/>
      <c r="H195" s="221">
        <v>20.088000000000001</v>
      </c>
      <c r="I195" s="222"/>
      <c r="J195" s="217"/>
      <c r="K195" s="217"/>
      <c r="L195" s="223"/>
      <c r="M195" s="224"/>
      <c r="N195" s="225"/>
      <c r="O195" s="225"/>
      <c r="P195" s="225"/>
      <c r="Q195" s="225"/>
      <c r="R195" s="225"/>
      <c r="S195" s="225"/>
      <c r="T195" s="226"/>
      <c r="AT195" s="227" t="s">
        <v>205</v>
      </c>
      <c r="AU195" s="227" t="s">
        <v>211</v>
      </c>
      <c r="AV195" s="12" t="s">
        <v>83</v>
      </c>
      <c r="AW195" s="12" t="s">
        <v>37</v>
      </c>
      <c r="AX195" s="12" t="s">
        <v>74</v>
      </c>
      <c r="AY195" s="227" t="s">
        <v>196</v>
      </c>
    </row>
    <row r="196" spans="2:51" s="12" customFormat="1">
      <c r="B196" s="216"/>
      <c r="C196" s="217"/>
      <c r="D196" s="218" t="s">
        <v>205</v>
      </c>
      <c r="E196" s="219" t="s">
        <v>24</v>
      </c>
      <c r="F196" s="220" t="s">
        <v>2363</v>
      </c>
      <c r="G196" s="217"/>
      <c r="H196" s="221">
        <v>4.96</v>
      </c>
      <c r="I196" s="222"/>
      <c r="J196" s="217"/>
      <c r="K196" s="217"/>
      <c r="L196" s="223"/>
      <c r="M196" s="224"/>
      <c r="N196" s="225"/>
      <c r="O196" s="225"/>
      <c r="P196" s="225"/>
      <c r="Q196" s="225"/>
      <c r="R196" s="225"/>
      <c r="S196" s="225"/>
      <c r="T196" s="226"/>
      <c r="AT196" s="227" t="s">
        <v>205</v>
      </c>
      <c r="AU196" s="227" t="s">
        <v>211</v>
      </c>
      <c r="AV196" s="12" t="s">
        <v>83</v>
      </c>
      <c r="AW196" s="12" t="s">
        <v>37</v>
      </c>
      <c r="AX196" s="12" t="s">
        <v>74</v>
      </c>
      <c r="AY196" s="227" t="s">
        <v>196</v>
      </c>
    </row>
    <row r="197" spans="2:51" s="12" customFormat="1">
      <c r="B197" s="216"/>
      <c r="C197" s="217"/>
      <c r="D197" s="218" t="s">
        <v>205</v>
      </c>
      <c r="E197" s="219" t="s">
        <v>24</v>
      </c>
      <c r="F197" s="220" t="s">
        <v>2364</v>
      </c>
      <c r="G197" s="217"/>
      <c r="H197" s="221">
        <v>5.88</v>
      </c>
      <c r="I197" s="222"/>
      <c r="J197" s="217"/>
      <c r="K197" s="217"/>
      <c r="L197" s="223"/>
      <c r="M197" s="224"/>
      <c r="N197" s="225"/>
      <c r="O197" s="225"/>
      <c r="P197" s="225"/>
      <c r="Q197" s="225"/>
      <c r="R197" s="225"/>
      <c r="S197" s="225"/>
      <c r="T197" s="226"/>
      <c r="AT197" s="227" t="s">
        <v>205</v>
      </c>
      <c r="AU197" s="227" t="s">
        <v>211</v>
      </c>
      <c r="AV197" s="12" t="s">
        <v>83</v>
      </c>
      <c r="AW197" s="12" t="s">
        <v>37</v>
      </c>
      <c r="AX197" s="12" t="s">
        <v>74</v>
      </c>
      <c r="AY197" s="227" t="s">
        <v>196</v>
      </c>
    </row>
    <row r="198" spans="2:51" s="13" customFormat="1">
      <c r="B198" s="228"/>
      <c r="C198" s="229"/>
      <c r="D198" s="218" t="s">
        <v>205</v>
      </c>
      <c r="E198" s="230" t="s">
        <v>24</v>
      </c>
      <c r="F198" s="231" t="s">
        <v>634</v>
      </c>
      <c r="G198" s="229"/>
      <c r="H198" s="232">
        <v>41.944000000000003</v>
      </c>
      <c r="I198" s="233"/>
      <c r="J198" s="229"/>
      <c r="K198" s="229"/>
      <c r="L198" s="234"/>
      <c r="M198" s="235"/>
      <c r="N198" s="236"/>
      <c r="O198" s="236"/>
      <c r="P198" s="236"/>
      <c r="Q198" s="236"/>
      <c r="R198" s="236"/>
      <c r="S198" s="236"/>
      <c r="T198" s="237"/>
      <c r="AT198" s="238" t="s">
        <v>205</v>
      </c>
      <c r="AU198" s="238" t="s">
        <v>211</v>
      </c>
      <c r="AV198" s="13" t="s">
        <v>211</v>
      </c>
      <c r="AW198" s="13" t="s">
        <v>37</v>
      </c>
      <c r="AX198" s="13" t="s">
        <v>74</v>
      </c>
      <c r="AY198" s="238" t="s">
        <v>196</v>
      </c>
    </row>
    <row r="199" spans="2:51" s="12" customFormat="1">
      <c r="B199" s="216"/>
      <c r="C199" s="217"/>
      <c r="D199" s="218" t="s">
        <v>205</v>
      </c>
      <c r="E199" s="219" t="s">
        <v>24</v>
      </c>
      <c r="F199" s="220" t="s">
        <v>2365</v>
      </c>
      <c r="G199" s="217"/>
      <c r="H199" s="221">
        <v>36.524999999999999</v>
      </c>
      <c r="I199" s="222"/>
      <c r="J199" s="217"/>
      <c r="K199" s="217"/>
      <c r="L199" s="223"/>
      <c r="M199" s="224"/>
      <c r="N199" s="225"/>
      <c r="O199" s="225"/>
      <c r="P199" s="225"/>
      <c r="Q199" s="225"/>
      <c r="R199" s="225"/>
      <c r="S199" s="225"/>
      <c r="T199" s="226"/>
      <c r="AT199" s="227" t="s">
        <v>205</v>
      </c>
      <c r="AU199" s="227" t="s">
        <v>211</v>
      </c>
      <c r="AV199" s="12" t="s">
        <v>83</v>
      </c>
      <c r="AW199" s="12" t="s">
        <v>37</v>
      </c>
      <c r="AX199" s="12" t="s">
        <v>74</v>
      </c>
      <c r="AY199" s="227" t="s">
        <v>196</v>
      </c>
    </row>
    <row r="200" spans="2:51" s="12" customFormat="1">
      <c r="B200" s="216"/>
      <c r="C200" s="217"/>
      <c r="D200" s="218" t="s">
        <v>205</v>
      </c>
      <c r="E200" s="219" t="s">
        <v>24</v>
      </c>
      <c r="F200" s="220" t="s">
        <v>2366</v>
      </c>
      <c r="G200" s="217"/>
      <c r="H200" s="221">
        <v>40.28</v>
      </c>
      <c r="I200" s="222"/>
      <c r="J200" s="217"/>
      <c r="K200" s="217"/>
      <c r="L200" s="223"/>
      <c r="M200" s="224"/>
      <c r="N200" s="225"/>
      <c r="O200" s="225"/>
      <c r="P200" s="225"/>
      <c r="Q200" s="225"/>
      <c r="R200" s="225"/>
      <c r="S200" s="225"/>
      <c r="T200" s="226"/>
      <c r="AT200" s="227" t="s">
        <v>205</v>
      </c>
      <c r="AU200" s="227" t="s">
        <v>211</v>
      </c>
      <c r="AV200" s="12" t="s">
        <v>83</v>
      </c>
      <c r="AW200" s="12" t="s">
        <v>37</v>
      </c>
      <c r="AX200" s="12" t="s">
        <v>74</v>
      </c>
      <c r="AY200" s="227" t="s">
        <v>196</v>
      </c>
    </row>
    <row r="201" spans="2:51" s="12" customFormat="1">
      <c r="B201" s="216"/>
      <c r="C201" s="217"/>
      <c r="D201" s="218" t="s">
        <v>205</v>
      </c>
      <c r="E201" s="219" t="s">
        <v>24</v>
      </c>
      <c r="F201" s="220" t="s">
        <v>2367</v>
      </c>
      <c r="G201" s="217"/>
      <c r="H201" s="221">
        <v>58.034999999999997</v>
      </c>
      <c r="I201" s="222"/>
      <c r="J201" s="217"/>
      <c r="K201" s="217"/>
      <c r="L201" s="223"/>
      <c r="M201" s="224"/>
      <c r="N201" s="225"/>
      <c r="O201" s="225"/>
      <c r="P201" s="225"/>
      <c r="Q201" s="225"/>
      <c r="R201" s="225"/>
      <c r="S201" s="225"/>
      <c r="T201" s="226"/>
      <c r="AT201" s="227" t="s">
        <v>205</v>
      </c>
      <c r="AU201" s="227" t="s">
        <v>211</v>
      </c>
      <c r="AV201" s="12" t="s">
        <v>83</v>
      </c>
      <c r="AW201" s="12" t="s">
        <v>37</v>
      </c>
      <c r="AX201" s="12" t="s">
        <v>74</v>
      </c>
      <c r="AY201" s="227" t="s">
        <v>196</v>
      </c>
    </row>
    <row r="202" spans="2:51" s="12" customFormat="1">
      <c r="B202" s="216"/>
      <c r="C202" s="217"/>
      <c r="D202" s="218" t="s">
        <v>205</v>
      </c>
      <c r="E202" s="219" t="s">
        <v>24</v>
      </c>
      <c r="F202" s="220" t="s">
        <v>2368</v>
      </c>
      <c r="G202" s="217"/>
      <c r="H202" s="221">
        <v>-27.062000000000001</v>
      </c>
      <c r="I202" s="222"/>
      <c r="J202" s="217"/>
      <c r="K202" s="217"/>
      <c r="L202" s="223"/>
      <c r="M202" s="224"/>
      <c r="N202" s="225"/>
      <c r="O202" s="225"/>
      <c r="P202" s="225"/>
      <c r="Q202" s="225"/>
      <c r="R202" s="225"/>
      <c r="S202" s="225"/>
      <c r="T202" s="226"/>
      <c r="AT202" s="227" t="s">
        <v>205</v>
      </c>
      <c r="AU202" s="227" t="s">
        <v>211</v>
      </c>
      <c r="AV202" s="12" t="s">
        <v>83</v>
      </c>
      <c r="AW202" s="12" t="s">
        <v>37</v>
      </c>
      <c r="AX202" s="12" t="s">
        <v>74</v>
      </c>
      <c r="AY202" s="227" t="s">
        <v>196</v>
      </c>
    </row>
    <row r="203" spans="2:51" s="12" customFormat="1">
      <c r="B203" s="216"/>
      <c r="C203" s="217"/>
      <c r="D203" s="218" t="s">
        <v>205</v>
      </c>
      <c r="E203" s="219" t="s">
        <v>24</v>
      </c>
      <c r="F203" s="220" t="s">
        <v>2369</v>
      </c>
      <c r="G203" s="217"/>
      <c r="H203" s="221">
        <v>4.6870000000000003</v>
      </c>
      <c r="I203" s="222"/>
      <c r="J203" s="217"/>
      <c r="K203" s="217"/>
      <c r="L203" s="223"/>
      <c r="M203" s="224"/>
      <c r="N203" s="225"/>
      <c r="O203" s="225"/>
      <c r="P203" s="225"/>
      <c r="Q203" s="225"/>
      <c r="R203" s="225"/>
      <c r="S203" s="225"/>
      <c r="T203" s="226"/>
      <c r="AT203" s="227" t="s">
        <v>205</v>
      </c>
      <c r="AU203" s="227" t="s">
        <v>211</v>
      </c>
      <c r="AV203" s="12" t="s">
        <v>83</v>
      </c>
      <c r="AW203" s="12" t="s">
        <v>37</v>
      </c>
      <c r="AX203" s="12" t="s">
        <v>74</v>
      </c>
      <c r="AY203" s="227" t="s">
        <v>196</v>
      </c>
    </row>
    <row r="204" spans="2:51" s="12" customFormat="1">
      <c r="B204" s="216"/>
      <c r="C204" s="217"/>
      <c r="D204" s="218" t="s">
        <v>205</v>
      </c>
      <c r="E204" s="219" t="s">
        <v>24</v>
      </c>
      <c r="F204" s="220" t="s">
        <v>2370</v>
      </c>
      <c r="G204" s="217"/>
      <c r="H204" s="221">
        <v>0.78</v>
      </c>
      <c r="I204" s="222"/>
      <c r="J204" s="217"/>
      <c r="K204" s="217"/>
      <c r="L204" s="223"/>
      <c r="M204" s="224"/>
      <c r="N204" s="225"/>
      <c r="O204" s="225"/>
      <c r="P204" s="225"/>
      <c r="Q204" s="225"/>
      <c r="R204" s="225"/>
      <c r="S204" s="225"/>
      <c r="T204" s="226"/>
      <c r="AT204" s="227" t="s">
        <v>205</v>
      </c>
      <c r="AU204" s="227" t="s">
        <v>211</v>
      </c>
      <c r="AV204" s="12" t="s">
        <v>83</v>
      </c>
      <c r="AW204" s="12" t="s">
        <v>37</v>
      </c>
      <c r="AX204" s="12" t="s">
        <v>74</v>
      </c>
      <c r="AY204" s="227" t="s">
        <v>196</v>
      </c>
    </row>
    <row r="205" spans="2:51" s="12" customFormat="1">
      <c r="B205" s="216"/>
      <c r="C205" s="217"/>
      <c r="D205" s="218" t="s">
        <v>205</v>
      </c>
      <c r="E205" s="219" t="s">
        <v>24</v>
      </c>
      <c r="F205" s="220" t="s">
        <v>2371</v>
      </c>
      <c r="G205" s="217"/>
      <c r="H205" s="221">
        <v>0.81</v>
      </c>
      <c r="I205" s="222"/>
      <c r="J205" s="217"/>
      <c r="K205" s="217"/>
      <c r="L205" s="223"/>
      <c r="M205" s="224"/>
      <c r="N205" s="225"/>
      <c r="O205" s="225"/>
      <c r="P205" s="225"/>
      <c r="Q205" s="225"/>
      <c r="R205" s="225"/>
      <c r="S205" s="225"/>
      <c r="T205" s="226"/>
      <c r="AT205" s="227" t="s">
        <v>205</v>
      </c>
      <c r="AU205" s="227" t="s">
        <v>211</v>
      </c>
      <c r="AV205" s="12" t="s">
        <v>83</v>
      </c>
      <c r="AW205" s="12" t="s">
        <v>37</v>
      </c>
      <c r="AX205" s="12" t="s">
        <v>74</v>
      </c>
      <c r="AY205" s="227" t="s">
        <v>196</v>
      </c>
    </row>
    <row r="206" spans="2:51" s="12" customFormat="1">
      <c r="B206" s="216"/>
      <c r="C206" s="217"/>
      <c r="D206" s="218" t="s">
        <v>205</v>
      </c>
      <c r="E206" s="219" t="s">
        <v>24</v>
      </c>
      <c r="F206" s="220" t="s">
        <v>2372</v>
      </c>
      <c r="G206" s="217"/>
      <c r="H206" s="221">
        <v>0.75</v>
      </c>
      <c r="I206" s="222"/>
      <c r="J206" s="217"/>
      <c r="K206" s="217"/>
      <c r="L206" s="223"/>
      <c r="M206" s="224"/>
      <c r="N206" s="225"/>
      <c r="O206" s="225"/>
      <c r="P206" s="225"/>
      <c r="Q206" s="225"/>
      <c r="R206" s="225"/>
      <c r="S206" s="225"/>
      <c r="T206" s="226"/>
      <c r="AT206" s="227" t="s">
        <v>205</v>
      </c>
      <c r="AU206" s="227" t="s">
        <v>211</v>
      </c>
      <c r="AV206" s="12" t="s">
        <v>83</v>
      </c>
      <c r="AW206" s="12" t="s">
        <v>37</v>
      </c>
      <c r="AX206" s="12" t="s">
        <v>74</v>
      </c>
      <c r="AY206" s="227" t="s">
        <v>196</v>
      </c>
    </row>
    <row r="207" spans="2:51" s="12" customFormat="1">
      <c r="B207" s="216"/>
      <c r="C207" s="217"/>
      <c r="D207" s="218" t="s">
        <v>205</v>
      </c>
      <c r="E207" s="219" t="s">
        <v>24</v>
      </c>
      <c r="F207" s="220" t="s">
        <v>2373</v>
      </c>
      <c r="G207" s="217"/>
      <c r="H207" s="221">
        <v>0.5</v>
      </c>
      <c r="I207" s="222"/>
      <c r="J207" s="217"/>
      <c r="K207" s="217"/>
      <c r="L207" s="223"/>
      <c r="M207" s="224"/>
      <c r="N207" s="225"/>
      <c r="O207" s="225"/>
      <c r="P207" s="225"/>
      <c r="Q207" s="225"/>
      <c r="R207" s="225"/>
      <c r="S207" s="225"/>
      <c r="T207" s="226"/>
      <c r="AT207" s="227" t="s">
        <v>205</v>
      </c>
      <c r="AU207" s="227" t="s">
        <v>211</v>
      </c>
      <c r="AV207" s="12" t="s">
        <v>83</v>
      </c>
      <c r="AW207" s="12" t="s">
        <v>37</v>
      </c>
      <c r="AX207" s="12" t="s">
        <v>74</v>
      </c>
      <c r="AY207" s="227" t="s">
        <v>196</v>
      </c>
    </row>
    <row r="208" spans="2:51" s="12" customFormat="1">
      <c r="B208" s="216"/>
      <c r="C208" s="217"/>
      <c r="D208" s="218" t="s">
        <v>205</v>
      </c>
      <c r="E208" s="219" t="s">
        <v>24</v>
      </c>
      <c r="F208" s="220" t="s">
        <v>2374</v>
      </c>
      <c r="G208" s="217"/>
      <c r="H208" s="221">
        <v>1</v>
      </c>
      <c r="I208" s="222"/>
      <c r="J208" s="217"/>
      <c r="K208" s="217"/>
      <c r="L208" s="223"/>
      <c r="M208" s="224"/>
      <c r="N208" s="225"/>
      <c r="O208" s="225"/>
      <c r="P208" s="225"/>
      <c r="Q208" s="225"/>
      <c r="R208" s="225"/>
      <c r="S208" s="225"/>
      <c r="T208" s="226"/>
      <c r="AT208" s="227" t="s">
        <v>205</v>
      </c>
      <c r="AU208" s="227" t="s">
        <v>211</v>
      </c>
      <c r="AV208" s="12" t="s">
        <v>83</v>
      </c>
      <c r="AW208" s="12" t="s">
        <v>37</v>
      </c>
      <c r="AX208" s="12" t="s">
        <v>74</v>
      </c>
      <c r="AY208" s="227" t="s">
        <v>196</v>
      </c>
    </row>
    <row r="209" spans="2:65" s="12" customFormat="1">
      <c r="B209" s="216"/>
      <c r="C209" s="217"/>
      <c r="D209" s="218" t="s">
        <v>205</v>
      </c>
      <c r="E209" s="219" t="s">
        <v>24</v>
      </c>
      <c r="F209" s="220" t="s">
        <v>2375</v>
      </c>
      <c r="G209" s="217"/>
      <c r="H209" s="221">
        <v>1.95</v>
      </c>
      <c r="I209" s="222"/>
      <c r="J209" s="217"/>
      <c r="K209" s="217"/>
      <c r="L209" s="223"/>
      <c r="M209" s="224"/>
      <c r="N209" s="225"/>
      <c r="O209" s="225"/>
      <c r="P209" s="225"/>
      <c r="Q209" s="225"/>
      <c r="R209" s="225"/>
      <c r="S209" s="225"/>
      <c r="T209" s="226"/>
      <c r="AT209" s="227" t="s">
        <v>205</v>
      </c>
      <c r="AU209" s="227" t="s">
        <v>211</v>
      </c>
      <c r="AV209" s="12" t="s">
        <v>83</v>
      </c>
      <c r="AW209" s="12" t="s">
        <v>37</v>
      </c>
      <c r="AX209" s="12" t="s">
        <v>74</v>
      </c>
      <c r="AY209" s="227" t="s">
        <v>196</v>
      </c>
    </row>
    <row r="210" spans="2:65" s="12" customFormat="1">
      <c r="B210" s="216"/>
      <c r="C210" s="217"/>
      <c r="D210" s="218" t="s">
        <v>205</v>
      </c>
      <c r="E210" s="219" t="s">
        <v>24</v>
      </c>
      <c r="F210" s="220" t="s">
        <v>2376</v>
      </c>
      <c r="G210" s="217"/>
      <c r="H210" s="221">
        <v>-41.944000000000003</v>
      </c>
      <c r="I210" s="222"/>
      <c r="J210" s="217"/>
      <c r="K210" s="217"/>
      <c r="L210" s="223"/>
      <c r="M210" s="224"/>
      <c r="N210" s="225"/>
      <c r="O210" s="225"/>
      <c r="P210" s="225"/>
      <c r="Q210" s="225"/>
      <c r="R210" s="225"/>
      <c r="S210" s="225"/>
      <c r="T210" s="226"/>
      <c r="AT210" s="227" t="s">
        <v>205</v>
      </c>
      <c r="AU210" s="227" t="s">
        <v>211</v>
      </c>
      <c r="AV210" s="12" t="s">
        <v>83</v>
      </c>
      <c r="AW210" s="12" t="s">
        <v>37</v>
      </c>
      <c r="AX210" s="12" t="s">
        <v>74</v>
      </c>
      <c r="AY210" s="227" t="s">
        <v>196</v>
      </c>
    </row>
    <row r="211" spans="2:65" s="13" customFormat="1">
      <c r="B211" s="228"/>
      <c r="C211" s="229"/>
      <c r="D211" s="218" t="s">
        <v>205</v>
      </c>
      <c r="E211" s="230" t="s">
        <v>24</v>
      </c>
      <c r="F211" s="231" t="s">
        <v>2377</v>
      </c>
      <c r="G211" s="229"/>
      <c r="H211" s="232">
        <v>76.311000000000007</v>
      </c>
      <c r="I211" s="233"/>
      <c r="J211" s="229"/>
      <c r="K211" s="229"/>
      <c r="L211" s="234"/>
      <c r="M211" s="235"/>
      <c r="N211" s="236"/>
      <c r="O211" s="236"/>
      <c r="P211" s="236"/>
      <c r="Q211" s="236"/>
      <c r="R211" s="236"/>
      <c r="S211" s="236"/>
      <c r="T211" s="237"/>
      <c r="AT211" s="238" t="s">
        <v>205</v>
      </c>
      <c r="AU211" s="238" t="s">
        <v>211</v>
      </c>
      <c r="AV211" s="13" t="s">
        <v>211</v>
      </c>
      <c r="AW211" s="13" t="s">
        <v>37</v>
      </c>
      <c r="AX211" s="13" t="s">
        <v>74</v>
      </c>
      <c r="AY211" s="238" t="s">
        <v>196</v>
      </c>
    </row>
    <row r="212" spans="2:65" s="14" customFormat="1">
      <c r="B212" s="239"/>
      <c r="C212" s="240"/>
      <c r="D212" s="218" t="s">
        <v>205</v>
      </c>
      <c r="E212" s="241" t="s">
        <v>24</v>
      </c>
      <c r="F212" s="242" t="s">
        <v>238</v>
      </c>
      <c r="G212" s="240"/>
      <c r="H212" s="243">
        <v>118.255</v>
      </c>
      <c r="I212" s="244"/>
      <c r="J212" s="240"/>
      <c r="K212" s="240"/>
      <c r="L212" s="245"/>
      <c r="M212" s="246"/>
      <c r="N212" s="247"/>
      <c r="O212" s="247"/>
      <c r="P212" s="247"/>
      <c r="Q212" s="247"/>
      <c r="R212" s="247"/>
      <c r="S212" s="247"/>
      <c r="T212" s="248"/>
      <c r="AT212" s="249" t="s">
        <v>205</v>
      </c>
      <c r="AU212" s="249" t="s">
        <v>211</v>
      </c>
      <c r="AV212" s="14" t="s">
        <v>203</v>
      </c>
      <c r="AW212" s="14" t="s">
        <v>37</v>
      </c>
      <c r="AX212" s="14" t="s">
        <v>81</v>
      </c>
      <c r="AY212" s="249" t="s">
        <v>196</v>
      </c>
    </row>
    <row r="213" spans="2:65" s="1" customFormat="1" ht="23" customHeight="1">
      <c r="B213" s="42"/>
      <c r="C213" s="204" t="s">
        <v>334</v>
      </c>
      <c r="D213" s="204" t="s">
        <v>198</v>
      </c>
      <c r="E213" s="205" t="s">
        <v>613</v>
      </c>
      <c r="F213" s="206" t="s">
        <v>614</v>
      </c>
      <c r="G213" s="207" t="s">
        <v>267</v>
      </c>
      <c r="H213" s="208">
        <v>118.255</v>
      </c>
      <c r="I213" s="209"/>
      <c r="J213" s="210">
        <f>ROUND(I213*H213,2)</f>
        <v>0</v>
      </c>
      <c r="K213" s="206" t="s">
        <v>24</v>
      </c>
      <c r="L213" s="62"/>
      <c r="M213" s="211" t="s">
        <v>24</v>
      </c>
      <c r="N213" s="212" t="s">
        <v>45</v>
      </c>
      <c r="O213" s="43"/>
      <c r="P213" s="213">
        <f>O213*H213</f>
        <v>0</v>
      </c>
      <c r="Q213" s="213">
        <v>4.0000000000000001E-3</v>
      </c>
      <c r="R213" s="213">
        <f>Q213*H213</f>
        <v>0.47302</v>
      </c>
      <c r="S213" s="213">
        <v>0</v>
      </c>
      <c r="T213" s="214">
        <f>S213*H213</f>
        <v>0</v>
      </c>
      <c r="AR213" s="25" t="s">
        <v>203</v>
      </c>
      <c r="AT213" s="25" t="s">
        <v>198</v>
      </c>
      <c r="AU213" s="25" t="s">
        <v>211</v>
      </c>
      <c r="AY213" s="25" t="s">
        <v>196</v>
      </c>
      <c r="BE213" s="215">
        <f>IF(N213="základní",J213,0)</f>
        <v>0</v>
      </c>
      <c r="BF213" s="215">
        <f>IF(N213="snížená",J213,0)</f>
        <v>0</v>
      </c>
      <c r="BG213" s="215">
        <f>IF(N213="zákl. přenesená",J213,0)</f>
        <v>0</v>
      </c>
      <c r="BH213" s="215">
        <f>IF(N213="sníž. přenesená",J213,0)</f>
        <v>0</v>
      </c>
      <c r="BI213" s="215">
        <f>IF(N213="nulová",J213,0)</f>
        <v>0</v>
      </c>
      <c r="BJ213" s="25" t="s">
        <v>81</v>
      </c>
      <c r="BK213" s="215">
        <f>ROUND(I213*H213,2)</f>
        <v>0</v>
      </c>
      <c r="BL213" s="25" t="s">
        <v>203</v>
      </c>
      <c r="BM213" s="25" t="s">
        <v>2379</v>
      </c>
    </row>
    <row r="214" spans="2:65" s="15" customFormat="1">
      <c r="B214" s="260"/>
      <c r="C214" s="261"/>
      <c r="D214" s="218" t="s">
        <v>205</v>
      </c>
      <c r="E214" s="262" t="s">
        <v>24</v>
      </c>
      <c r="F214" s="263" t="s">
        <v>608</v>
      </c>
      <c r="G214" s="261"/>
      <c r="H214" s="262" t="s">
        <v>24</v>
      </c>
      <c r="I214" s="264"/>
      <c r="J214" s="261"/>
      <c r="K214" s="261"/>
      <c r="L214" s="265"/>
      <c r="M214" s="266"/>
      <c r="N214" s="267"/>
      <c r="O214" s="267"/>
      <c r="P214" s="267"/>
      <c r="Q214" s="267"/>
      <c r="R214" s="267"/>
      <c r="S214" s="267"/>
      <c r="T214" s="268"/>
      <c r="AT214" s="269" t="s">
        <v>205</v>
      </c>
      <c r="AU214" s="269" t="s">
        <v>211</v>
      </c>
      <c r="AV214" s="15" t="s">
        <v>81</v>
      </c>
      <c r="AW214" s="15" t="s">
        <v>37</v>
      </c>
      <c r="AX214" s="15" t="s">
        <v>74</v>
      </c>
      <c r="AY214" s="269" t="s">
        <v>196</v>
      </c>
    </row>
    <row r="215" spans="2:65" s="15" customFormat="1">
      <c r="B215" s="260"/>
      <c r="C215" s="261"/>
      <c r="D215" s="218" t="s">
        <v>205</v>
      </c>
      <c r="E215" s="262" t="s">
        <v>24</v>
      </c>
      <c r="F215" s="263" t="s">
        <v>609</v>
      </c>
      <c r="G215" s="261"/>
      <c r="H215" s="262" t="s">
        <v>24</v>
      </c>
      <c r="I215" s="264"/>
      <c r="J215" s="261"/>
      <c r="K215" s="261"/>
      <c r="L215" s="265"/>
      <c r="M215" s="266"/>
      <c r="N215" s="267"/>
      <c r="O215" s="267"/>
      <c r="P215" s="267"/>
      <c r="Q215" s="267"/>
      <c r="R215" s="267"/>
      <c r="S215" s="267"/>
      <c r="T215" s="268"/>
      <c r="AT215" s="269" t="s">
        <v>205</v>
      </c>
      <c r="AU215" s="269" t="s">
        <v>211</v>
      </c>
      <c r="AV215" s="15" t="s">
        <v>81</v>
      </c>
      <c r="AW215" s="15" t="s">
        <v>37</v>
      </c>
      <c r="AX215" s="15" t="s">
        <v>74</v>
      </c>
      <c r="AY215" s="269" t="s">
        <v>196</v>
      </c>
    </row>
    <row r="216" spans="2:65" s="12" customFormat="1">
      <c r="B216" s="216"/>
      <c r="C216" s="217"/>
      <c r="D216" s="218" t="s">
        <v>205</v>
      </c>
      <c r="E216" s="219" t="s">
        <v>24</v>
      </c>
      <c r="F216" s="220" t="s">
        <v>24</v>
      </c>
      <c r="G216" s="217"/>
      <c r="H216" s="221">
        <v>0</v>
      </c>
      <c r="I216" s="222"/>
      <c r="J216" s="217"/>
      <c r="K216" s="217"/>
      <c r="L216" s="223"/>
      <c r="M216" s="224"/>
      <c r="N216" s="225"/>
      <c r="O216" s="225"/>
      <c r="P216" s="225"/>
      <c r="Q216" s="225"/>
      <c r="R216" s="225"/>
      <c r="S216" s="225"/>
      <c r="T216" s="226"/>
      <c r="AT216" s="227" t="s">
        <v>205</v>
      </c>
      <c r="AU216" s="227" t="s">
        <v>211</v>
      </c>
      <c r="AV216" s="12" t="s">
        <v>83</v>
      </c>
      <c r="AW216" s="12" t="s">
        <v>37</v>
      </c>
      <c r="AX216" s="12" t="s">
        <v>74</v>
      </c>
      <c r="AY216" s="227" t="s">
        <v>196</v>
      </c>
    </row>
    <row r="217" spans="2:65" s="12" customFormat="1">
      <c r="B217" s="216"/>
      <c r="C217" s="217"/>
      <c r="D217" s="218" t="s">
        <v>205</v>
      </c>
      <c r="E217" s="219" t="s">
        <v>24</v>
      </c>
      <c r="F217" s="220" t="s">
        <v>2380</v>
      </c>
      <c r="G217" s="217"/>
      <c r="H217" s="221">
        <v>118.255</v>
      </c>
      <c r="I217" s="222"/>
      <c r="J217" s="217"/>
      <c r="K217" s="217"/>
      <c r="L217" s="223"/>
      <c r="M217" s="224"/>
      <c r="N217" s="225"/>
      <c r="O217" s="225"/>
      <c r="P217" s="225"/>
      <c r="Q217" s="225"/>
      <c r="R217" s="225"/>
      <c r="S217" s="225"/>
      <c r="T217" s="226"/>
      <c r="AT217" s="227" t="s">
        <v>205</v>
      </c>
      <c r="AU217" s="227" t="s">
        <v>211</v>
      </c>
      <c r="AV217" s="12" t="s">
        <v>83</v>
      </c>
      <c r="AW217" s="12" t="s">
        <v>37</v>
      </c>
      <c r="AX217" s="12" t="s">
        <v>81</v>
      </c>
      <c r="AY217" s="227" t="s">
        <v>196</v>
      </c>
    </row>
    <row r="218" spans="2:65" s="11" customFormat="1" ht="22.25" customHeight="1">
      <c r="B218" s="188"/>
      <c r="C218" s="189"/>
      <c r="D218" s="190" t="s">
        <v>73</v>
      </c>
      <c r="E218" s="202" t="s">
        <v>666</v>
      </c>
      <c r="F218" s="202" t="s">
        <v>667</v>
      </c>
      <c r="G218" s="189"/>
      <c r="H218" s="189"/>
      <c r="I218" s="192"/>
      <c r="J218" s="203">
        <f>BK218</f>
        <v>0</v>
      </c>
      <c r="K218" s="189"/>
      <c r="L218" s="194"/>
      <c r="M218" s="195"/>
      <c r="N218" s="196"/>
      <c r="O218" s="196"/>
      <c r="P218" s="197">
        <f>SUM(P219:P298)</f>
        <v>0</v>
      </c>
      <c r="Q218" s="196"/>
      <c r="R218" s="197">
        <f>SUM(R219:R298)</f>
        <v>4.0733346140000002</v>
      </c>
      <c r="S218" s="196"/>
      <c r="T218" s="198">
        <f>SUM(T219:T298)</f>
        <v>0</v>
      </c>
      <c r="AR218" s="199" t="s">
        <v>81</v>
      </c>
      <c r="AT218" s="200" t="s">
        <v>73</v>
      </c>
      <c r="AU218" s="200" t="s">
        <v>83</v>
      </c>
      <c r="AY218" s="199" t="s">
        <v>196</v>
      </c>
      <c r="BK218" s="201">
        <f>SUM(BK219:BK298)</f>
        <v>0</v>
      </c>
    </row>
    <row r="219" spans="2:65" s="1" customFormat="1" ht="34.5" customHeight="1">
      <c r="B219" s="42"/>
      <c r="C219" s="204" t="s">
        <v>341</v>
      </c>
      <c r="D219" s="204" t="s">
        <v>198</v>
      </c>
      <c r="E219" s="205" t="s">
        <v>669</v>
      </c>
      <c r="F219" s="206" t="s">
        <v>670</v>
      </c>
      <c r="G219" s="207" t="s">
        <v>267</v>
      </c>
      <c r="H219" s="208">
        <v>17.7</v>
      </c>
      <c r="I219" s="209"/>
      <c r="J219" s="210">
        <f>ROUND(I219*H219,2)</f>
        <v>0</v>
      </c>
      <c r="K219" s="206" t="s">
        <v>202</v>
      </c>
      <c r="L219" s="62"/>
      <c r="M219" s="211" t="s">
        <v>24</v>
      </c>
      <c r="N219" s="212" t="s">
        <v>45</v>
      </c>
      <c r="O219" s="43"/>
      <c r="P219" s="213">
        <f>O219*H219</f>
        <v>0</v>
      </c>
      <c r="Q219" s="213">
        <v>1.6899999999999998E-2</v>
      </c>
      <c r="R219" s="213">
        <f>Q219*H219</f>
        <v>0.29912999999999995</v>
      </c>
      <c r="S219" s="213">
        <v>0</v>
      </c>
      <c r="T219" s="214">
        <f>S219*H219</f>
        <v>0</v>
      </c>
      <c r="AR219" s="25" t="s">
        <v>203</v>
      </c>
      <c r="AT219" s="25" t="s">
        <v>198</v>
      </c>
      <c r="AU219" s="25" t="s">
        <v>211</v>
      </c>
      <c r="AY219" s="25" t="s">
        <v>196</v>
      </c>
      <c r="BE219" s="215">
        <f>IF(N219="základní",J219,0)</f>
        <v>0</v>
      </c>
      <c r="BF219" s="215">
        <f>IF(N219="snížená",J219,0)</f>
        <v>0</v>
      </c>
      <c r="BG219" s="215">
        <f>IF(N219="zákl. přenesená",J219,0)</f>
        <v>0</v>
      </c>
      <c r="BH219" s="215">
        <f>IF(N219="sníž. přenesená",J219,0)</f>
        <v>0</v>
      </c>
      <c r="BI219" s="215">
        <f>IF(N219="nulová",J219,0)</f>
        <v>0</v>
      </c>
      <c r="BJ219" s="25" t="s">
        <v>81</v>
      </c>
      <c r="BK219" s="215">
        <f>ROUND(I219*H219,2)</f>
        <v>0</v>
      </c>
      <c r="BL219" s="25" t="s">
        <v>203</v>
      </c>
      <c r="BM219" s="25" t="s">
        <v>2381</v>
      </c>
    </row>
    <row r="220" spans="2:65" s="12" customFormat="1">
      <c r="B220" s="216"/>
      <c r="C220" s="217"/>
      <c r="D220" s="218" t="s">
        <v>205</v>
      </c>
      <c r="E220" s="219" t="s">
        <v>24</v>
      </c>
      <c r="F220" s="220" t="s">
        <v>2382</v>
      </c>
      <c r="G220" s="217"/>
      <c r="H220" s="221">
        <v>17.7</v>
      </c>
      <c r="I220" s="222"/>
      <c r="J220" s="217"/>
      <c r="K220" s="217"/>
      <c r="L220" s="223"/>
      <c r="M220" s="224"/>
      <c r="N220" s="225"/>
      <c r="O220" s="225"/>
      <c r="P220" s="225"/>
      <c r="Q220" s="225"/>
      <c r="R220" s="225"/>
      <c r="S220" s="225"/>
      <c r="T220" s="226"/>
      <c r="AT220" s="227" t="s">
        <v>205</v>
      </c>
      <c r="AU220" s="227" t="s">
        <v>211</v>
      </c>
      <c r="AV220" s="12" t="s">
        <v>83</v>
      </c>
      <c r="AW220" s="12" t="s">
        <v>37</v>
      </c>
      <c r="AX220" s="12" t="s">
        <v>74</v>
      </c>
      <c r="AY220" s="227" t="s">
        <v>196</v>
      </c>
    </row>
    <row r="221" spans="2:65" s="13" customFormat="1">
      <c r="B221" s="228"/>
      <c r="C221" s="229"/>
      <c r="D221" s="218" t="s">
        <v>205</v>
      </c>
      <c r="E221" s="230" t="s">
        <v>24</v>
      </c>
      <c r="F221" s="231" t="s">
        <v>2383</v>
      </c>
      <c r="G221" s="229"/>
      <c r="H221" s="232">
        <v>17.7</v>
      </c>
      <c r="I221" s="233"/>
      <c r="J221" s="229"/>
      <c r="K221" s="229"/>
      <c r="L221" s="234"/>
      <c r="M221" s="235"/>
      <c r="N221" s="236"/>
      <c r="O221" s="236"/>
      <c r="P221" s="236"/>
      <c r="Q221" s="236"/>
      <c r="R221" s="236"/>
      <c r="S221" s="236"/>
      <c r="T221" s="237"/>
      <c r="AT221" s="238" t="s">
        <v>205</v>
      </c>
      <c r="AU221" s="238" t="s">
        <v>211</v>
      </c>
      <c r="AV221" s="13" t="s">
        <v>211</v>
      </c>
      <c r="AW221" s="13" t="s">
        <v>37</v>
      </c>
      <c r="AX221" s="13" t="s">
        <v>74</v>
      </c>
      <c r="AY221" s="238" t="s">
        <v>196</v>
      </c>
    </row>
    <row r="222" spans="2:65" s="14" customFormat="1">
      <c r="B222" s="239"/>
      <c r="C222" s="240"/>
      <c r="D222" s="218" t="s">
        <v>205</v>
      </c>
      <c r="E222" s="241" t="s">
        <v>24</v>
      </c>
      <c r="F222" s="242" t="s">
        <v>238</v>
      </c>
      <c r="G222" s="240"/>
      <c r="H222" s="243">
        <v>17.7</v>
      </c>
      <c r="I222" s="244"/>
      <c r="J222" s="240"/>
      <c r="K222" s="240"/>
      <c r="L222" s="245"/>
      <c r="M222" s="246"/>
      <c r="N222" s="247"/>
      <c r="O222" s="247"/>
      <c r="P222" s="247"/>
      <c r="Q222" s="247"/>
      <c r="R222" s="247"/>
      <c r="S222" s="247"/>
      <c r="T222" s="248"/>
      <c r="AT222" s="249" t="s">
        <v>205</v>
      </c>
      <c r="AU222" s="249" t="s">
        <v>211</v>
      </c>
      <c r="AV222" s="14" t="s">
        <v>203</v>
      </c>
      <c r="AW222" s="14" t="s">
        <v>37</v>
      </c>
      <c r="AX222" s="14" t="s">
        <v>81</v>
      </c>
      <c r="AY222" s="249" t="s">
        <v>196</v>
      </c>
    </row>
    <row r="223" spans="2:65" s="1" customFormat="1" ht="57.5" customHeight="1">
      <c r="B223" s="42"/>
      <c r="C223" s="204" t="s">
        <v>345</v>
      </c>
      <c r="D223" s="204" t="s">
        <v>198</v>
      </c>
      <c r="E223" s="205" t="s">
        <v>677</v>
      </c>
      <c r="F223" s="206" t="s">
        <v>678</v>
      </c>
      <c r="G223" s="207" t="s">
        <v>267</v>
      </c>
      <c r="H223" s="208">
        <v>11.875</v>
      </c>
      <c r="I223" s="209"/>
      <c r="J223" s="210">
        <f>ROUND(I223*H223,2)</f>
        <v>0</v>
      </c>
      <c r="K223" s="206" t="s">
        <v>202</v>
      </c>
      <c r="L223" s="62"/>
      <c r="M223" s="211" t="s">
        <v>24</v>
      </c>
      <c r="N223" s="212" t="s">
        <v>45</v>
      </c>
      <c r="O223" s="43"/>
      <c r="P223" s="213">
        <f>O223*H223</f>
        <v>0</v>
      </c>
      <c r="Q223" s="213">
        <v>1.8380000000000001E-2</v>
      </c>
      <c r="R223" s="213">
        <f>Q223*H223</f>
        <v>0.2182625</v>
      </c>
      <c r="S223" s="213">
        <v>0</v>
      </c>
      <c r="T223" s="214">
        <f>S223*H223</f>
        <v>0</v>
      </c>
      <c r="AR223" s="25" t="s">
        <v>203</v>
      </c>
      <c r="AT223" s="25" t="s">
        <v>198</v>
      </c>
      <c r="AU223" s="25" t="s">
        <v>211</v>
      </c>
      <c r="AY223" s="25" t="s">
        <v>196</v>
      </c>
      <c r="BE223" s="215">
        <f>IF(N223="základní",J223,0)</f>
        <v>0</v>
      </c>
      <c r="BF223" s="215">
        <f>IF(N223="snížená",J223,0)</f>
        <v>0</v>
      </c>
      <c r="BG223" s="215">
        <f>IF(N223="zákl. přenesená",J223,0)</f>
        <v>0</v>
      </c>
      <c r="BH223" s="215">
        <f>IF(N223="sníž. přenesená",J223,0)</f>
        <v>0</v>
      </c>
      <c r="BI223" s="215">
        <f>IF(N223="nulová",J223,0)</f>
        <v>0</v>
      </c>
      <c r="BJ223" s="25" t="s">
        <v>81</v>
      </c>
      <c r="BK223" s="215">
        <f>ROUND(I223*H223,2)</f>
        <v>0</v>
      </c>
      <c r="BL223" s="25" t="s">
        <v>203</v>
      </c>
      <c r="BM223" s="25" t="s">
        <v>2384</v>
      </c>
    </row>
    <row r="224" spans="2:65" s="12" customFormat="1">
      <c r="B224" s="216"/>
      <c r="C224" s="217"/>
      <c r="D224" s="218" t="s">
        <v>205</v>
      </c>
      <c r="E224" s="219" t="s">
        <v>24</v>
      </c>
      <c r="F224" s="220" t="s">
        <v>2385</v>
      </c>
      <c r="G224" s="217"/>
      <c r="H224" s="221">
        <v>5.625</v>
      </c>
      <c r="I224" s="222"/>
      <c r="J224" s="217"/>
      <c r="K224" s="217"/>
      <c r="L224" s="223"/>
      <c r="M224" s="224"/>
      <c r="N224" s="225"/>
      <c r="O224" s="225"/>
      <c r="P224" s="225"/>
      <c r="Q224" s="225"/>
      <c r="R224" s="225"/>
      <c r="S224" s="225"/>
      <c r="T224" s="226"/>
      <c r="AT224" s="227" t="s">
        <v>205</v>
      </c>
      <c r="AU224" s="227" t="s">
        <v>211</v>
      </c>
      <c r="AV224" s="12" t="s">
        <v>83</v>
      </c>
      <c r="AW224" s="12" t="s">
        <v>37</v>
      </c>
      <c r="AX224" s="12" t="s">
        <v>74</v>
      </c>
      <c r="AY224" s="227" t="s">
        <v>196</v>
      </c>
    </row>
    <row r="225" spans="2:65" s="13" customFormat="1">
      <c r="B225" s="228"/>
      <c r="C225" s="229"/>
      <c r="D225" s="218" t="s">
        <v>205</v>
      </c>
      <c r="E225" s="230" t="s">
        <v>24</v>
      </c>
      <c r="F225" s="231" t="s">
        <v>2386</v>
      </c>
      <c r="G225" s="229"/>
      <c r="H225" s="232">
        <v>5.625</v>
      </c>
      <c r="I225" s="233"/>
      <c r="J225" s="229"/>
      <c r="K225" s="229"/>
      <c r="L225" s="234"/>
      <c r="M225" s="235"/>
      <c r="N225" s="236"/>
      <c r="O225" s="236"/>
      <c r="P225" s="236"/>
      <c r="Q225" s="236"/>
      <c r="R225" s="236"/>
      <c r="S225" s="236"/>
      <c r="T225" s="237"/>
      <c r="AT225" s="238" t="s">
        <v>205</v>
      </c>
      <c r="AU225" s="238" t="s">
        <v>211</v>
      </c>
      <c r="AV225" s="13" t="s">
        <v>211</v>
      </c>
      <c r="AW225" s="13" t="s">
        <v>37</v>
      </c>
      <c r="AX225" s="13" t="s">
        <v>74</v>
      </c>
      <c r="AY225" s="238" t="s">
        <v>196</v>
      </c>
    </row>
    <row r="226" spans="2:65" s="12" customFormat="1">
      <c r="B226" s="216"/>
      <c r="C226" s="217"/>
      <c r="D226" s="218" t="s">
        <v>205</v>
      </c>
      <c r="E226" s="219" t="s">
        <v>24</v>
      </c>
      <c r="F226" s="220" t="s">
        <v>2387</v>
      </c>
      <c r="G226" s="217"/>
      <c r="H226" s="221">
        <v>6.25</v>
      </c>
      <c r="I226" s="222"/>
      <c r="J226" s="217"/>
      <c r="K226" s="217"/>
      <c r="L226" s="223"/>
      <c r="M226" s="224"/>
      <c r="N226" s="225"/>
      <c r="O226" s="225"/>
      <c r="P226" s="225"/>
      <c r="Q226" s="225"/>
      <c r="R226" s="225"/>
      <c r="S226" s="225"/>
      <c r="T226" s="226"/>
      <c r="AT226" s="227" t="s">
        <v>205</v>
      </c>
      <c r="AU226" s="227" t="s">
        <v>211</v>
      </c>
      <c r="AV226" s="12" t="s">
        <v>83</v>
      </c>
      <c r="AW226" s="12" t="s">
        <v>37</v>
      </c>
      <c r="AX226" s="12" t="s">
        <v>74</v>
      </c>
      <c r="AY226" s="227" t="s">
        <v>196</v>
      </c>
    </row>
    <row r="227" spans="2:65" s="13" customFormat="1">
      <c r="B227" s="228"/>
      <c r="C227" s="229"/>
      <c r="D227" s="218" t="s">
        <v>205</v>
      </c>
      <c r="E227" s="230" t="s">
        <v>24</v>
      </c>
      <c r="F227" s="231" t="s">
        <v>2388</v>
      </c>
      <c r="G227" s="229"/>
      <c r="H227" s="232">
        <v>6.25</v>
      </c>
      <c r="I227" s="233"/>
      <c r="J227" s="229"/>
      <c r="K227" s="229"/>
      <c r="L227" s="234"/>
      <c r="M227" s="235"/>
      <c r="N227" s="236"/>
      <c r="O227" s="236"/>
      <c r="P227" s="236"/>
      <c r="Q227" s="236"/>
      <c r="R227" s="236"/>
      <c r="S227" s="236"/>
      <c r="T227" s="237"/>
      <c r="AT227" s="238" t="s">
        <v>205</v>
      </c>
      <c r="AU227" s="238" t="s">
        <v>211</v>
      </c>
      <c r="AV227" s="13" t="s">
        <v>211</v>
      </c>
      <c r="AW227" s="13" t="s">
        <v>37</v>
      </c>
      <c r="AX227" s="13" t="s">
        <v>74</v>
      </c>
      <c r="AY227" s="238" t="s">
        <v>196</v>
      </c>
    </row>
    <row r="228" spans="2:65" s="14" customFormat="1">
      <c r="B228" s="239"/>
      <c r="C228" s="240"/>
      <c r="D228" s="218" t="s">
        <v>205</v>
      </c>
      <c r="E228" s="241" t="s">
        <v>24</v>
      </c>
      <c r="F228" s="242" t="s">
        <v>2389</v>
      </c>
      <c r="G228" s="240"/>
      <c r="H228" s="243">
        <v>11.875</v>
      </c>
      <c r="I228" s="244"/>
      <c r="J228" s="240"/>
      <c r="K228" s="240"/>
      <c r="L228" s="245"/>
      <c r="M228" s="246"/>
      <c r="N228" s="247"/>
      <c r="O228" s="247"/>
      <c r="P228" s="247"/>
      <c r="Q228" s="247"/>
      <c r="R228" s="247"/>
      <c r="S228" s="247"/>
      <c r="T228" s="248"/>
      <c r="AT228" s="249" t="s">
        <v>205</v>
      </c>
      <c r="AU228" s="249" t="s">
        <v>211</v>
      </c>
      <c r="AV228" s="14" t="s">
        <v>203</v>
      </c>
      <c r="AW228" s="14" t="s">
        <v>37</v>
      </c>
      <c r="AX228" s="14" t="s">
        <v>81</v>
      </c>
      <c r="AY228" s="249" t="s">
        <v>196</v>
      </c>
    </row>
    <row r="229" spans="2:65" s="1" customFormat="1" ht="46" customHeight="1">
      <c r="B229" s="42"/>
      <c r="C229" s="204" t="s">
        <v>350</v>
      </c>
      <c r="D229" s="204" t="s">
        <v>198</v>
      </c>
      <c r="E229" s="205" t="s">
        <v>689</v>
      </c>
      <c r="F229" s="206" t="s">
        <v>690</v>
      </c>
      <c r="G229" s="207" t="s">
        <v>267</v>
      </c>
      <c r="H229" s="208">
        <v>23.75</v>
      </c>
      <c r="I229" s="209"/>
      <c r="J229" s="210">
        <f>ROUND(I229*H229,2)</f>
        <v>0</v>
      </c>
      <c r="K229" s="206" t="s">
        <v>202</v>
      </c>
      <c r="L229" s="62"/>
      <c r="M229" s="211" t="s">
        <v>24</v>
      </c>
      <c r="N229" s="212" t="s">
        <v>45</v>
      </c>
      <c r="O229" s="43"/>
      <c r="P229" s="213">
        <f>O229*H229</f>
        <v>0</v>
      </c>
      <c r="Q229" s="213">
        <v>7.9000000000000008E-3</v>
      </c>
      <c r="R229" s="213">
        <f>Q229*H229</f>
        <v>0.18762500000000001</v>
      </c>
      <c r="S229" s="213">
        <v>0</v>
      </c>
      <c r="T229" s="214">
        <f>S229*H229</f>
        <v>0</v>
      </c>
      <c r="AR229" s="25" t="s">
        <v>203</v>
      </c>
      <c r="AT229" s="25" t="s">
        <v>198</v>
      </c>
      <c r="AU229" s="25" t="s">
        <v>211</v>
      </c>
      <c r="AY229" s="25" t="s">
        <v>196</v>
      </c>
      <c r="BE229" s="215">
        <f>IF(N229="základní",J229,0)</f>
        <v>0</v>
      </c>
      <c r="BF229" s="215">
        <f>IF(N229="snížená",J229,0)</f>
        <v>0</v>
      </c>
      <c r="BG229" s="215">
        <f>IF(N229="zákl. přenesená",J229,0)</f>
        <v>0</v>
      </c>
      <c r="BH229" s="215">
        <f>IF(N229="sníž. přenesená",J229,0)</f>
        <v>0</v>
      </c>
      <c r="BI229" s="215">
        <f>IF(N229="nulová",J229,0)</f>
        <v>0</v>
      </c>
      <c r="BJ229" s="25" t="s">
        <v>81</v>
      </c>
      <c r="BK229" s="215">
        <f>ROUND(I229*H229,2)</f>
        <v>0</v>
      </c>
      <c r="BL229" s="25" t="s">
        <v>203</v>
      </c>
      <c r="BM229" s="25" t="s">
        <v>2390</v>
      </c>
    </row>
    <row r="230" spans="2:65" s="12" customFormat="1">
      <c r="B230" s="216"/>
      <c r="C230" s="217"/>
      <c r="D230" s="218" t="s">
        <v>205</v>
      </c>
      <c r="E230" s="219" t="s">
        <v>24</v>
      </c>
      <c r="F230" s="220" t="s">
        <v>2391</v>
      </c>
      <c r="G230" s="217"/>
      <c r="H230" s="221">
        <v>23.75</v>
      </c>
      <c r="I230" s="222"/>
      <c r="J230" s="217"/>
      <c r="K230" s="217"/>
      <c r="L230" s="223"/>
      <c r="M230" s="224"/>
      <c r="N230" s="225"/>
      <c r="O230" s="225"/>
      <c r="P230" s="225"/>
      <c r="Q230" s="225"/>
      <c r="R230" s="225"/>
      <c r="S230" s="225"/>
      <c r="T230" s="226"/>
      <c r="AT230" s="227" t="s">
        <v>205</v>
      </c>
      <c r="AU230" s="227" t="s">
        <v>211</v>
      </c>
      <c r="AV230" s="12" t="s">
        <v>83</v>
      </c>
      <c r="AW230" s="12" t="s">
        <v>37</v>
      </c>
      <c r="AX230" s="12" t="s">
        <v>81</v>
      </c>
      <c r="AY230" s="227" t="s">
        <v>196</v>
      </c>
    </row>
    <row r="231" spans="2:65" s="1" customFormat="1" ht="46" customHeight="1">
      <c r="B231" s="42"/>
      <c r="C231" s="204" t="s">
        <v>217</v>
      </c>
      <c r="D231" s="204" t="s">
        <v>198</v>
      </c>
      <c r="E231" s="205" t="s">
        <v>1963</v>
      </c>
      <c r="F231" s="206" t="s">
        <v>1964</v>
      </c>
      <c r="G231" s="207" t="s">
        <v>267</v>
      </c>
      <c r="H231" s="208">
        <v>21.87</v>
      </c>
      <c r="I231" s="209"/>
      <c r="J231" s="210">
        <f>ROUND(I231*H231,2)</f>
        <v>0</v>
      </c>
      <c r="K231" s="206" t="s">
        <v>202</v>
      </c>
      <c r="L231" s="62"/>
      <c r="M231" s="211" t="s">
        <v>24</v>
      </c>
      <c r="N231" s="212" t="s">
        <v>45</v>
      </c>
      <c r="O231" s="43"/>
      <c r="P231" s="213">
        <f>O231*H231</f>
        <v>0</v>
      </c>
      <c r="Q231" s="213">
        <v>1.7330000000000002E-2</v>
      </c>
      <c r="R231" s="213">
        <f>Q231*H231</f>
        <v>0.37900710000000004</v>
      </c>
      <c r="S231" s="213">
        <v>0</v>
      </c>
      <c r="T231" s="214">
        <f>S231*H231</f>
        <v>0</v>
      </c>
      <c r="AR231" s="25" t="s">
        <v>203</v>
      </c>
      <c r="AT231" s="25" t="s">
        <v>198</v>
      </c>
      <c r="AU231" s="25" t="s">
        <v>211</v>
      </c>
      <c r="AY231" s="25" t="s">
        <v>196</v>
      </c>
      <c r="BE231" s="215">
        <f>IF(N231="základní",J231,0)</f>
        <v>0</v>
      </c>
      <c r="BF231" s="215">
        <f>IF(N231="snížená",J231,0)</f>
        <v>0</v>
      </c>
      <c r="BG231" s="215">
        <f>IF(N231="zákl. přenesená",J231,0)</f>
        <v>0</v>
      </c>
      <c r="BH231" s="215">
        <f>IF(N231="sníž. přenesená",J231,0)</f>
        <v>0</v>
      </c>
      <c r="BI231" s="215">
        <f>IF(N231="nulová",J231,0)</f>
        <v>0</v>
      </c>
      <c r="BJ231" s="25" t="s">
        <v>81</v>
      </c>
      <c r="BK231" s="215">
        <f>ROUND(I231*H231,2)</f>
        <v>0</v>
      </c>
      <c r="BL231" s="25" t="s">
        <v>203</v>
      </c>
      <c r="BM231" s="25" t="s">
        <v>2392</v>
      </c>
    </row>
    <row r="232" spans="2:65" s="12" customFormat="1">
      <c r="B232" s="216"/>
      <c r="C232" s="217"/>
      <c r="D232" s="218" t="s">
        <v>205</v>
      </c>
      <c r="E232" s="219" t="s">
        <v>24</v>
      </c>
      <c r="F232" s="220" t="s">
        <v>2393</v>
      </c>
      <c r="G232" s="217"/>
      <c r="H232" s="221">
        <v>33.72</v>
      </c>
      <c r="I232" s="222"/>
      <c r="J232" s="217"/>
      <c r="K232" s="217"/>
      <c r="L232" s="223"/>
      <c r="M232" s="224"/>
      <c r="N232" s="225"/>
      <c r="O232" s="225"/>
      <c r="P232" s="225"/>
      <c r="Q232" s="225"/>
      <c r="R232" s="225"/>
      <c r="S232" s="225"/>
      <c r="T232" s="226"/>
      <c r="AT232" s="227" t="s">
        <v>205</v>
      </c>
      <c r="AU232" s="227" t="s">
        <v>211</v>
      </c>
      <c r="AV232" s="12" t="s">
        <v>83</v>
      </c>
      <c r="AW232" s="12" t="s">
        <v>37</v>
      </c>
      <c r="AX232" s="12" t="s">
        <v>74</v>
      </c>
      <c r="AY232" s="227" t="s">
        <v>196</v>
      </c>
    </row>
    <row r="233" spans="2:65" s="13" customFormat="1">
      <c r="B233" s="228"/>
      <c r="C233" s="229"/>
      <c r="D233" s="218" t="s">
        <v>205</v>
      </c>
      <c r="E233" s="230" t="s">
        <v>24</v>
      </c>
      <c r="F233" s="231" t="s">
        <v>2394</v>
      </c>
      <c r="G233" s="229"/>
      <c r="H233" s="232">
        <v>33.72</v>
      </c>
      <c r="I233" s="233"/>
      <c r="J233" s="229"/>
      <c r="K233" s="229"/>
      <c r="L233" s="234"/>
      <c r="M233" s="235"/>
      <c r="N233" s="236"/>
      <c r="O233" s="236"/>
      <c r="P233" s="236"/>
      <c r="Q233" s="236"/>
      <c r="R233" s="236"/>
      <c r="S233" s="236"/>
      <c r="T233" s="237"/>
      <c r="AT233" s="238" t="s">
        <v>205</v>
      </c>
      <c r="AU233" s="238" t="s">
        <v>211</v>
      </c>
      <c r="AV233" s="13" t="s">
        <v>211</v>
      </c>
      <c r="AW233" s="13" t="s">
        <v>37</v>
      </c>
      <c r="AX233" s="13" t="s">
        <v>74</v>
      </c>
      <c r="AY233" s="238" t="s">
        <v>196</v>
      </c>
    </row>
    <row r="234" spans="2:65" s="12" customFormat="1">
      <c r="B234" s="216"/>
      <c r="C234" s="217"/>
      <c r="D234" s="218" t="s">
        <v>205</v>
      </c>
      <c r="E234" s="219" t="s">
        <v>24</v>
      </c>
      <c r="F234" s="220" t="s">
        <v>2395</v>
      </c>
      <c r="G234" s="217"/>
      <c r="H234" s="221">
        <v>-11.85</v>
      </c>
      <c r="I234" s="222"/>
      <c r="J234" s="217"/>
      <c r="K234" s="217"/>
      <c r="L234" s="223"/>
      <c r="M234" s="224"/>
      <c r="N234" s="225"/>
      <c r="O234" s="225"/>
      <c r="P234" s="225"/>
      <c r="Q234" s="225"/>
      <c r="R234" s="225"/>
      <c r="S234" s="225"/>
      <c r="T234" s="226"/>
      <c r="AT234" s="227" t="s">
        <v>205</v>
      </c>
      <c r="AU234" s="227" t="s">
        <v>211</v>
      </c>
      <c r="AV234" s="12" t="s">
        <v>83</v>
      </c>
      <c r="AW234" s="12" t="s">
        <v>37</v>
      </c>
      <c r="AX234" s="12" t="s">
        <v>74</v>
      </c>
      <c r="AY234" s="227" t="s">
        <v>196</v>
      </c>
    </row>
    <row r="235" spans="2:65" s="13" customFormat="1">
      <c r="B235" s="228"/>
      <c r="C235" s="229"/>
      <c r="D235" s="218" t="s">
        <v>205</v>
      </c>
      <c r="E235" s="230" t="s">
        <v>24</v>
      </c>
      <c r="F235" s="231" t="s">
        <v>2396</v>
      </c>
      <c r="G235" s="229"/>
      <c r="H235" s="232">
        <v>-11.85</v>
      </c>
      <c r="I235" s="233"/>
      <c r="J235" s="229"/>
      <c r="K235" s="229"/>
      <c r="L235" s="234"/>
      <c r="M235" s="235"/>
      <c r="N235" s="236"/>
      <c r="O235" s="236"/>
      <c r="P235" s="236"/>
      <c r="Q235" s="236"/>
      <c r="R235" s="236"/>
      <c r="S235" s="236"/>
      <c r="T235" s="237"/>
      <c r="AT235" s="238" t="s">
        <v>205</v>
      </c>
      <c r="AU235" s="238" t="s">
        <v>211</v>
      </c>
      <c r="AV235" s="13" t="s">
        <v>211</v>
      </c>
      <c r="AW235" s="13" t="s">
        <v>37</v>
      </c>
      <c r="AX235" s="13" t="s">
        <v>74</v>
      </c>
      <c r="AY235" s="238" t="s">
        <v>196</v>
      </c>
    </row>
    <row r="236" spans="2:65" s="14" customFormat="1">
      <c r="B236" s="239"/>
      <c r="C236" s="240"/>
      <c r="D236" s="218" t="s">
        <v>205</v>
      </c>
      <c r="E236" s="241" t="s">
        <v>24</v>
      </c>
      <c r="F236" s="242" t="s">
        <v>238</v>
      </c>
      <c r="G236" s="240"/>
      <c r="H236" s="243">
        <v>21.87</v>
      </c>
      <c r="I236" s="244"/>
      <c r="J236" s="240"/>
      <c r="K236" s="240"/>
      <c r="L236" s="245"/>
      <c r="M236" s="246"/>
      <c r="N236" s="247"/>
      <c r="O236" s="247"/>
      <c r="P236" s="247"/>
      <c r="Q236" s="247"/>
      <c r="R236" s="247"/>
      <c r="S236" s="247"/>
      <c r="T236" s="248"/>
      <c r="AT236" s="249" t="s">
        <v>205</v>
      </c>
      <c r="AU236" s="249" t="s">
        <v>211</v>
      </c>
      <c r="AV236" s="14" t="s">
        <v>203</v>
      </c>
      <c r="AW236" s="14" t="s">
        <v>37</v>
      </c>
      <c r="AX236" s="14" t="s">
        <v>81</v>
      </c>
      <c r="AY236" s="249" t="s">
        <v>196</v>
      </c>
    </row>
    <row r="237" spans="2:65" s="1" customFormat="1" ht="46" customHeight="1">
      <c r="B237" s="42"/>
      <c r="C237" s="204" t="s">
        <v>360</v>
      </c>
      <c r="D237" s="204" t="s">
        <v>198</v>
      </c>
      <c r="E237" s="205" t="s">
        <v>704</v>
      </c>
      <c r="F237" s="206" t="s">
        <v>705</v>
      </c>
      <c r="G237" s="207" t="s">
        <v>267</v>
      </c>
      <c r="H237" s="208">
        <v>27.35</v>
      </c>
      <c r="I237" s="209"/>
      <c r="J237" s="210">
        <f>ROUND(I237*H237,2)</f>
        <v>0</v>
      </c>
      <c r="K237" s="206" t="s">
        <v>202</v>
      </c>
      <c r="L237" s="62"/>
      <c r="M237" s="211" t="s">
        <v>24</v>
      </c>
      <c r="N237" s="212" t="s">
        <v>45</v>
      </c>
      <c r="O237" s="43"/>
      <c r="P237" s="213">
        <f>O237*H237</f>
        <v>0</v>
      </c>
      <c r="Q237" s="213">
        <v>1.7330000000000002E-2</v>
      </c>
      <c r="R237" s="213">
        <f>Q237*H237</f>
        <v>0.47397550000000005</v>
      </c>
      <c r="S237" s="213">
        <v>0</v>
      </c>
      <c r="T237" s="214">
        <f>S237*H237</f>
        <v>0</v>
      </c>
      <c r="AR237" s="25" t="s">
        <v>203</v>
      </c>
      <c r="AT237" s="25" t="s">
        <v>198</v>
      </c>
      <c r="AU237" s="25" t="s">
        <v>211</v>
      </c>
      <c r="AY237" s="25" t="s">
        <v>196</v>
      </c>
      <c r="BE237" s="215">
        <f>IF(N237="základní",J237,0)</f>
        <v>0</v>
      </c>
      <c r="BF237" s="215">
        <f>IF(N237="snížená",J237,0)</f>
        <v>0</v>
      </c>
      <c r="BG237" s="215">
        <f>IF(N237="zákl. přenesená",J237,0)</f>
        <v>0</v>
      </c>
      <c r="BH237" s="215">
        <f>IF(N237="sníž. přenesená",J237,0)</f>
        <v>0</v>
      </c>
      <c r="BI237" s="215">
        <f>IF(N237="nulová",J237,0)</f>
        <v>0</v>
      </c>
      <c r="BJ237" s="25" t="s">
        <v>81</v>
      </c>
      <c r="BK237" s="215">
        <f>ROUND(I237*H237,2)</f>
        <v>0</v>
      </c>
      <c r="BL237" s="25" t="s">
        <v>203</v>
      </c>
      <c r="BM237" s="25" t="s">
        <v>2397</v>
      </c>
    </row>
    <row r="238" spans="2:65" s="12" customFormat="1">
      <c r="B238" s="216"/>
      <c r="C238" s="217"/>
      <c r="D238" s="218" t="s">
        <v>205</v>
      </c>
      <c r="E238" s="219" t="s">
        <v>24</v>
      </c>
      <c r="F238" s="220" t="s">
        <v>2398</v>
      </c>
      <c r="G238" s="217"/>
      <c r="H238" s="221">
        <v>15.5</v>
      </c>
      <c r="I238" s="222"/>
      <c r="J238" s="217"/>
      <c r="K238" s="217"/>
      <c r="L238" s="223"/>
      <c r="M238" s="224"/>
      <c r="N238" s="225"/>
      <c r="O238" s="225"/>
      <c r="P238" s="225"/>
      <c r="Q238" s="225"/>
      <c r="R238" s="225"/>
      <c r="S238" s="225"/>
      <c r="T238" s="226"/>
      <c r="AT238" s="227" t="s">
        <v>205</v>
      </c>
      <c r="AU238" s="227" t="s">
        <v>211</v>
      </c>
      <c r="AV238" s="12" t="s">
        <v>83</v>
      </c>
      <c r="AW238" s="12" t="s">
        <v>37</v>
      </c>
      <c r="AX238" s="12" t="s">
        <v>74</v>
      </c>
      <c r="AY238" s="227" t="s">
        <v>196</v>
      </c>
    </row>
    <row r="239" spans="2:65" s="13" customFormat="1">
      <c r="B239" s="228"/>
      <c r="C239" s="229"/>
      <c r="D239" s="218" t="s">
        <v>205</v>
      </c>
      <c r="E239" s="230" t="s">
        <v>24</v>
      </c>
      <c r="F239" s="231" t="s">
        <v>2399</v>
      </c>
      <c r="G239" s="229"/>
      <c r="H239" s="232">
        <v>15.5</v>
      </c>
      <c r="I239" s="233"/>
      <c r="J239" s="229"/>
      <c r="K239" s="229"/>
      <c r="L239" s="234"/>
      <c r="M239" s="235"/>
      <c r="N239" s="236"/>
      <c r="O239" s="236"/>
      <c r="P239" s="236"/>
      <c r="Q239" s="236"/>
      <c r="R239" s="236"/>
      <c r="S239" s="236"/>
      <c r="T239" s="237"/>
      <c r="AT239" s="238" t="s">
        <v>205</v>
      </c>
      <c r="AU239" s="238" t="s">
        <v>211</v>
      </c>
      <c r="AV239" s="13" t="s">
        <v>211</v>
      </c>
      <c r="AW239" s="13" t="s">
        <v>37</v>
      </c>
      <c r="AX239" s="13" t="s">
        <v>74</v>
      </c>
      <c r="AY239" s="238" t="s">
        <v>196</v>
      </c>
    </row>
    <row r="240" spans="2:65" s="12" customFormat="1">
      <c r="B240" s="216"/>
      <c r="C240" s="217"/>
      <c r="D240" s="218" t="s">
        <v>205</v>
      </c>
      <c r="E240" s="219" t="s">
        <v>24</v>
      </c>
      <c r="F240" s="220" t="s">
        <v>2349</v>
      </c>
      <c r="G240" s="217"/>
      <c r="H240" s="221">
        <v>11.85</v>
      </c>
      <c r="I240" s="222"/>
      <c r="J240" s="217"/>
      <c r="K240" s="217"/>
      <c r="L240" s="223"/>
      <c r="M240" s="224"/>
      <c r="N240" s="225"/>
      <c r="O240" s="225"/>
      <c r="P240" s="225"/>
      <c r="Q240" s="225"/>
      <c r="R240" s="225"/>
      <c r="S240" s="225"/>
      <c r="T240" s="226"/>
      <c r="AT240" s="227" t="s">
        <v>205</v>
      </c>
      <c r="AU240" s="227" t="s">
        <v>211</v>
      </c>
      <c r="AV240" s="12" t="s">
        <v>83</v>
      </c>
      <c r="AW240" s="12" t="s">
        <v>37</v>
      </c>
      <c r="AX240" s="12" t="s">
        <v>74</v>
      </c>
      <c r="AY240" s="227" t="s">
        <v>196</v>
      </c>
    </row>
    <row r="241" spans="2:65" s="13" customFormat="1">
      <c r="B241" s="228"/>
      <c r="C241" s="229"/>
      <c r="D241" s="218" t="s">
        <v>205</v>
      </c>
      <c r="E241" s="230" t="s">
        <v>24</v>
      </c>
      <c r="F241" s="231" t="s">
        <v>2396</v>
      </c>
      <c r="G241" s="229"/>
      <c r="H241" s="232">
        <v>11.85</v>
      </c>
      <c r="I241" s="233"/>
      <c r="J241" s="229"/>
      <c r="K241" s="229"/>
      <c r="L241" s="234"/>
      <c r="M241" s="235"/>
      <c r="N241" s="236"/>
      <c r="O241" s="236"/>
      <c r="P241" s="236"/>
      <c r="Q241" s="236"/>
      <c r="R241" s="236"/>
      <c r="S241" s="236"/>
      <c r="T241" s="237"/>
      <c r="AT241" s="238" t="s">
        <v>205</v>
      </c>
      <c r="AU241" s="238" t="s">
        <v>211</v>
      </c>
      <c r="AV241" s="13" t="s">
        <v>211</v>
      </c>
      <c r="AW241" s="13" t="s">
        <v>37</v>
      </c>
      <c r="AX241" s="13" t="s">
        <v>74</v>
      </c>
      <c r="AY241" s="238" t="s">
        <v>196</v>
      </c>
    </row>
    <row r="242" spans="2:65" s="14" customFormat="1">
      <c r="B242" s="239"/>
      <c r="C242" s="240"/>
      <c r="D242" s="218" t="s">
        <v>205</v>
      </c>
      <c r="E242" s="241" t="s">
        <v>24</v>
      </c>
      <c r="F242" s="242" t="s">
        <v>238</v>
      </c>
      <c r="G242" s="240"/>
      <c r="H242" s="243">
        <v>27.35</v>
      </c>
      <c r="I242" s="244"/>
      <c r="J242" s="240"/>
      <c r="K242" s="240"/>
      <c r="L242" s="245"/>
      <c r="M242" s="246"/>
      <c r="N242" s="247"/>
      <c r="O242" s="247"/>
      <c r="P242" s="247"/>
      <c r="Q242" s="247"/>
      <c r="R242" s="247"/>
      <c r="S242" s="247"/>
      <c r="T242" s="248"/>
      <c r="AT242" s="249" t="s">
        <v>205</v>
      </c>
      <c r="AU242" s="249" t="s">
        <v>211</v>
      </c>
      <c r="AV242" s="14" t="s">
        <v>203</v>
      </c>
      <c r="AW242" s="14" t="s">
        <v>37</v>
      </c>
      <c r="AX242" s="14" t="s">
        <v>81</v>
      </c>
      <c r="AY242" s="249" t="s">
        <v>196</v>
      </c>
    </row>
    <row r="243" spans="2:65" s="1" customFormat="1" ht="34.5" customHeight="1">
      <c r="B243" s="42"/>
      <c r="C243" s="204" t="s">
        <v>367</v>
      </c>
      <c r="D243" s="204" t="s">
        <v>198</v>
      </c>
      <c r="E243" s="205" t="s">
        <v>709</v>
      </c>
      <c r="F243" s="206" t="s">
        <v>710</v>
      </c>
      <c r="G243" s="207" t="s">
        <v>267</v>
      </c>
      <c r="H243" s="208">
        <v>49.22</v>
      </c>
      <c r="I243" s="209"/>
      <c r="J243" s="210">
        <f>ROUND(I243*H243,2)</f>
        <v>0</v>
      </c>
      <c r="K243" s="206" t="s">
        <v>202</v>
      </c>
      <c r="L243" s="62"/>
      <c r="M243" s="211" t="s">
        <v>24</v>
      </c>
      <c r="N243" s="212" t="s">
        <v>45</v>
      </c>
      <c r="O243" s="43"/>
      <c r="P243" s="213">
        <f>O243*H243</f>
        <v>0</v>
      </c>
      <c r="Q243" s="213">
        <v>7.3499999999999998E-3</v>
      </c>
      <c r="R243" s="213">
        <f>Q243*H243</f>
        <v>0.36176700000000001</v>
      </c>
      <c r="S243" s="213">
        <v>0</v>
      </c>
      <c r="T243" s="214">
        <f>S243*H243</f>
        <v>0</v>
      </c>
      <c r="AR243" s="25" t="s">
        <v>203</v>
      </c>
      <c r="AT243" s="25" t="s">
        <v>198</v>
      </c>
      <c r="AU243" s="25" t="s">
        <v>211</v>
      </c>
      <c r="AY243" s="25" t="s">
        <v>196</v>
      </c>
      <c r="BE243" s="215">
        <f>IF(N243="základní",J243,0)</f>
        <v>0</v>
      </c>
      <c r="BF243" s="215">
        <f>IF(N243="snížená",J243,0)</f>
        <v>0</v>
      </c>
      <c r="BG243" s="215">
        <f>IF(N243="zákl. přenesená",J243,0)</f>
        <v>0</v>
      </c>
      <c r="BH243" s="215">
        <f>IF(N243="sníž. přenesená",J243,0)</f>
        <v>0</v>
      </c>
      <c r="BI243" s="215">
        <f>IF(N243="nulová",J243,0)</f>
        <v>0</v>
      </c>
      <c r="BJ243" s="25" t="s">
        <v>81</v>
      </c>
      <c r="BK243" s="215">
        <f>ROUND(I243*H243,2)</f>
        <v>0</v>
      </c>
      <c r="BL243" s="25" t="s">
        <v>203</v>
      </c>
      <c r="BM243" s="25" t="s">
        <v>2400</v>
      </c>
    </row>
    <row r="244" spans="2:65" s="12" customFormat="1">
      <c r="B244" s="216"/>
      <c r="C244" s="217"/>
      <c r="D244" s="218" t="s">
        <v>205</v>
      </c>
      <c r="E244" s="219" t="s">
        <v>24</v>
      </c>
      <c r="F244" s="220" t="s">
        <v>2401</v>
      </c>
      <c r="G244" s="217"/>
      <c r="H244" s="221">
        <v>49.22</v>
      </c>
      <c r="I244" s="222"/>
      <c r="J244" s="217"/>
      <c r="K244" s="217"/>
      <c r="L244" s="223"/>
      <c r="M244" s="224"/>
      <c r="N244" s="225"/>
      <c r="O244" s="225"/>
      <c r="P244" s="225"/>
      <c r="Q244" s="225"/>
      <c r="R244" s="225"/>
      <c r="S244" s="225"/>
      <c r="T244" s="226"/>
      <c r="AT244" s="227" t="s">
        <v>205</v>
      </c>
      <c r="AU244" s="227" t="s">
        <v>211</v>
      </c>
      <c r="AV244" s="12" t="s">
        <v>83</v>
      </c>
      <c r="AW244" s="12" t="s">
        <v>37</v>
      </c>
      <c r="AX244" s="12" t="s">
        <v>81</v>
      </c>
      <c r="AY244" s="227" t="s">
        <v>196</v>
      </c>
    </row>
    <row r="245" spans="2:65" s="1" customFormat="1" ht="34.5" customHeight="1">
      <c r="B245" s="42"/>
      <c r="C245" s="204" t="s">
        <v>370</v>
      </c>
      <c r="D245" s="204" t="s">
        <v>198</v>
      </c>
      <c r="E245" s="205" t="s">
        <v>714</v>
      </c>
      <c r="F245" s="206" t="s">
        <v>715</v>
      </c>
      <c r="G245" s="207" t="s">
        <v>267</v>
      </c>
      <c r="H245" s="208">
        <v>15.5</v>
      </c>
      <c r="I245" s="209"/>
      <c r="J245" s="210">
        <f>ROUND(I245*H245,2)</f>
        <v>0</v>
      </c>
      <c r="K245" s="206" t="s">
        <v>202</v>
      </c>
      <c r="L245" s="62"/>
      <c r="M245" s="211" t="s">
        <v>24</v>
      </c>
      <c r="N245" s="212" t="s">
        <v>45</v>
      </c>
      <c r="O245" s="43"/>
      <c r="P245" s="213">
        <f>O245*H245</f>
        <v>0</v>
      </c>
      <c r="Q245" s="213">
        <v>4.3839999999999999E-3</v>
      </c>
      <c r="R245" s="213">
        <f>Q245*H245</f>
        <v>6.7951999999999999E-2</v>
      </c>
      <c r="S245" s="213">
        <v>0</v>
      </c>
      <c r="T245" s="214">
        <f>S245*H245</f>
        <v>0</v>
      </c>
      <c r="AR245" s="25" t="s">
        <v>203</v>
      </c>
      <c r="AT245" s="25" t="s">
        <v>198</v>
      </c>
      <c r="AU245" s="25" t="s">
        <v>211</v>
      </c>
      <c r="AY245" s="25" t="s">
        <v>196</v>
      </c>
      <c r="BE245" s="215">
        <f>IF(N245="základní",J245,0)</f>
        <v>0</v>
      </c>
      <c r="BF245" s="215">
        <f>IF(N245="snížená",J245,0)</f>
        <v>0</v>
      </c>
      <c r="BG245" s="215">
        <f>IF(N245="zákl. přenesená",J245,0)</f>
        <v>0</v>
      </c>
      <c r="BH245" s="215">
        <f>IF(N245="sníž. přenesená",J245,0)</f>
        <v>0</v>
      </c>
      <c r="BI245" s="215">
        <f>IF(N245="nulová",J245,0)</f>
        <v>0</v>
      </c>
      <c r="BJ245" s="25" t="s">
        <v>81</v>
      </c>
      <c r="BK245" s="215">
        <f>ROUND(I245*H245,2)</f>
        <v>0</v>
      </c>
      <c r="BL245" s="25" t="s">
        <v>203</v>
      </c>
      <c r="BM245" s="25" t="s">
        <v>2402</v>
      </c>
    </row>
    <row r="246" spans="2:65" s="12" customFormat="1">
      <c r="B246" s="216"/>
      <c r="C246" s="217"/>
      <c r="D246" s="218" t="s">
        <v>205</v>
      </c>
      <c r="E246" s="219" t="s">
        <v>24</v>
      </c>
      <c r="F246" s="220" t="s">
        <v>2398</v>
      </c>
      <c r="G246" s="217"/>
      <c r="H246" s="221">
        <v>15.5</v>
      </c>
      <c r="I246" s="222"/>
      <c r="J246" s="217"/>
      <c r="K246" s="217"/>
      <c r="L246" s="223"/>
      <c r="M246" s="224"/>
      <c r="N246" s="225"/>
      <c r="O246" s="225"/>
      <c r="P246" s="225"/>
      <c r="Q246" s="225"/>
      <c r="R246" s="225"/>
      <c r="S246" s="225"/>
      <c r="T246" s="226"/>
      <c r="AT246" s="227" t="s">
        <v>205</v>
      </c>
      <c r="AU246" s="227" t="s">
        <v>211</v>
      </c>
      <c r="AV246" s="12" t="s">
        <v>83</v>
      </c>
      <c r="AW246" s="12" t="s">
        <v>37</v>
      </c>
      <c r="AX246" s="12" t="s">
        <v>74</v>
      </c>
      <c r="AY246" s="227" t="s">
        <v>196</v>
      </c>
    </row>
    <row r="247" spans="2:65" s="13" customFormat="1">
      <c r="B247" s="228"/>
      <c r="C247" s="229"/>
      <c r="D247" s="218" t="s">
        <v>205</v>
      </c>
      <c r="E247" s="230" t="s">
        <v>24</v>
      </c>
      <c r="F247" s="231" t="s">
        <v>2399</v>
      </c>
      <c r="G247" s="229"/>
      <c r="H247" s="232">
        <v>15.5</v>
      </c>
      <c r="I247" s="233"/>
      <c r="J247" s="229"/>
      <c r="K247" s="229"/>
      <c r="L247" s="234"/>
      <c r="M247" s="235"/>
      <c r="N247" s="236"/>
      <c r="O247" s="236"/>
      <c r="P247" s="236"/>
      <c r="Q247" s="236"/>
      <c r="R247" s="236"/>
      <c r="S247" s="236"/>
      <c r="T247" s="237"/>
      <c r="AT247" s="238" t="s">
        <v>205</v>
      </c>
      <c r="AU247" s="238" t="s">
        <v>211</v>
      </c>
      <c r="AV247" s="13" t="s">
        <v>211</v>
      </c>
      <c r="AW247" s="13" t="s">
        <v>37</v>
      </c>
      <c r="AX247" s="13" t="s">
        <v>74</v>
      </c>
      <c r="AY247" s="238" t="s">
        <v>196</v>
      </c>
    </row>
    <row r="248" spans="2:65" s="14" customFormat="1">
      <c r="B248" s="239"/>
      <c r="C248" s="240"/>
      <c r="D248" s="218" t="s">
        <v>205</v>
      </c>
      <c r="E248" s="241" t="s">
        <v>24</v>
      </c>
      <c r="F248" s="242" t="s">
        <v>238</v>
      </c>
      <c r="G248" s="240"/>
      <c r="H248" s="243">
        <v>15.5</v>
      </c>
      <c r="I248" s="244"/>
      <c r="J248" s="240"/>
      <c r="K248" s="240"/>
      <c r="L248" s="245"/>
      <c r="M248" s="246"/>
      <c r="N248" s="247"/>
      <c r="O248" s="247"/>
      <c r="P248" s="247"/>
      <c r="Q248" s="247"/>
      <c r="R248" s="247"/>
      <c r="S248" s="247"/>
      <c r="T248" s="248"/>
      <c r="AT248" s="249" t="s">
        <v>205</v>
      </c>
      <c r="AU248" s="249" t="s">
        <v>211</v>
      </c>
      <c r="AV248" s="14" t="s">
        <v>203</v>
      </c>
      <c r="AW248" s="14" t="s">
        <v>37</v>
      </c>
      <c r="AX248" s="14" t="s">
        <v>81</v>
      </c>
      <c r="AY248" s="249" t="s">
        <v>196</v>
      </c>
    </row>
    <row r="249" spans="2:65" s="1" customFormat="1" ht="34.5" customHeight="1">
      <c r="B249" s="42"/>
      <c r="C249" s="204" t="s">
        <v>373</v>
      </c>
      <c r="D249" s="204" t="s">
        <v>198</v>
      </c>
      <c r="E249" s="205" t="s">
        <v>718</v>
      </c>
      <c r="F249" s="206" t="s">
        <v>719</v>
      </c>
      <c r="G249" s="207" t="s">
        <v>267</v>
      </c>
      <c r="H249" s="208">
        <v>61.094999999999999</v>
      </c>
      <c r="I249" s="209"/>
      <c r="J249" s="210">
        <f>ROUND(I249*H249,2)</f>
        <v>0</v>
      </c>
      <c r="K249" s="206" t="s">
        <v>202</v>
      </c>
      <c r="L249" s="62"/>
      <c r="M249" s="211" t="s">
        <v>24</v>
      </c>
      <c r="N249" s="212" t="s">
        <v>45</v>
      </c>
      <c r="O249" s="43"/>
      <c r="P249" s="213">
        <f>O249*H249</f>
        <v>0</v>
      </c>
      <c r="Q249" s="213">
        <v>2.63E-4</v>
      </c>
      <c r="R249" s="213">
        <f>Q249*H249</f>
        <v>1.6067985E-2</v>
      </c>
      <c r="S249" s="213">
        <v>0</v>
      </c>
      <c r="T249" s="214">
        <f>S249*H249</f>
        <v>0</v>
      </c>
      <c r="AR249" s="25" t="s">
        <v>203</v>
      </c>
      <c r="AT249" s="25" t="s">
        <v>198</v>
      </c>
      <c r="AU249" s="25" t="s">
        <v>211</v>
      </c>
      <c r="AY249" s="25" t="s">
        <v>196</v>
      </c>
      <c r="BE249" s="215">
        <f>IF(N249="základní",J249,0)</f>
        <v>0</v>
      </c>
      <c r="BF249" s="215">
        <f>IF(N249="snížená",J249,0)</f>
        <v>0</v>
      </c>
      <c r="BG249" s="215">
        <f>IF(N249="zákl. přenesená",J249,0)</f>
        <v>0</v>
      </c>
      <c r="BH249" s="215">
        <f>IF(N249="sníž. přenesená",J249,0)</f>
        <v>0</v>
      </c>
      <c r="BI249" s="215">
        <f>IF(N249="nulová",J249,0)</f>
        <v>0</v>
      </c>
      <c r="BJ249" s="25" t="s">
        <v>81</v>
      </c>
      <c r="BK249" s="215">
        <f>ROUND(I249*H249,2)</f>
        <v>0</v>
      </c>
      <c r="BL249" s="25" t="s">
        <v>203</v>
      </c>
      <c r="BM249" s="25" t="s">
        <v>2403</v>
      </c>
    </row>
    <row r="250" spans="2:65" s="12" customFormat="1">
      <c r="B250" s="216"/>
      <c r="C250" s="217"/>
      <c r="D250" s="218" t="s">
        <v>205</v>
      </c>
      <c r="E250" s="219" t="s">
        <v>24</v>
      </c>
      <c r="F250" s="220" t="s">
        <v>2404</v>
      </c>
      <c r="G250" s="217"/>
      <c r="H250" s="221">
        <v>61.094999999999999</v>
      </c>
      <c r="I250" s="222"/>
      <c r="J250" s="217"/>
      <c r="K250" s="217"/>
      <c r="L250" s="223"/>
      <c r="M250" s="224"/>
      <c r="N250" s="225"/>
      <c r="O250" s="225"/>
      <c r="P250" s="225"/>
      <c r="Q250" s="225"/>
      <c r="R250" s="225"/>
      <c r="S250" s="225"/>
      <c r="T250" s="226"/>
      <c r="AT250" s="227" t="s">
        <v>205</v>
      </c>
      <c r="AU250" s="227" t="s">
        <v>211</v>
      </c>
      <c r="AV250" s="12" t="s">
        <v>83</v>
      </c>
      <c r="AW250" s="12" t="s">
        <v>37</v>
      </c>
      <c r="AX250" s="12" t="s">
        <v>81</v>
      </c>
      <c r="AY250" s="227" t="s">
        <v>196</v>
      </c>
    </row>
    <row r="251" spans="2:65" s="1" customFormat="1" ht="34.5" customHeight="1">
      <c r="B251" s="42"/>
      <c r="C251" s="204" t="s">
        <v>376</v>
      </c>
      <c r="D251" s="204" t="s">
        <v>198</v>
      </c>
      <c r="E251" s="205" t="s">
        <v>723</v>
      </c>
      <c r="F251" s="206" t="s">
        <v>724</v>
      </c>
      <c r="G251" s="207" t="s">
        <v>267</v>
      </c>
      <c r="H251" s="208">
        <v>100.495</v>
      </c>
      <c r="I251" s="209"/>
      <c r="J251" s="210">
        <f>ROUND(I251*H251,2)</f>
        <v>0</v>
      </c>
      <c r="K251" s="206" t="s">
        <v>202</v>
      </c>
      <c r="L251" s="62"/>
      <c r="M251" s="211" t="s">
        <v>24</v>
      </c>
      <c r="N251" s="212" t="s">
        <v>45</v>
      </c>
      <c r="O251" s="43"/>
      <c r="P251" s="213">
        <f>O251*H251</f>
        <v>0</v>
      </c>
      <c r="Q251" s="213">
        <v>1.5599999999999999E-2</v>
      </c>
      <c r="R251" s="213">
        <f>Q251*H251</f>
        <v>1.5677220000000001</v>
      </c>
      <c r="S251" s="213">
        <v>0</v>
      </c>
      <c r="T251" s="214">
        <f>S251*H251</f>
        <v>0</v>
      </c>
      <c r="AR251" s="25" t="s">
        <v>203</v>
      </c>
      <c r="AT251" s="25" t="s">
        <v>198</v>
      </c>
      <c r="AU251" s="25" t="s">
        <v>211</v>
      </c>
      <c r="AY251" s="25" t="s">
        <v>196</v>
      </c>
      <c r="BE251" s="215">
        <f>IF(N251="základní",J251,0)</f>
        <v>0</v>
      </c>
      <c r="BF251" s="215">
        <f>IF(N251="snížená",J251,0)</f>
        <v>0</v>
      </c>
      <c r="BG251" s="215">
        <f>IF(N251="zákl. přenesená",J251,0)</f>
        <v>0</v>
      </c>
      <c r="BH251" s="215">
        <f>IF(N251="sníž. přenesená",J251,0)</f>
        <v>0</v>
      </c>
      <c r="BI251" s="215">
        <f>IF(N251="nulová",J251,0)</f>
        <v>0</v>
      </c>
      <c r="BJ251" s="25" t="s">
        <v>81</v>
      </c>
      <c r="BK251" s="215">
        <f>ROUND(I251*H251,2)</f>
        <v>0</v>
      </c>
      <c r="BL251" s="25" t="s">
        <v>203</v>
      </c>
      <c r="BM251" s="25" t="s">
        <v>2405</v>
      </c>
    </row>
    <row r="252" spans="2:65" s="12" customFormat="1">
      <c r="B252" s="216"/>
      <c r="C252" s="217"/>
      <c r="D252" s="218" t="s">
        <v>205</v>
      </c>
      <c r="E252" s="219" t="s">
        <v>24</v>
      </c>
      <c r="F252" s="220" t="s">
        <v>2406</v>
      </c>
      <c r="G252" s="217"/>
      <c r="H252" s="221">
        <v>28.8</v>
      </c>
      <c r="I252" s="222"/>
      <c r="J252" s="217"/>
      <c r="K252" s="217"/>
      <c r="L252" s="223"/>
      <c r="M252" s="224"/>
      <c r="N252" s="225"/>
      <c r="O252" s="225"/>
      <c r="P252" s="225"/>
      <c r="Q252" s="225"/>
      <c r="R252" s="225"/>
      <c r="S252" s="225"/>
      <c r="T252" s="226"/>
      <c r="AT252" s="227" t="s">
        <v>205</v>
      </c>
      <c r="AU252" s="227" t="s">
        <v>211</v>
      </c>
      <c r="AV252" s="12" t="s">
        <v>83</v>
      </c>
      <c r="AW252" s="12" t="s">
        <v>37</v>
      </c>
      <c r="AX252" s="12" t="s">
        <v>74</v>
      </c>
      <c r="AY252" s="227" t="s">
        <v>196</v>
      </c>
    </row>
    <row r="253" spans="2:65" s="12" customFormat="1">
      <c r="B253" s="216"/>
      <c r="C253" s="217"/>
      <c r="D253" s="218" t="s">
        <v>205</v>
      </c>
      <c r="E253" s="219" t="s">
        <v>24</v>
      </c>
      <c r="F253" s="220" t="s">
        <v>2407</v>
      </c>
      <c r="G253" s="217"/>
      <c r="H253" s="221">
        <v>-1.7729999999999999</v>
      </c>
      <c r="I253" s="222"/>
      <c r="J253" s="217"/>
      <c r="K253" s="217"/>
      <c r="L253" s="223"/>
      <c r="M253" s="224"/>
      <c r="N253" s="225"/>
      <c r="O253" s="225"/>
      <c r="P253" s="225"/>
      <c r="Q253" s="225"/>
      <c r="R253" s="225"/>
      <c r="S253" s="225"/>
      <c r="T253" s="226"/>
      <c r="AT253" s="227" t="s">
        <v>205</v>
      </c>
      <c r="AU253" s="227" t="s">
        <v>211</v>
      </c>
      <c r="AV253" s="12" t="s">
        <v>83</v>
      </c>
      <c r="AW253" s="12" t="s">
        <v>37</v>
      </c>
      <c r="AX253" s="12" t="s">
        <v>74</v>
      </c>
      <c r="AY253" s="227" t="s">
        <v>196</v>
      </c>
    </row>
    <row r="254" spans="2:65" s="12" customFormat="1">
      <c r="B254" s="216"/>
      <c r="C254" s="217"/>
      <c r="D254" s="218" t="s">
        <v>205</v>
      </c>
      <c r="E254" s="219" t="s">
        <v>24</v>
      </c>
      <c r="F254" s="220" t="s">
        <v>2408</v>
      </c>
      <c r="G254" s="217"/>
      <c r="H254" s="221">
        <v>2.2400000000000002</v>
      </c>
      <c r="I254" s="222"/>
      <c r="J254" s="217"/>
      <c r="K254" s="217"/>
      <c r="L254" s="223"/>
      <c r="M254" s="224"/>
      <c r="N254" s="225"/>
      <c r="O254" s="225"/>
      <c r="P254" s="225"/>
      <c r="Q254" s="225"/>
      <c r="R254" s="225"/>
      <c r="S254" s="225"/>
      <c r="T254" s="226"/>
      <c r="AT254" s="227" t="s">
        <v>205</v>
      </c>
      <c r="AU254" s="227" t="s">
        <v>211</v>
      </c>
      <c r="AV254" s="12" t="s">
        <v>83</v>
      </c>
      <c r="AW254" s="12" t="s">
        <v>37</v>
      </c>
      <c r="AX254" s="12" t="s">
        <v>74</v>
      </c>
      <c r="AY254" s="227" t="s">
        <v>196</v>
      </c>
    </row>
    <row r="255" spans="2:65" s="13" customFormat="1">
      <c r="B255" s="228"/>
      <c r="C255" s="229"/>
      <c r="D255" s="218" t="s">
        <v>205</v>
      </c>
      <c r="E255" s="230" t="s">
        <v>24</v>
      </c>
      <c r="F255" s="231" t="s">
        <v>2386</v>
      </c>
      <c r="G255" s="229"/>
      <c r="H255" s="232">
        <v>29.266999999999999</v>
      </c>
      <c r="I255" s="233"/>
      <c r="J255" s="229"/>
      <c r="K255" s="229"/>
      <c r="L255" s="234"/>
      <c r="M255" s="235"/>
      <c r="N255" s="236"/>
      <c r="O255" s="236"/>
      <c r="P255" s="236"/>
      <c r="Q255" s="236"/>
      <c r="R255" s="236"/>
      <c r="S255" s="236"/>
      <c r="T255" s="237"/>
      <c r="AT255" s="238" t="s">
        <v>205</v>
      </c>
      <c r="AU255" s="238" t="s">
        <v>211</v>
      </c>
      <c r="AV255" s="13" t="s">
        <v>211</v>
      </c>
      <c r="AW255" s="13" t="s">
        <v>37</v>
      </c>
      <c r="AX255" s="13" t="s">
        <v>74</v>
      </c>
      <c r="AY255" s="238" t="s">
        <v>196</v>
      </c>
    </row>
    <row r="256" spans="2:65" s="12" customFormat="1">
      <c r="B256" s="216"/>
      <c r="C256" s="217"/>
      <c r="D256" s="218" t="s">
        <v>205</v>
      </c>
      <c r="E256" s="219" t="s">
        <v>24</v>
      </c>
      <c r="F256" s="220" t="s">
        <v>2409</v>
      </c>
      <c r="G256" s="217"/>
      <c r="H256" s="221">
        <v>53.186</v>
      </c>
      <c r="I256" s="222"/>
      <c r="J256" s="217"/>
      <c r="K256" s="217"/>
      <c r="L256" s="223"/>
      <c r="M256" s="224"/>
      <c r="N256" s="225"/>
      <c r="O256" s="225"/>
      <c r="P256" s="225"/>
      <c r="Q256" s="225"/>
      <c r="R256" s="225"/>
      <c r="S256" s="225"/>
      <c r="T256" s="226"/>
      <c r="AT256" s="227" t="s">
        <v>205</v>
      </c>
      <c r="AU256" s="227" t="s">
        <v>211</v>
      </c>
      <c r="AV256" s="12" t="s">
        <v>83</v>
      </c>
      <c r="AW256" s="12" t="s">
        <v>37</v>
      </c>
      <c r="AX256" s="12" t="s">
        <v>74</v>
      </c>
      <c r="AY256" s="227" t="s">
        <v>196</v>
      </c>
    </row>
    <row r="257" spans="2:65" s="12" customFormat="1">
      <c r="B257" s="216"/>
      <c r="C257" s="217"/>
      <c r="D257" s="218" t="s">
        <v>205</v>
      </c>
      <c r="E257" s="219" t="s">
        <v>24</v>
      </c>
      <c r="F257" s="220" t="s">
        <v>2410</v>
      </c>
      <c r="G257" s="217"/>
      <c r="H257" s="221">
        <v>28.05</v>
      </c>
      <c r="I257" s="222"/>
      <c r="J257" s="217"/>
      <c r="K257" s="217"/>
      <c r="L257" s="223"/>
      <c r="M257" s="224"/>
      <c r="N257" s="225"/>
      <c r="O257" s="225"/>
      <c r="P257" s="225"/>
      <c r="Q257" s="225"/>
      <c r="R257" s="225"/>
      <c r="S257" s="225"/>
      <c r="T257" s="226"/>
      <c r="AT257" s="227" t="s">
        <v>205</v>
      </c>
      <c r="AU257" s="227" t="s">
        <v>211</v>
      </c>
      <c r="AV257" s="12" t="s">
        <v>83</v>
      </c>
      <c r="AW257" s="12" t="s">
        <v>37</v>
      </c>
      <c r="AX257" s="12" t="s">
        <v>74</v>
      </c>
      <c r="AY257" s="227" t="s">
        <v>196</v>
      </c>
    </row>
    <row r="258" spans="2:65" s="12" customFormat="1">
      <c r="B258" s="216"/>
      <c r="C258" s="217"/>
      <c r="D258" s="218" t="s">
        <v>205</v>
      </c>
      <c r="E258" s="219" t="s">
        <v>24</v>
      </c>
      <c r="F258" s="220" t="s">
        <v>2411</v>
      </c>
      <c r="G258" s="217"/>
      <c r="H258" s="221">
        <v>-10.007999999999999</v>
      </c>
      <c r="I258" s="222"/>
      <c r="J258" s="217"/>
      <c r="K258" s="217"/>
      <c r="L258" s="223"/>
      <c r="M258" s="224"/>
      <c r="N258" s="225"/>
      <c r="O258" s="225"/>
      <c r="P258" s="225"/>
      <c r="Q258" s="225"/>
      <c r="R258" s="225"/>
      <c r="S258" s="225"/>
      <c r="T258" s="226"/>
      <c r="AT258" s="227" t="s">
        <v>205</v>
      </c>
      <c r="AU258" s="227" t="s">
        <v>211</v>
      </c>
      <c r="AV258" s="12" t="s">
        <v>83</v>
      </c>
      <c r="AW258" s="12" t="s">
        <v>37</v>
      </c>
      <c r="AX258" s="12" t="s">
        <v>74</v>
      </c>
      <c r="AY258" s="227" t="s">
        <v>196</v>
      </c>
    </row>
    <row r="259" spans="2:65" s="13" customFormat="1">
      <c r="B259" s="228"/>
      <c r="C259" s="229"/>
      <c r="D259" s="218" t="s">
        <v>205</v>
      </c>
      <c r="E259" s="230" t="s">
        <v>24</v>
      </c>
      <c r="F259" s="231" t="s">
        <v>2412</v>
      </c>
      <c r="G259" s="229"/>
      <c r="H259" s="232">
        <v>71.227999999999994</v>
      </c>
      <c r="I259" s="233"/>
      <c r="J259" s="229"/>
      <c r="K259" s="229"/>
      <c r="L259" s="234"/>
      <c r="M259" s="235"/>
      <c r="N259" s="236"/>
      <c r="O259" s="236"/>
      <c r="P259" s="236"/>
      <c r="Q259" s="236"/>
      <c r="R259" s="236"/>
      <c r="S259" s="236"/>
      <c r="T259" s="237"/>
      <c r="AT259" s="238" t="s">
        <v>205</v>
      </c>
      <c r="AU259" s="238" t="s">
        <v>211</v>
      </c>
      <c r="AV259" s="13" t="s">
        <v>211</v>
      </c>
      <c r="AW259" s="13" t="s">
        <v>37</v>
      </c>
      <c r="AX259" s="13" t="s">
        <v>74</v>
      </c>
      <c r="AY259" s="238" t="s">
        <v>196</v>
      </c>
    </row>
    <row r="260" spans="2:65" s="14" customFormat="1">
      <c r="B260" s="239"/>
      <c r="C260" s="240"/>
      <c r="D260" s="218" t="s">
        <v>205</v>
      </c>
      <c r="E260" s="241" t="s">
        <v>24</v>
      </c>
      <c r="F260" s="242" t="s">
        <v>238</v>
      </c>
      <c r="G260" s="240"/>
      <c r="H260" s="243">
        <v>100.495</v>
      </c>
      <c r="I260" s="244"/>
      <c r="J260" s="240"/>
      <c r="K260" s="240"/>
      <c r="L260" s="245"/>
      <c r="M260" s="246"/>
      <c r="N260" s="247"/>
      <c r="O260" s="247"/>
      <c r="P260" s="247"/>
      <c r="Q260" s="247"/>
      <c r="R260" s="247"/>
      <c r="S260" s="247"/>
      <c r="T260" s="248"/>
      <c r="AT260" s="249" t="s">
        <v>205</v>
      </c>
      <c r="AU260" s="249" t="s">
        <v>211</v>
      </c>
      <c r="AV260" s="14" t="s">
        <v>203</v>
      </c>
      <c r="AW260" s="14" t="s">
        <v>37</v>
      </c>
      <c r="AX260" s="14" t="s">
        <v>81</v>
      </c>
      <c r="AY260" s="249" t="s">
        <v>196</v>
      </c>
    </row>
    <row r="261" spans="2:65" s="1" customFormat="1" ht="34.5" customHeight="1">
      <c r="B261" s="42"/>
      <c r="C261" s="204" t="s">
        <v>380</v>
      </c>
      <c r="D261" s="204" t="s">
        <v>198</v>
      </c>
      <c r="E261" s="205" t="s">
        <v>745</v>
      </c>
      <c r="F261" s="206" t="s">
        <v>746</v>
      </c>
      <c r="G261" s="207" t="s">
        <v>267</v>
      </c>
      <c r="H261" s="208">
        <v>13.445</v>
      </c>
      <c r="I261" s="209"/>
      <c r="J261" s="210">
        <f>ROUND(I261*H261,2)</f>
        <v>0</v>
      </c>
      <c r="K261" s="206" t="s">
        <v>202</v>
      </c>
      <c r="L261" s="62"/>
      <c r="M261" s="211" t="s">
        <v>24</v>
      </c>
      <c r="N261" s="212" t="s">
        <v>45</v>
      </c>
      <c r="O261" s="43"/>
      <c r="P261" s="213">
        <f>O261*H261</f>
        <v>0</v>
      </c>
      <c r="Q261" s="213">
        <v>4.3839999999999999E-3</v>
      </c>
      <c r="R261" s="213">
        <f>Q261*H261</f>
        <v>5.8942880000000003E-2</v>
      </c>
      <c r="S261" s="213">
        <v>0</v>
      </c>
      <c r="T261" s="214">
        <f>S261*H261</f>
        <v>0</v>
      </c>
      <c r="AR261" s="25" t="s">
        <v>203</v>
      </c>
      <c r="AT261" s="25" t="s">
        <v>198</v>
      </c>
      <c r="AU261" s="25" t="s">
        <v>211</v>
      </c>
      <c r="AY261" s="25" t="s">
        <v>196</v>
      </c>
      <c r="BE261" s="215">
        <f>IF(N261="základní",J261,0)</f>
        <v>0</v>
      </c>
      <c r="BF261" s="215">
        <f>IF(N261="snížená",J261,0)</f>
        <v>0</v>
      </c>
      <c r="BG261" s="215">
        <f>IF(N261="zákl. přenesená",J261,0)</f>
        <v>0</v>
      </c>
      <c r="BH261" s="215">
        <f>IF(N261="sníž. přenesená",J261,0)</f>
        <v>0</v>
      </c>
      <c r="BI261" s="215">
        <f>IF(N261="nulová",J261,0)</f>
        <v>0</v>
      </c>
      <c r="BJ261" s="25" t="s">
        <v>81</v>
      </c>
      <c r="BK261" s="215">
        <f>ROUND(I261*H261,2)</f>
        <v>0</v>
      </c>
      <c r="BL261" s="25" t="s">
        <v>203</v>
      </c>
      <c r="BM261" s="25" t="s">
        <v>2413</v>
      </c>
    </row>
    <row r="262" spans="2:65" s="12" customFormat="1">
      <c r="B262" s="216"/>
      <c r="C262" s="217"/>
      <c r="D262" s="218" t="s">
        <v>205</v>
      </c>
      <c r="E262" s="219" t="s">
        <v>24</v>
      </c>
      <c r="F262" s="220" t="s">
        <v>295</v>
      </c>
      <c r="G262" s="217"/>
      <c r="H262" s="221">
        <v>4</v>
      </c>
      <c r="I262" s="222"/>
      <c r="J262" s="217"/>
      <c r="K262" s="217"/>
      <c r="L262" s="223"/>
      <c r="M262" s="224"/>
      <c r="N262" s="225"/>
      <c r="O262" s="225"/>
      <c r="P262" s="225"/>
      <c r="Q262" s="225"/>
      <c r="R262" s="225"/>
      <c r="S262" s="225"/>
      <c r="T262" s="226"/>
      <c r="AT262" s="227" t="s">
        <v>205</v>
      </c>
      <c r="AU262" s="227" t="s">
        <v>211</v>
      </c>
      <c r="AV262" s="12" t="s">
        <v>83</v>
      </c>
      <c r="AW262" s="12" t="s">
        <v>37</v>
      </c>
      <c r="AX262" s="12" t="s">
        <v>74</v>
      </c>
      <c r="AY262" s="227" t="s">
        <v>196</v>
      </c>
    </row>
    <row r="263" spans="2:65" s="12" customFormat="1">
      <c r="B263" s="216"/>
      <c r="C263" s="217"/>
      <c r="D263" s="218" t="s">
        <v>205</v>
      </c>
      <c r="E263" s="219" t="s">
        <v>24</v>
      </c>
      <c r="F263" s="220" t="s">
        <v>2414</v>
      </c>
      <c r="G263" s="217"/>
      <c r="H263" s="221">
        <v>3.4449999999999998</v>
      </c>
      <c r="I263" s="222"/>
      <c r="J263" s="217"/>
      <c r="K263" s="217"/>
      <c r="L263" s="223"/>
      <c r="M263" s="224"/>
      <c r="N263" s="225"/>
      <c r="O263" s="225"/>
      <c r="P263" s="225"/>
      <c r="Q263" s="225"/>
      <c r="R263" s="225"/>
      <c r="S263" s="225"/>
      <c r="T263" s="226"/>
      <c r="AT263" s="227" t="s">
        <v>205</v>
      </c>
      <c r="AU263" s="227" t="s">
        <v>211</v>
      </c>
      <c r="AV263" s="12" t="s">
        <v>83</v>
      </c>
      <c r="AW263" s="12" t="s">
        <v>37</v>
      </c>
      <c r="AX263" s="12" t="s">
        <v>74</v>
      </c>
      <c r="AY263" s="227" t="s">
        <v>196</v>
      </c>
    </row>
    <row r="264" spans="2:65" s="13" customFormat="1">
      <c r="B264" s="228"/>
      <c r="C264" s="229"/>
      <c r="D264" s="218" t="s">
        <v>205</v>
      </c>
      <c r="E264" s="230" t="s">
        <v>24</v>
      </c>
      <c r="F264" s="231" t="s">
        <v>263</v>
      </c>
      <c r="G264" s="229"/>
      <c r="H264" s="232">
        <v>7.4450000000000003</v>
      </c>
      <c r="I264" s="233"/>
      <c r="J264" s="229"/>
      <c r="K264" s="229"/>
      <c r="L264" s="234"/>
      <c r="M264" s="235"/>
      <c r="N264" s="236"/>
      <c r="O264" s="236"/>
      <c r="P264" s="236"/>
      <c r="Q264" s="236"/>
      <c r="R264" s="236"/>
      <c r="S264" s="236"/>
      <c r="T264" s="237"/>
      <c r="AT264" s="238" t="s">
        <v>205</v>
      </c>
      <c r="AU264" s="238" t="s">
        <v>211</v>
      </c>
      <c r="AV264" s="13" t="s">
        <v>211</v>
      </c>
      <c r="AW264" s="13" t="s">
        <v>37</v>
      </c>
      <c r="AX264" s="13" t="s">
        <v>74</v>
      </c>
      <c r="AY264" s="238" t="s">
        <v>196</v>
      </c>
    </row>
    <row r="265" spans="2:65" s="12" customFormat="1">
      <c r="B265" s="216"/>
      <c r="C265" s="217"/>
      <c r="D265" s="218" t="s">
        <v>205</v>
      </c>
      <c r="E265" s="219" t="s">
        <v>24</v>
      </c>
      <c r="F265" s="220" t="s">
        <v>1975</v>
      </c>
      <c r="G265" s="217"/>
      <c r="H265" s="221">
        <v>6</v>
      </c>
      <c r="I265" s="222"/>
      <c r="J265" s="217"/>
      <c r="K265" s="217"/>
      <c r="L265" s="223"/>
      <c r="M265" s="224"/>
      <c r="N265" s="225"/>
      <c r="O265" s="225"/>
      <c r="P265" s="225"/>
      <c r="Q265" s="225"/>
      <c r="R265" s="225"/>
      <c r="S265" s="225"/>
      <c r="T265" s="226"/>
      <c r="AT265" s="227" t="s">
        <v>205</v>
      </c>
      <c r="AU265" s="227" t="s">
        <v>211</v>
      </c>
      <c r="AV265" s="12" t="s">
        <v>83</v>
      </c>
      <c r="AW265" s="12" t="s">
        <v>37</v>
      </c>
      <c r="AX265" s="12" t="s">
        <v>74</v>
      </c>
      <c r="AY265" s="227" t="s">
        <v>196</v>
      </c>
    </row>
    <row r="266" spans="2:65" s="13" customFormat="1">
      <c r="B266" s="228"/>
      <c r="C266" s="229"/>
      <c r="D266" s="218" t="s">
        <v>205</v>
      </c>
      <c r="E266" s="230" t="s">
        <v>24</v>
      </c>
      <c r="F266" s="231" t="s">
        <v>271</v>
      </c>
      <c r="G266" s="229"/>
      <c r="H266" s="232">
        <v>6</v>
      </c>
      <c r="I266" s="233"/>
      <c r="J266" s="229"/>
      <c r="K266" s="229"/>
      <c r="L266" s="234"/>
      <c r="M266" s="235"/>
      <c r="N266" s="236"/>
      <c r="O266" s="236"/>
      <c r="P266" s="236"/>
      <c r="Q266" s="236"/>
      <c r="R266" s="236"/>
      <c r="S266" s="236"/>
      <c r="T266" s="237"/>
      <c r="AT266" s="238" t="s">
        <v>205</v>
      </c>
      <c r="AU266" s="238" t="s">
        <v>211</v>
      </c>
      <c r="AV266" s="13" t="s">
        <v>211</v>
      </c>
      <c r="AW266" s="13" t="s">
        <v>37</v>
      </c>
      <c r="AX266" s="13" t="s">
        <v>74</v>
      </c>
      <c r="AY266" s="238" t="s">
        <v>196</v>
      </c>
    </row>
    <row r="267" spans="2:65" s="14" customFormat="1">
      <c r="B267" s="239"/>
      <c r="C267" s="240"/>
      <c r="D267" s="218" t="s">
        <v>205</v>
      </c>
      <c r="E267" s="241" t="s">
        <v>24</v>
      </c>
      <c r="F267" s="242" t="s">
        <v>2415</v>
      </c>
      <c r="G267" s="240"/>
      <c r="H267" s="243">
        <v>13.445</v>
      </c>
      <c r="I267" s="244"/>
      <c r="J267" s="240"/>
      <c r="K267" s="240"/>
      <c r="L267" s="245"/>
      <c r="M267" s="246"/>
      <c r="N267" s="247"/>
      <c r="O267" s="247"/>
      <c r="P267" s="247"/>
      <c r="Q267" s="247"/>
      <c r="R267" s="247"/>
      <c r="S267" s="247"/>
      <c r="T267" s="248"/>
      <c r="AT267" s="249" t="s">
        <v>205</v>
      </c>
      <c r="AU267" s="249" t="s">
        <v>211</v>
      </c>
      <c r="AV267" s="14" t="s">
        <v>203</v>
      </c>
      <c r="AW267" s="14" t="s">
        <v>37</v>
      </c>
      <c r="AX267" s="14" t="s">
        <v>81</v>
      </c>
      <c r="AY267" s="249" t="s">
        <v>196</v>
      </c>
    </row>
    <row r="268" spans="2:65" s="1" customFormat="1" ht="34.5" customHeight="1">
      <c r="B268" s="42"/>
      <c r="C268" s="204" t="s">
        <v>228</v>
      </c>
      <c r="D268" s="204" t="s">
        <v>198</v>
      </c>
      <c r="E268" s="205" t="s">
        <v>766</v>
      </c>
      <c r="F268" s="206" t="s">
        <v>767</v>
      </c>
      <c r="G268" s="207" t="s">
        <v>267</v>
      </c>
      <c r="H268" s="208">
        <v>105.223</v>
      </c>
      <c r="I268" s="209"/>
      <c r="J268" s="210">
        <f>ROUND(I268*H268,2)</f>
        <v>0</v>
      </c>
      <c r="K268" s="206" t="s">
        <v>202</v>
      </c>
      <c r="L268" s="62"/>
      <c r="M268" s="211" t="s">
        <v>24</v>
      </c>
      <c r="N268" s="212" t="s">
        <v>45</v>
      </c>
      <c r="O268" s="43"/>
      <c r="P268" s="213">
        <f>O268*H268</f>
        <v>0</v>
      </c>
      <c r="Q268" s="213">
        <v>2.63E-4</v>
      </c>
      <c r="R268" s="213">
        <f>Q268*H268</f>
        <v>2.7673648999999998E-2</v>
      </c>
      <c r="S268" s="213">
        <v>0</v>
      </c>
      <c r="T268" s="214">
        <f>S268*H268</f>
        <v>0</v>
      </c>
      <c r="AR268" s="25" t="s">
        <v>203</v>
      </c>
      <c r="AT268" s="25" t="s">
        <v>198</v>
      </c>
      <c r="AU268" s="25" t="s">
        <v>211</v>
      </c>
      <c r="AY268" s="25" t="s">
        <v>196</v>
      </c>
      <c r="BE268" s="215">
        <f>IF(N268="základní",J268,0)</f>
        <v>0</v>
      </c>
      <c r="BF268" s="215">
        <f>IF(N268="snížená",J268,0)</f>
        <v>0</v>
      </c>
      <c r="BG268" s="215">
        <f>IF(N268="zákl. přenesená",J268,0)</f>
        <v>0</v>
      </c>
      <c r="BH268" s="215">
        <f>IF(N268="sníž. přenesená",J268,0)</f>
        <v>0</v>
      </c>
      <c r="BI268" s="215">
        <f>IF(N268="nulová",J268,0)</f>
        <v>0</v>
      </c>
      <c r="BJ268" s="25" t="s">
        <v>81</v>
      </c>
      <c r="BK268" s="215">
        <f>ROUND(I268*H268,2)</f>
        <v>0</v>
      </c>
      <c r="BL268" s="25" t="s">
        <v>203</v>
      </c>
      <c r="BM268" s="25" t="s">
        <v>2416</v>
      </c>
    </row>
    <row r="269" spans="2:65" s="12" customFormat="1">
      <c r="B269" s="216"/>
      <c r="C269" s="217"/>
      <c r="D269" s="218" t="s">
        <v>205</v>
      </c>
      <c r="E269" s="219" t="s">
        <v>24</v>
      </c>
      <c r="F269" s="220" t="s">
        <v>2406</v>
      </c>
      <c r="G269" s="217"/>
      <c r="H269" s="221">
        <v>28.8</v>
      </c>
      <c r="I269" s="222"/>
      <c r="J269" s="217"/>
      <c r="K269" s="217"/>
      <c r="L269" s="223"/>
      <c r="M269" s="224"/>
      <c r="N269" s="225"/>
      <c r="O269" s="225"/>
      <c r="P269" s="225"/>
      <c r="Q269" s="225"/>
      <c r="R269" s="225"/>
      <c r="S269" s="225"/>
      <c r="T269" s="226"/>
      <c r="AT269" s="227" t="s">
        <v>205</v>
      </c>
      <c r="AU269" s="227" t="s">
        <v>211</v>
      </c>
      <c r="AV269" s="12" t="s">
        <v>83</v>
      </c>
      <c r="AW269" s="12" t="s">
        <v>37</v>
      </c>
      <c r="AX269" s="12" t="s">
        <v>74</v>
      </c>
      <c r="AY269" s="227" t="s">
        <v>196</v>
      </c>
    </row>
    <row r="270" spans="2:65" s="12" customFormat="1">
      <c r="B270" s="216"/>
      <c r="C270" s="217"/>
      <c r="D270" s="218" t="s">
        <v>205</v>
      </c>
      <c r="E270" s="219" t="s">
        <v>24</v>
      </c>
      <c r="F270" s="220" t="s">
        <v>2407</v>
      </c>
      <c r="G270" s="217"/>
      <c r="H270" s="221">
        <v>-1.7729999999999999</v>
      </c>
      <c r="I270" s="222"/>
      <c r="J270" s="217"/>
      <c r="K270" s="217"/>
      <c r="L270" s="223"/>
      <c r="M270" s="224"/>
      <c r="N270" s="225"/>
      <c r="O270" s="225"/>
      <c r="P270" s="225"/>
      <c r="Q270" s="225"/>
      <c r="R270" s="225"/>
      <c r="S270" s="225"/>
      <c r="T270" s="226"/>
      <c r="AT270" s="227" t="s">
        <v>205</v>
      </c>
      <c r="AU270" s="227" t="s">
        <v>211</v>
      </c>
      <c r="AV270" s="12" t="s">
        <v>83</v>
      </c>
      <c r="AW270" s="12" t="s">
        <v>37</v>
      </c>
      <c r="AX270" s="12" t="s">
        <v>74</v>
      </c>
      <c r="AY270" s="227" t="s">
        <v>196</v>
      </c>
    </row>
    <row r="271" spans="2:65" s="12" customFormat="1">
      <c r="B271" s="216"/>
      <c r="C271" s="217"/>
      <c r="D271" s="218" t="s">
        <v>205</v>
      </c>
      <c r="E271" s="219" t="s">
        <v>24</v>
      </c>
      <c r="F271" s="220" t="s">
        <v>2408</v>
      </c>
      <c r="G271" s="217"/>
      <c r="H271" s="221">
        <v>2.2400000000000002</v>
      </c>
      <c r="I271" s="222"/>
      <c r="J271" s="217"/>
      <c r="K271" s="217"/>
      <c r="L271" s="223"/>
      <c r="M271" s="224"/>
      <c r="N271" s="225"/>
      <c r="O271" s="225"/>
      <c r="P271" s="225"/>
      <c r="Q271" s="225"/>
      <c r="R271" s="225"/>
      <c r="S271" s="225"/>
      <c r="T271" s="226"/>
      <c r="AT271" s="227" t="s">
        <v>205</v>
      </c>
      <c r="AU271" s="227" t="s">
        <v>211</v>
      </c>
      <c r="AV271" s="12" t="s">
        <v>83</v>
      </c>
      <c r="AW271" s="12" t="s">
        <v>37</v>
      </c>
      <c r="AX271" s="12" t="s">
        <v>74</v>
      </c>
      <c r="AY271" s="227" t="s">
        <v>196</v>
      </c>
    </row>
    <row r="272" spans="2:65" s="13" customFormat="1">
      <c r="B272" s="228"/>
      <c r="C272" s="229"/>
      <c r="D272" s="218" t="s">
        <v>205</v>
      </c>
      <c r="E272" s="230" t="s">
        <v>24</v>
      </c>
      <c r="F272" s="231" t="s">
        <v>2386</v>
      </c>
      <c r="G272" s="229"/>
      <c r="H272" s="232">
        <v>29.266999999999999</v>
      </c>
      <c r="I272" s="233"/>
      <c r="J272" s="229"/>
      <c r="K272" s="229"/>
      <c r="L272" s="234"/>
      <c r="M272" s="235"/>
      <c r="N272" s="236"/>
      <c r="O272" s="236"/>
      <c r="P272" s="236"/>
      <c r="Q272" s="236"/>
      <c r="R272" s="236"/>
      <c r="S272" s="236"/>
      <c r="T272" s="237"/>
      <c r="AT272" s="238" t="s">
        <v>205</v>
      </c>
      <c r="AU272" s="238" t="s">
        <v>211</v>
      </c>
      <c r="AV272" s="13" t="s">
        <v>211</v>
      </c>
      <c r="AW272" s="13" t="s">
        <v>37</v>
      </c>
      <c r="AX272" s="13" t="s">
        <v>74</v>
      </c>
      <c r="AY272" s="238" t="s">
        <v>196</v>
      </c>
    </row>
    <row r="273" spans="2:65" s="12" customFormat="1">
      <c r="B273" s="216"/>
      <c r="C273" s="217"/>
      <c r="D273" s="218" t="s">
        <v>205</v>
      </c>
      <c r="E273" s="219" t="s">
        <v>24</v>
      </c>
      <c r="F273" s="220" t="s">
        <v>2409</v>
      </c>
      <c r="G273" s="217"/>
      <c r="H273" s="221">
        <v>53.186</v>
      </c>
      <c r="I273" s="222"/>
      <c r="J273" s="217"/>
      <c r="K273" s="217"/>
      <c r="L273" s="223"/>
      <c r="M273" s="224"/>
      <c r="N273" s="225"/>
      <c r="O273" s="225"/>
      <c r="P273" s="225"/>
      <c r="Q273" s="225"/>
      <c r="R273" s="225"/>
      <c r="S273" s="225"/>
      <c r="T273" s="226"/>
      <c r="AT273" s="227" t="s">
        <v>205</v>
      </c>
      <c r="AU273" s="227" t="s">
        <v>211</v>
      </c>
      <c r="AV273" s="12" t="s">
        <v>83</v>
      </c>
      <c r="AW273" s="12" t="s">
        <v>37</v>
      </c>
      <c r="AX273" s="12" t="s">
        <v>74</v>
      </c>
      <c r="AY273" s="227" t="s">
        <v>196</v>
      </c>
    </row>
    <row r="274" spans="2:65" s="12" customFormat="1">
      <c r="B274" s="216"/>
      <c r="C274" s="217"/>
      <c r="D274" s="218" t="s">
        <v>205</v>
      </c>
      <c r="E274" s="219" t="s">
        <v>24</v>
      </c>
      <c r="F274" s="220" t="s">
        <v>2410</v>
      </c>
      <c r="G274" s="217"/>
      <c r="H274" s="221">
        <v>28.05</v>
      </c>
      <c r="I274" s="222"/>
      <c r="J274" s="217"/>
      <c r="K274" s="217"/>
      <c r="L274" s="223"/>
      <c r="M274" s="224"/>
      <c r="N274" s="225"/>
      <c r="O274" s="225"/>
      <c r="P274" s="225"/>
      <c r="Q274" s="225"/>
      <c r="R274" s="225"/>
      <c r="S274" s="225"/>
      <c r="T274" s="226"/>
      <c r="AT274" s="227" t="s">
        <v>205</v>
      </c>
      <c r="AU274" s="227" t="s">
        <v>211</v>
      </c>
      <c r="AV274" s="12" t="s">
        <v>83</v>
      </c>
      <c r="AW274" s="12" t="s">
        <v>37</v>
      </c>
      <c r="AX274" s="12" t="s">
        <v>74</v>
      </c>
      <c r="AY274" s="227" t="s">
        <v>196</v>
      </c>
    </row>
    <row r="275" spans="2:65" s="12" customFormat="1">
      <c r="B275" s="216"/>
      <c r="C275" s="217"/>
      <c r="D275" s="218" t="s">
        <v>205</v>
      </c>
      <c r="E275" s="219" t="s">
        <v>24</v>
      </c>
      <c r="F275" s="220" t="s">
        <v>2417</v>
      </c>
      <c r="G275" s="217"/>
      <c r="H275" s="221">
        <v>-5.28</v>
      </c>
      <c r="I275" s="222"/>
      <c r="J275" s="217"/>
      <c r="K275" s="217"/>
      <c r="L275" s="223"/>
      <c r="M275" s="224"/>
      <c r="N275" s="225"/>
      <c r="O275" s="225"/>
      <c r="P275" s="225"/>
      <c r="Q275" s="225"/>
      <c r="R275" s="225"/>
      <c r="S275" s="225"/>
      <c r="T275" s="226"/>
      <c r="AT275" s="227" t="s">
        <v>205</v>
      </c>
      <c r="AU275" s="227" t="s">
        <v>211</v>
      </c>
      <c r="AV275" s="12" t="s">
        <v>83</v>
      </c>
      <c r="AW275" s="12" t="s">
        <v>37</v>
      </c>
      <c r="AX275" s="12" t="s">
        <v>74</v>
      </c>
      <c r="AY275" s="227" t="s">
        <v>196</v>
      </c>
    </row>
    <row r="276" spans="2:65" s="13" customFormat="1">
      <c r="B276" s="228"/>
      <c r="C276" s="229"/>
      <c r="D276" s="218" t="s">
        <v>205</v>
      </c>
      <c r="E276" s="230" t="s">
        <v>24</v>
      </c>
      <c r="F276" s="231" t="s">
        <v>2412</v>
      </c>
      <c r="G276" s="229"/>
      <c r="H276" s="232">
        <v>75.956000000000003</v>
      </c>
      <c r="I276" s="233"/>
      <c r="J276" s="229"/>
      <c r="K276" s="229"/>
      <c r="L276" s="234"/>
      <c r="M276" s="235"/>
      <c r="N276" s="236"/>
      <c r="O276" s="236"/>
      <c r="P276" s="236"/>
      <c r="Q276" s="236"/>
      <c r="R276" s="236"/>
      <c r="S276" s="236"/>
      <c r="T276" s="237"/>
      <c r="AT276" s="238" t="s">
        <v>205</v>
      </c>
      <c r="AU276" s="238" t="s">
        <v>211</v>
      </c>
      <c r="AV276" s="13" t="s">
        <v>211</v>
      </c>
      <c r="AW276" s="13" t="s">
        <v>37</v>
      </c>
      <c r="AX276" s="13" t="s">
        <v>74</v>
      </c>
      <c r="AY276" s="238" t="s">
        <v>196</v>
      </c>
    </row>
    <row r="277" spans="2:65" s="14" customFormat="1">
      <c r="B277" s="239"/>
      <c r="C277" s="240"/>
      <c r="D277" s="218" t="s">
        <v>205</v>
      </c>
      <c r="E277" s="241" t="s">
        <v>24</v>
      </c>
      <c r="F277" s="242" t="s">
        <v>238</v>
      </c>
      <c r="G277" s="240"/>
      <c r="H277" s="243">
        <v>105.223</v>
      </c>
      <c r="I277" s="244"/>
      <c r="J277" s="240"/>
      <c r="K277" s="240"/>
      <c r="L277" s="245"/>
      <c r="M277" s="246"/>
      <c r="N277" s="247"/>
      <c r="O277" s="247"/>
      <c r="P277" s="247"/>
      <c r="Q277" s="247"/>
      <c r="R277" s="247"/>
      <c r="S277" s="247"/>
      <c r="T277" s="248"/>
      <c r="AT277" s="249" t="s">
        <v>205</v>
      </c>
      <c r="AU277" s="249" t="s">
        <v>211</v>
      </c>
      <c r="AV277" s="14" t="s">
        <v>203</v>
      </c>
      <c r="AW277" s="14" t="s">
        <v>37</v>
      </c>
      <c r="AX277" s="14" t="s">
        <v>81</v>
      </c>
      <c r="AY277" s="249" t="s">
        <v>196</v>
      </c>
    </row>
    <row r="278" spans="2:65" s="1" customFormat="1" ht="23" customHeight="1">
      <c r="B278" s="42"/>
      <c r="C278" s="204" t="s">
        <v>390</v>
      </c>
      <c r="D278" s="204" t="s">
        <v>198</v>
      </c>
      <c r="E278" s="205" t="s">
        <v>762</v>
      </c>
      <c r="F278" s="206" t="s">
        <v>763</v>
      </c>
      <c r="G278" s="207" t="s">
        <v>267</v>
      </c>
      <c r="H278" s="208">
        <v>105.223</v>
      </c>
      <c r="I278" s="209"/>
      <c r="J278" s="210">
        <f>ROUND(I278*H278,2)</f>
        <v>0</v>
      </c>
      <c r="K278" s="206" t="s">
        <v>202</v>
      </c>
      <c r="L278" s="62"/>
      <c r="M278" s="211" t="s">
        <v>24</v>
      </c>
      <c r="N278" s="212" t="s">
        <v>45</v>
      </c>
      <c r="O278" s="43"/>
      <c r="P278" s="213">
        <f>O278*H278</f>
        <v>0</v>
      </c>
      <c r="Q278" s="213">
        <v>3.0000000000000001E-3</v>
      </c>
      <c r="R278" s="213">
        <f>Q278*H278</f>
        <v>0.31566899999999998</v>
      </c>
      <c r="S278" s="213">
        <v>0</v>
      </c>
      <c r="T278" s="214">
        <f>S278*H278</f>
        <v>0</v>
      </c>
      <c r="AR278" s="25" t="s">
        <v>203</v>
      </c>
      <c r="AT278" s="25" t="s">
        <v>198</v>
      </c>
      <c r="AU278" s="25" t="s">
        <v>211</v>
      </c>
      <c r="AY278" s="25" t="s">
        <v>196</v>
      </c>
      <c r="BE278" s="215">
        <f>IF(N278="základní",J278,0)</f>
        <v>0</v>
      </c>
      <c r="BF278" s="215">
        <f>IF(N278="snížená",J278,0)</f>
        <v>0</v>
      </c>
      <c r="BG278" s="215">
        <f>IF(N278="zákl. přenesená",J278,0)</f>
        <v>0</v>
      </c>
      <c r="BH278" s="215">
        <f>IF(N278="sníž. přenesená",J278,0)</f>
        <v>0</v>
      </c>
      <c r="BI278" s="215">
        <f>IF(N278="nulová",J278,0)</f>
        <v>0</v>
      </c>
      <c r="BJ278" s="25" t="s">
        <v>81</v>
      </c>
      <c r="BK278" s="215">
        <f>ROUND(I278*H278,2)</f>
        <v>0</v>
      </c>
      <c r="BL278" s="25" t="s">
        <v>203</v>
      </c>
      <c r="BM278" s="25" t="s">
        <v>2418</v>
      </c>
    </row>
    <row r="279" spans="2:65" s="12" customFormat="1">
      <c r="B279" s="216"/>
      <c r="C279" s="217"/>
      <c r="D279" s="218" t="s">
        <v>205</v>
      </c>
      <c r="E279" s="219" t="s">
        <v>24</v>
      </c>
      <c r="F279" s="220" t="s">
        <v>2406</v>
      </c>
      <c r="G279" s="217"/>
      <c r="H279" s="221">
        <v>28.8</v>
      </c>
      <c r="I279" s="222"/>
      <c r="J279" s="217"/>
      <c r="K279" s="217"/>
      <c r="L279" s="223"/>
      <c r="M279" s="224"/>
      <c r="N279" s="225"/>
      <c r="O279" s="225"/>
      <c r="P279" s="225"/>
      <c r="Q279" s="225"/>
      <c r="R279" s="225"/>
      <c r="S279" s="225"/>
      <c r="T279" s="226"/>
      <c r="AT279" s="227" t="s">
        <v>205</v>
      </c>
      <c r="AU279" s="227" t="s">
        <v>211</v>
      </c>
      <c r="AV279" s="12" t="s">
        <v>83</v>
      </c>
      <c r="AW279" s="12" t="s">
        <v>37</v>
      </c>
      <c r="AX279" s="12" t="s">
        <v>74</v>
      </c>
      <c r="AY279" s="227" t="s">
        <v>196</v>
      </c>
    </row>
    <row r="280" spans="2:65" s="12" customFormat="1">
      <c r="B280" s="216"/>
      <c r="C280" s="217"/>
      <c r="D280" s="218" t="s">
        <v>205</v>
      </c>
      <c r="E280" s="219" t="s">
        <v>24</v>
      </c>
      <c r="F280" s="220" t="s">
        <v>2407</v>
      </c>
      <c r="G280" s="217"/>
      <c r="H280" s="221">
        <v>-1.7729999999999999</v>
      </c>
      <c r="I280" s="222"/>
      <c r="J280" s="217"/>
      <c r="K280" s="217"/>
      <c r="L280" s="223"/>
      <c r="M280" s="224"/>
      <c r="N280" s="225"/>
      <c r="O280" s="225"/>
      <c r="P280" s="225"/>
      <c r="Q280" s="225"/>
      <c r="R280" s="225"/>
      <c r="S280" s="225"/>
      <c r="T280" s="226"/>
      <c r="AT280" s="227" t="s">
        <v>205</v>
      </c>
      <c r="AU280" s="227" t="s">
        <v>211</v>
      </c>
      <c r="AV280" s="12" t="s">
        <v>83</v>
      </c>
      <c r="AW280" s="12" t="s">
        <v>37</v>
      </c>
      <c r="AX280" s="12" t="s">
        <v>74</v>
      </c>
      <c r="AY280" s="227" t="s">
        <v>196</v>
      </c>
    </row>
    <row r="281" spans="2:65" s="12" customFormat="1">
      <c r="B281" s="216"/>
      <c r="C281" s="217"/>
      <c r="D281" s="218" t="s">
        <v>205</v>
      </c>
      <c r="E281" s="219" t="s">
        <v>24</v>
      </c>
      <c r="F281" s="220" t="s">
        <v>2408</v>
      </c>
      <c r="G281" s="217"/>
      <c r="H281" s="221">
        <v>2.2400000000000002</v>
      </c>
      <c r="I281" s="222"/>
      <c r="J281" s="217"/>
      <c r="K281" s="217"/>
      <c r="L281" s="223"/>
      <c r="M281" s="224"/>
      <c r="N281" s="225"/>
      <c r="O281" s="225"/>
      <c r="P281" s="225"/>
      <c r="Q281" s="225"/>
      <c r="R281" s="225"/>
      <c r="S281" s="225"/>
      <c r="T281" s="226"/>
      <c r="AT281" s="227" t="s">
        <v>205</v>
      </c>
      <c r="AU281" s="227" t="s">
        <v>211</v>
      </c>
      <c r="AV281" s="12" t="s">
        <v>83</v>
      </c>
      <c r="AW281" s="12" t="s">
        <v>37</v>
      </c>
      <c r="AX281" s="12" t="s">
        <v>74</v>
      </c>
      <c r="AY281" s="227" t="s">
        <v>196</v>
      </c>
    </row>
    <row r="282" spans="2:65" s="13" customFormat="1">
      <c r="B282" s="228"/>
      <c r="C282" s="229"/>
      <c r="D282" s="218" t="s">
        <v>205</v>
      </c>
      <c r="E282" s="230" t="s">
        <v>24</v>
      </c>
      <c r="F282" s="231" t="s">
        <v>2386</v>
      </c>
      <c r="G282" s="229"/>
      <c r="H282" s="232">
        <v>29.266999999999999</v>
      </c>
      <c r="I282" s="233"/>
      <c r="J282" s="229"/>
      <c r="K282" s="229"/>
      <c r="L282" s="234"/>
      <c r="M282" s="235"/>
      <c r="N282" s="236"/>
      <c r="O282" s="236"/>
      <c r="P282" s="236"/>
      <c r="Q282" s="236"/>
      <c r="R282" s="236"/>
      <c r="S282" s="236"/>
      <c r="T282" s="237"/>
      <c r="AT282" s="238" t="s">
        <v>205</v>
      </c>
      <c r="AU282" s="238" t="s">
        <v>211</v>
      </c>
      <c r="AV282" s="13" t="s">
        <v>211</v>
      </c>
      <c r="AW282" s="13" t="s">
        <v>37</v>
      </c>
      <c r="AX282" s="13" t="s">
        <v>74</v>
      </c>
      <c r="AY282" s="238" t="s">
        <v>196</v>
      </c>
    </row>
    <row r="283" spans="2:65" s="12" customFormat="1">
      <c r="B283" s="216"/>
      <c r="C283" s="217"/>
      <c r="D283" s="218" t="s">
        <v>205</v>
      </c>
      <c r="E283" s="219" t="s">
        <v>24</v>
      </c>
      <c r="F283" s="220" t="s">
        <v>2409</v>
      </c>
      <c r="G283" s="217"/>
      <c r="H283" s="221">
        <v>53.186</v>
      </c>
      <c r="I283" s="222"/>
      <c r="J283" s="217"/>
      <c r="K283" s="217"/>
      <c r="L283" s="223"/>
      <c r="M283" s="224"/>
      <c r="N283" s="225"/>
      <c r="O283" s="225"/>
      <c r="P283" s="225"/>
      <c r="Q283" s="225"/>
      <c r="R283" s="225"/>
      <c r="S283" s="225"/>
      <c r="T283" s="226"/>
      <c r="AT283" s="227" t="s">
        <v>205</v>
      </c>
      <c r="AU283" s="227" t="s">
        <v>211</v>
      </c>
      <c r="AV283" s="12" t="s">
        <v>83</v>
      </c>
      <c r="AW283" s="12" t="s">
        <v>37</v>
      </c>
      <c r="AX283" s="12" t="s">
        <v>74</v>
      </c>
      <c r="AY283" s="227" t="s">
        <v>196</v>
      </c>
    </row>
    <row r="284" spans="2:65" s="12" customFormat="1">
      <c r="B284" s="216"/>
      <c r="C284" s="217"/>
      <c r="D284" s="218" t="s">
        <v>205</v>
      </c>
      <c r="E284" s="219" t="s">
        <v>24</v>
      </c>
      <c r="F284" s="220" t="s">
        <v>2410</v>
      </c>
      <c r="G284" s="217"/>
      <c r="H284" s="221">
        <v>28.05</v>
      </c>
      <c r="I284" s="222"/>
      <c r="J284" s="217"/>
      <c r="K284" s="217"/>
      <c r="L284" s="223"/>
      <c r="M284" s="224"/>
      <c r="N284" s="225"/>
      <c r="O284" s="225"/>
      <c r="P284" s="225"/>
      <c r="Q284" s="225"/>
      <c r="R284" s="225"/>
      <c r="S284" s="225"/>
      <c r="T284" s="226"/>
      <c r="AT284" s="227" t="s">
        <v>205</v>
      </c>
      <c r="AU284" s="227" t="s">
        <v>211</v>
      </c>
      <c r="AV284" s="12" t="s">
        <v>83</v>
      </c>
      <c r="AW284" s="12" t="s">
        <v>37</v>
      </c>
      <c r="AX284" s="12" t="s">
        <v>74</v>
      </c>
      <c r="AY284" s="227" t="s">
        <v>196</v>
      </c>
    </row>
    <row r="285" spans="2:65" s="12" customFormat="1">
      <c r="B285" s="216"/>
      <c r="C285" s="217"/>
      <c r="D285" s="218" t="s">
        <v>205</v>
      </c>
      <c r="E285" s="219" t="s">
        <v>24</v>
      </c>
      <c r="F285" s="220" t="s">
        <v>2417</v>
      </c>
      <c r="G285" s="217"/>
      <c r="H285" s="221">
        <v>-5.28</v>
      </c>
      <c r="I285" s="222"/>
      <c r="J285" s="217"/>
      <c r="K285" s="217"/>
      <c r="L285" s="223"/>
      <c r="M285" s="224"/>
      <c r="N285" s="225"/>
      <c r="O285" s="225"/>
      <c r="P285" s="225"/>
      <c r="Q285" s="225"/>
      <c r="R285" s="225"/>
      <c r="S285" s="225"/>
      <c r="T285" s="226"/>
      <c r="AT285" s="227" t="s">
        <v>205</v>
      </c>
      <c r="AU285" s="227" t="s">
        <v>211</v>
      </c>
      <c r="AV285" s="12" t="s">
        <v>83</v>
      </c>
      <c r="AW285" s="12" t="s">
        <v>37</v>
      </c>
      <c r="AX285" s="12" t="s">
        <v>74</v>
      </c>
      <c r="AY285" s="227" t="s">
        <v>196</v>
      </c>
    </row>
    <row r="286" spans="2:65" s="13" customFormat="1">
      <c r="B286" s="228"/>
      <c r="C286" s="229"/>
      <c r="D286" s="218" t="s">
        <v>205</v>
      </c>
      <c r="E286" s="230" t="s">
        <v>24</v>
      </c>
      <c r="F286" s="231" t="s">
        <v>2412</v>
      </c>
      <c r="G286" s="229"/>
      <c r="H286" s="232">
        <v>75.956000000000003</v>
      </c>
      <c r="I286" s="233"/>
      <c r="J286" s="229"/>
      <c r="K286" s="229"/>
      <c r="L286" s="234"/>
      <c r="M286" s="235"/>
      <c r="N286" s="236"/>
      <c r="O286" s="236"/>
      <c r="P286" s="236"/>
      <c r="Q286" s="236"/>
      <c r="R286" s="236"/>
      <c r="S286" s="236"/>
      <c r="T286" s="237"/>
      <c r="AT286" s="238" t="s">
        <v>205</v>
      </c>
      <c r="AU286" s="238" t="s">
        <v>211</v>
      </c>
      <c r="AV286" s="13" t="s">
        <v>211</v>
      </c>
      <c r="AW286" s="13" t="s">
        <v>37</v>
      </c>
      <c r="AX286" s="13" t="s">
        <v>74</v>
      </c>
      <c r="AY286" s="238" t="s">
        <v>196</v>
      </c>
    </row>
    <row r="287" spans="2:65" s="14" customFormat="1">
      <c r="B287" s="239"/>
      <c r="C287" s="240"/>
      <c r="D287" s="218" t="s">
        <v>205</v>
      </c>
      <c r="E287" s="241" t="s">
        <v>24</v>
      </c>
      <c r="F287" s="242" t="s">
        <v>238</v>
      </c>
      <c r="G287" s="240"/>
      <c r="H287" s="243">
        <v>105.223</v>
      </c>
      <c r="I287" s="244"/>
      <c r="J287" s="240"/>
      <c r="K287" s="240"/>
      <c r="L287" s="245"/>
      <c r="M287" s="246"/>
      <c r="N287" s="247"/>
      <c r="O287" s="247"/>
      <c r="P287" s="247"/>
      <c r="Q287" s="247"/>
      <c r="R287" s="247"/>
      <c r="S287" s="247"/>
      <c r="T287" s="248"/>
      <c r="AT287" s="249" t="s">
        <v>205</v>
      </c>
      <c r="AU287" s="249" t="s">
        <v>211</v>
      </c>
      <c r="AV287" s="14" t="s">
        <v>203</v>
      </c>
      <c r="AW287" s="14" t="s">
        <v>37</v>
      </c>
      <c r="AX287" s="14" t="s">
        <v>81</v>
      </c>
      <c r="AY287" s="249" t="s">
        <v>196</v>
      </c>
    </row>
    <row r="288" spans="2:65" s="1" customFormat="1" ht="23" customHeight="1">
      <c r="B288" s="42"/>
      <c r="C288" s="204" t="s">
        <v>394</v>
      </c>
      <c r="D288" s="204" t="s">
        <v>198</v>
      </c>
      <c r="E288" s="205" t="s">
        <v>771</v>
      </c>
      <c r="F288" s="206" t="s">
        <v>772</v>
      </c>
      <c r="G288" s="207" t="s">
        <v>267</v>
      </c>
      <c r="H288" s="208">
        <v>2.37</v>
      </c>
      <c r="I288" s="209"/>
      <c r="J288" s="210">
        <f>ROUND(I288*H288,2)</f>
        <v>0</v>
      </c>
      <c r="K288" s="206" t="s">
        <v>202</v>
      </c>
      <c r="L288" s="62"/>
      <c r="M288" s="211" t="s">
        <v>24</v>
      </c>
      <c r="N288" s="212" t="s">
        <v>45</v>
      </c>
      <c r="O288" s="43"/>
      <c r="P288" s="213">
        <f>O288*H288</f>
        <v>0</v>
      </c>
      <c r="Q288" s="213">
        <v>4.2000000000000003E-2</v>
      </c>
      <c r="R288" s="213">
        <f>Q288*H288</f>
        <v>9.9540000000000017E-2</v>
      </c>
      <c r="S288" s="213">
        <v>0</v>
      </c>
      <c r="T288" s="214">
        <f>S288*H288</f>
        <v>0</v>
      </c>
      <c r="AR288" s="25" t="s">
        <v>203</v>
      </c>
      <c r="AT288" s="25" t="s">
        <v>198</v>
      </c>
      <c r="AU288" s="25" t="s">
        <v>211</v>
      </c>
      <c r="AY288" s="25" t="s">
        <v>196</v>
      </c>
      <c r="BE288" s="215">
        <f>IF(N288="základní",J288,0)</f>
        <v>0</v>
      </c>
      <c r="BF288" s="215">
        <f>IF(N288="snížená",J288,0)</f>
        <v>0</v>
      </c>
      <c r="BG288" s="215">
        <f>IF(N288="zákl. přenesená",J288,0)</f>
        <v>0</v>
      </c>
      <c r="BH288" s="215">
        <f>IF(N288="sníž. přenesená",J288,0)</f>
        <v>0</v>
      </c>
      <c r="BI288" s="215">
        <f>IF(N288="nulová",J288,0)</f>
        <v>0</v>
      </c>
      <c r="BJ288" s="25" t="s">
        <v>81</v>
      </c>
      <c r="BK288" s="215">
        <f>ROUND(I288*H288,2)</f>
        <v>0</v>
      </c>
      <c r="BL288" s="25" t="s">
        <v>203</v>
      </c>
      <c r="BM288" s="25" t="s">
        <v>2419</v>
      </c>
    </row>
    <row r="289" spans="2:65" s="12" customFormat="1">
      <c r="B289" s="216"/>
      <c r="C289" s="217"/>
      <c r="D289" s="218" t="s">
        <v>205</v>
      </c>
      <c r="E289" s="219" t="s">
        <v>24</v>
      </c>
      <c r="F289" s="220" t="s">
        <v>2420</v>
      </c>
      <c r="G289" s="217"/>
      <c r="H289" s="221">
        <v>0.55000000000000004</v>
      </c>
      <c r="I289" s="222"/>
      <c r="J289" s="217"/>
      <c r="K289" s="217"/>
      <c r="L289" s="223"/>
      <c r="M289" s="224"/>
      <c r="N289" s="225"/>
      <c r="O289" s="225"/>
      <c r="P289" s="225"/>
      <c r="Q289" s="225"/>
      <c r="R289" s="225"/>
      <c r="S289" s="225"/>
      <c r="T289" s="226"/>
      <c r="AT289" s="227" t="s">
        <v>205</v>
      </c>
      <c r="AU289" s="227" t="s">
        <v>211</v>
      </c>
      <c r="AV289" s="12" t="s">
        <v>83</v>
      </c>
      <c r="AW289" s="12" t="s">
        <v>37</v>
      </c>
      <c r="AX289" s="12" t="s">
        <v>74</v>
      </c>
      <c r="AY289" s="227" t="s">
        <v>196</v>
      </c>
    </row>
    <row r="290" spans="2:65" s="13" customFormat="1">
      <c r="B290" s="228"/>
      <c r="C290" s="229"/>
      <c r="D290" s="218" t="s">
        <v>205</v>
      </c>
      <c r="E290" s="230" t="s">
        <v>24</v>
      </c>
      <c r="F290" s="231" t="s">
        <v>271</v>
      </c>
      <c r="G290" s="229"/>
      <c r="H290" s="232">
        <v>0.55000000000000004</v>
      </c>
      <c r="I290" s="233"/>
      <c r="J290" s="229"/>
      <c r="K290" s="229"/>
      <c r="L290" s="234"/>
      <c r="M290" s="235"/>
      <c r="N290" s="236"/>
      <c r="O290" s="236"/>
      <c r="P290" s="236"/>
      <c r="Q290" s="236"/>
      <c r="R290" s="236"/>
      <c r="S290" s="236"/>
      <c r="T290" s="237"/>
      <c r="AT290" s="238" t="s">
        <v>205</v>
      </c>
      <c r="AU290" s="238" t="s">
        <v>211</v>
      </c>
      <c r="AV290" s="13" t="s">
        <v>211</v>
      </c>
      <c r="AW290" s="13" t="s">
        <v>37</v>
      </c>
      <c r="AX290" s="13" t="s">
        <v>74</v>
      </c>
      <c r="AY290" s="238" t="s">
        <v>196</v>
      </c>
    </row>
    <row r="291" spans="2:65" s="12" customFormat="1">
      <c r="B291" s="216"/>
      <c r="C291" s="217"/>
      <c r="D291" s="218" t="s">
        <v>205</v>
      </c>
      <c r="E291" s="219" t="s">
        <v>24</v>
      </c>
      <c r="F291" s="220" t="s">
        <v>2421</v>
      </c>
      <c r="G291" s="217"/>
      <c r="H291" s="221">
        <v>0.93</v>
      </c>
      <c r="I291" s="222"/>
      <c r="J291" s="217"/>
      <c r="K291" s="217"/>
      <c r="L291" s="223"/>
      <c r="M291" s="224"/>
      <c r="N291" s="225"/>
      <c r="O291" s="225"/>
      <c r="P291" s="225"/>
      <c r="Q291" s="225"/>
      <c r="R291" s="225"/>
      <c r="S291" s="225"/>
      <c r="T291" s="226"/>
      <c r="AT291" s="227" t="s">
        <v>205</v>
      </c>
      <c r="AU291" s="227" t="s">
        <v>211</v>
      </c>
      <c r="AV291" s="12" t="s">
        <v>83</v>
      </c>
      <c r="AW291" s="12" t="s">
        <v>37</v>
      </c>
      <c r="AX291" s="12" t="s">
        <v>74</v>
      </c>
      <c r="AY291" s="227" t="s">
        <v>196</v>
      </c>
    </row>
    <row r="292" spans="2:65" s="12" customFormat="1">
      <c r="B292" s="216"/>
      <c r="C292" s="217"/>
      <c r="D292" s="218" t="s">
        <v>205</v>
      </c>
      <c r="E292" s="219" t="s">
        <v>24</v>
      </c>
      <c r="F292" s="220" t="s">
        <v>2422</v>
      </c>
      <c r="G292" s="217"/>
      <c r="H292" s="221">
        <v>0.44</v>
      </c>
      <c r="I292" s="222"/>
      <c r="J292" s="217"/>
      <c r="K292" s="217"/>
      <c r="L292" s="223"/>
      <c r="M292" s="224"/>
      <c r="N292" s="225"/>
      <c r="O292" s="225"/>
      <c r="P292" s="225"/>
      <c r="Q292" s="225"/>
      <c r="R292" s="225"/>
      <c r="S292" s="225"/>
      <c r="T292" s="226"/>
      <c r="AT292" s="227" t="s">
        <v>205</v>
      </c>
      <c r="AU292" s="227" t="s">
        <v>211</v>
      </c>
      <c r="AV292" s="12" t="s">
        <v>83</v>
      </c>
      <c r="AW292" s="12" t="s">
        <v>37</v>
      </c>
      <c r="AX292" s="12" t="s">
        <v>74</v>
      </c>
      <c r="AY292" s="227" t="s">
        <v>196</v>
      </c>
    </row>
    <row r="293" spans="2:65" s="13" customFormat="1">
      <c r="B293" s="228"/>
      <c r="C293" s="229"/>
      <c r="D293" s="218" t="s">
        <v>205</v>
      </c>
      <c r="E293" s="230" t="s">
        <v>24</v>
      </c>
      <c r="F293" s="231" t="s">
        <v>263</v>
      </c>
      <c r="G293" s="229"/>
      <c r="H293" s="232">
        <v>1.37</v>
      </c>
      <c r="I293" s="233"/>
      <c r="J293" s="229"/>
      <c r="K293" s="229"/>
      <c r="L293" s="234"/>
      <c r="M293" s="235"/>
      <c r="N293" s="236"/>
      <c r="O293" s="236"/>
      <c r="P293" s="236"/>
      <c r="Q293" s="236"/>
      <c r="R293" s="236"/>
      <c r="S293" s="236"/>
      <c r="T293" s="237"/>
      <c r="AT293" s="238" t="s">
        <v>205</v>
      </c>
      <c r="AU293" s="238" t="s">
        <v>211</v>
      </c>
      <c r="AV293" s="13" t="s">
        <v>211</v>
      </c>
      <c r="AW293" s="13" t="s">
        <v>37</v>
      </c>
      <c r="AX293" s="13" t="s">
        <v>74</v>
      </c>
      <c r="AY293" s="238" t="s">
        <v>196</v>
      </c>
    </row>
    <row r="294" spans="2:65" s="12" customFormat="1">
      <c r="B294" s="216"/>
      <c r="C294" s="217"/>
      <c r="D294" s="218" t="s">
        <v>205</v>
      </c>
      <c r="E294" s="219" t="s">
        <v>24</v>
      </c>
      <c r="F294" s="220" t="s">
        <v>2423</v>
      </c>
      <c r="G294" s="217"/>
      <c r="H294" s="221">
        <v>0.45</v>
      </c>
      <c r="I294" s="222"/>
      <c r="J294" s="217"/>
      <c r="K294" s="217"/>
      <c r="L294" s="223"/>
      <c r="M294" s="224"/>
      <c r="N294" s="225"/>
      <c r="O294" s="225"/>
      <c r="P294" s="225"/>
      <c r="Q294" s="225"/>
      <c r="R294" s="225"/>
      <c r="S294" s="225"/>
      <c r="T294" s="226"/>
      <c r="AT294" s="227" t="s">
        <v>205</v>
      </c>
      <c r="AU294" s="227" t="s">
        <v>211</v>
      </c>
      <c r="AV294" s="12" t="s">
        <v>83</v>
      </c>
      <c r="AW294" s="12" t="s">
        <v>37</v>
      </c>
      <c r="AX294" s="12" t="s">
        <v>74</v>
      </c>
      <c r="AY294" s="227" t="s">
        <v>196</v>
      </c>
    </row>
    <row r="295" spans="2:65" s="13" customFormat="1">
      <c r="B295" s="228"/>
      <c r="C295" s="229"/>
      <c r="D295" s="218" t="s">
        <v>205</v>
      </c>
      <c r="E295" s="230" t="s">
        <v>24</v>
      </c>
      <c r="F295" s="231" t="s">
        <v>2424</v>
      </c>
      <c r="G295" s="229"/>
      <c r="H295" s="232">
        <v>0.45</v>
      </c>
      <c r="I295" s="233"/>
      <c r="J295" s="229"/>
      <c r="K295" s="229"/>
      <c r="L295" s="234"/>
      <c r="M295" s="235"/>
      <c r="N295" s="236"/>
      <c r="O295" s="236"/>
      <c r="P295" s="236"/>
      <c r="Q295" s="236"/>
      <c r="R295" s="236"/>
      <c r="S295" s="236"/>
      <c r="T295" s="237"/>
      <c r="AT295" s="238" t="s">
        <v>205</v>
      </c>
      <c r="AU295" s="238" t="s">
        <v>211</v>
      </c>
      <c r="AV295" s="13" t="s">
        <v>211</v>
      </c>
      <c r="AW295" s="13" t="s">
        <v>37</v>
      </c>
      <c r="AX295" s="13" t="s">
        <v>74</v>
      </c>
      <c r="AY295" s="238" t="s">
        <v>196</v>
      </c>
    </row>
    <row r="296" spans="2:65" s="14" customFormat="1">
      <c r="B296" s="239"/>
      <c r="C296" s="240"/>
      <c r="D296" s="218" t="s">
        <v>205</v>
      </c>
      <c r="E296" s="241" t="s">
        <v>24</v>
      </c>
      <c r="F296" s="242" t="s">
        <v>2425</v>
      </c>
      <c r="G296" s="240"/>
      <c r="H296" s="243">
        <v>2.37</v>
      </c>
      <c r="I296" s="244"/>
      <c r="J296" s="240"/>
      <c r="K296" s="240"/>
      <c r="L296" s="245"/>
      <c r="M296" s="246"/>
      <c r="N296" s="247"/>
      <c r="O296" s="247"/>
      <c r="P296" s="247"/>
      <c r="Q296" s="247"/>
      <c r="R296" s="247"/>
      <c r="S296" s="247"/>
      <c r="T296" s="248"/>
      <c r="AT296" s="249" t="s">
        <v>205</v>
      </c>
      <c r="AU296" s="249" t="s">
        <v>211</v>
      </c>
      <c r="AV296" s="14" t="s">
        <v>203</v>
      </c>
      <c r="AW296" s="14" t="s">
        <v>37</v>
      </c>
      <c r="AX296" s="14" t="s">
        <v>81</v>
      </c>
      <c r="AY296" s="249" t="s">
        <v>196</v>
      </c>
    </row>
    <row r="297" spans="2:65" s="1" customFormat="1" ht="34.5" customHeight="1">
      <c r="B297" s="42"/>
      <c r="C297" s="204" t="s">
        <v>399</v>
      </c>
      <c r="D297" s="204" t="s">
        <v>198</v>
      </c>
      <c r="E297" s="205" t="s">
        <v>777</v>
      </c>
      <c r="F297" s="206" t="s">
        <v>778</v>
      </c>
      <c r="G297" s="207" t="s">
        <v>267</v>
      </c>
      <c r="H297" s="208">
        <v>6.6360000000000001</v>
      </c>
      <c r="I297" s="209"/>
      <c r="J297" s="210">
        <f>ROUND(I297*H297,2)</f>
        <v>0</v>
      </c>
      <c r="K297" s="206" t="s">
        <v>202</v>
      </c>
      <c r="L297" s="62"/>
      <c r="M297" s="211" t="s">
        <v>24</v>
      </c>
      <c r="N297" s="212" t="s">
        <v>45</v>
      </c>
      <c r="O297" s="43"/>
      <c r="P297" s="213">
        <f>O297*H297</f>
        <v>0</v>
      </c>
      <c r="Q297" s="213">
        <v>0</v>
      </c>
      <c r="R297" s="213">
        <f>Q297*H297</f>
        <v>0</v>
      </c>
      <c r="S297" s="213">
        <v>0</v>
      </c>
      <c r="T297" s="214">
        <f>S297*H297</f>
        <v>0</v>
      </c>
      <c r="AR297" s="25" t="s">
        <v>203</v>
      </c>
      <c r="AT297" s="25" t="s">
        <v>198</v>
      </c>
      <c r="AU297" s="25" t="s">
        <v>211</v>
      </c>
      <c r="AY297" s="25" t="s">
        <v>196</v>
      </c>
      <c r="BE297" s="215">
        <f>IF(N297="základní",J297,0)</f>
        <v>0</v>
      </c>
      <c r="BF297" s="215">
        <f>IF(N297="snížená",J297,0)</f>
        <v>0</v>
      </c>
      <c r="BG297" s="215">
        <f>IF(N297="zákl. přenesená",J297,0)</f>
        <v>0</v>
      </c>
      <c r="BH297" s="215">
        <f>IF(N297="sníž. přenesená",J297,0)</f>
        <v>0</v>
      </c>
      <c r="BI297" s="215">
        <f>IF(N297="nulová",J297,0)</f>
        <v>0</v>
      </c>
      <c r="BJ297" s="25" t="s">
        <v>81</v>
      </c>
      <c r="BK297" s="215">
        <f>ROUND(I297*H297,2)</f>
        <v>0</v>
      </c>
      <c r="BL297" s="25" t="s">
        <v>203</v>
      </c>
      <c r="BM297" s="25" t="s">
        <v>2426</v>
      </c>
    </row>
    <row r="298" spans="2:65" s="12" customFormat="1">
      <c r="B298" s="216"/>
      <c r="C298" s="217"/>
      <c r="D298" s="218" t="s">
        <v>205</v>
      </c>
      <c r="E298" s="219" t="s">
        <v>24</v>
      </c>
      <c r="F298" s="220" t="s">
        <v>2427</v>
      </c>
      <c r="G298" s="217"/>
      <c r="H298" s="221">
        <v>6.6360000000000001</v>
      </c>
      <c r="I298" s="222"/>
      <c r="J298" s="217"/>
      <c r="K298" s="217"/>
      <c r="L298" s="223"/>
      <c r="M298" s="224"/>
      <c r="N298" s="225"/>
      <c r="O298" s="225"/>
      <c r="P298" s="225"/>
      <c r="Q298" s="225"/>
      <c r="R298" s="225"/>
      <c r="S298" s="225"/>
      <c r="T298" s="226"/>
      <c r="AT298" s="227" t="s">
        <v>205</v>
      </c>
      <c r="AU298" s="227" t="s">
        <v>211</v>
      </c>
      <c r="AV298" s="12" t="s">
        <v>83</v>
      </c>
      <c r="AW298" s="12" t="s">
        <v>37</v>
      </c>
      <c r="AX298" s="12" t="s">
        <v>81</v>
      </c>
      <c r="AY298" s="227" t="s">
        <v>196</v>
      </c>
    </row>
    <row r="299" spans="2:65" s="11" customFormat="1" ht="22.25" customHeight="1">
      <c r="B299" s="188"/>
      <c r="C299" s="189"/>
      <c r="D299" s="190" t="s">
        <v>73</v>
      </c>
      <c r="E299" s="202" t="s">
        <v>518</v>
      </c>
      <c r="F299" s="202" t="s">
        <v>784</v>
      </c>
      <c r="G299" s="189"/>
      <c r="H299" s="189"/>
      <c r="I299" s="192"/>
      <c r="J299" s="203">
        <f>BK299</f>
        <v>0</v>
      </c>
      <c r="K299" s="189"/>
      <c r="L299" s="194"/>
      <c r="M299" s="195"/>
      <c r="N299" s="196"/>
      <c r="O299" s="196"/>
      <c r="P299" s="197">
        <f>SUM(P300:P315)</f>
        <v>0</v>
      </c>
      <c r="Q299" s="196"/>
      <c r="R299" s="197">
        <f>SUM(R300:R315)</f>
        <v>7.6238297284428986</v>
      </c>
      <c r="S299" s="196"/>
      <c r="T299" s="198">
        <f>SUM(T300:T315)</f>
        <v>0</v>
      </c>
      <c r="AR299" s="199" t="s">
        <v>81</v>
      </c>
      <c r="AT299" s="200" t="s">
        <v>73</v>
      </c>
      <c r="AU299" s="200" t="s">
        <v>83</v>
      </c>
      <c r="AY299" s="199" t="s">
        <v>196</v>
      </c>
      <c r="BK299" s="201">
        <f>SUM(BK300:BK315)</f>
        <v>0</v>
      </c>
    </row>
    <row r="300" spans="2:65" s="1" customFormat="1" ht="23" customHeight="1">
      <c r="B300" s="42"/>
      <c r="C300" s="204" t="s">
        <v>404</v>
      </c>
      <c r="D300" s="204" t="s">
        <v>198</v>
      </c>
      <c r="E300" s="205" t="s">
        <v>786</v>
      </c>
      <c r="F300" s="206" t="s">
        <v>787</v>
      </c>
      <c r="G300" s="207" t="s">
        <v>201</v>
      </c>
      <c r="H300" s="208">
        <v>3.3519999999999999</v>
      </c>
      <c r="I300" s="209"/>
      <c r="J300" s="210">
        <f>ROUND(I300*H300,2)</f>
        <v>0</v>
      </c>
      <c r="K300" s="206" t="s">
        <v>202</v>
      </c>
      <c r="L300" s="62"/>
      <c r="M300" s="211" t="s">
        <v>24</v>
      </c>
      <c r="N300" s="212" t="s">
        <v>45</v>
      </c>
      <c r="O300" s="43"/>
      <c r="P300" s="213">
        <f>O300*H300</f>
        <v>0</v>
      </c>
      <c r="Q300" s="213">
        <v>2.2563399999999998</v>
      </c>
      <c r="R300" s="213">
        <f>Q300*H300</f>
        <v>7.5632516799999987</v>
      </c>
      <c r="S300" s="213">
        <v>0</v>
      </c>
      <c r="T300" s="214">
        <f>S300*H300</f>
        <v>0</v>
      </c>
      <c r="AR300" s="25" t="s">
        <v>203</v>
      </c>
      <c r="AT300" s="25" t="s">
        <v>198</v>
      </c>
      <c r="AU300" s="25" t="s">
        <v>211</v>
      </c>
      <c r="AY300" s="25" t="s">
        <v>196</v>
      </c>
      <c r="BE300" s="215">
        <f>IF(N300="základní",J300,0)</f>
        <v>0</v>
      </c>
      <c r="BF300" s="215">
        <f>IF(N300="snížená",J300,0)</f>
        <v>0</v>
      </c>
      <c r="BG300" s="215">
        <f>IF(N300="zákl. přenesená",J300,0)</f>
        <v>0</v>
      </c>
      <c r="BH300" s="215">
        <f>IF(N300="sníž. přenesená",J300,0)</f>
        <v>0</v>
      </c>
      <c r="BI300" s="215">
        <f>IF(N300="nulová",J300,0)</f>
        <v>0</v>
      </c>
      <c r="BJ300" s="25" t="s">
        <v>81</v>
      </c>
      <c r="BK300" s="215">
        <f>ROUND(I300*H300,2)</f>
        <v>0</v>
      </c>
      <c r="BL300" s="25" t="s">
        <v>203</v>
      </c>
      <c r="BM300" s="25" t="s">
        <v>2428</v>
      </c>
    </row>
    <row r="301" spans="2:65" s="15" customFormat="1">
      <c r="B301" s="260"/>
      <c r="C301" s="261"/>
      <c r="D301" s="218" t="s">
        <v>205</v>
      </c>
      <c r="E301" s="262" t="s">
        <v>24</v>
      </c>
      <c r="F301" s="263" t="s">
        <v>789</v>
      </c>
      <c r="G301" s="261"/>
      <c r="H301" s="262" t="s">
        <v>24</v>
      </c>
      <c r="I301" s="264"/>
      <c r="J301" s="261"/>
      <c r="K301" s="261"/>
      <c r="L301" s="265"/>
      <c r="M301" s="266"/>
      <c r="N301" s="267"/>
      <c r="O301" s="267"/>
      <c r="P301" s="267"/>
      <c r="Q301" s="267"/>
      <c r="R301" s="267"/>
      <c r="S301" s="267"/>
      <c r="T301" s="268"/>
      <c r="AT301" s="269" t="s">
        <v>205</v>
      </c>
      <c r="AU301" s="269" t="s">
        <v>211</v>
      </c>
      <c r="AV301" s="15" t="s">
        <v>81</v>
      </c>
      <c r="AW301" s="15" t="s">
        <v>37</v>
      </c>
      <c r="AX301" s="15" t="s">
        <v>74</v>
      </c>
      <c r="AY301" s="269" t="s">
        <v>196</v>
      </c>
    </row>
    <row r="302" spans="2:65" s="15" customFormat="1">
      <c r="B302" s="260"/>
      <c r="C302" s="261"/>
      <c r="D302" s="218" t="s">
        <v>205</v>
      </c>
      <c r="E302" s="262" t="s">
        <v>24</v>
      </c>
      <c r="F302" s="263" t="s">
        <v>790</v>
      </c>
      <c r="G302" s="261"/>
      <c r="H302" s="262" t="s">
        <v>24</v>
      </c>
      <c r="I302" s="264"/>
      <c r="J302" s="261"/>
      <c r="K302" s="261"/>
      <c r="L302" s="265"/>
      <c r="M302" s="266"/>
      <c r="N302" s="267"/>
      <c r="O302" s="267"/>
      <c r="P302" s="267"/>
      <c r="Q302" s="267"/>
      <c r="R302" s="267"/>
      <c r="S302" s="267"/>
      <c r="T302" s="268"/>
      <c r="AT302" s="269" t="s">
        <v>205</v>
      </c>
      <c r="AU302" s="269" t="s">
        <v>211</v>
      </c>
      <c r="AV302" s="15" t="s">
        <v>81</v>
      </c>
      <c r="AW302" s="15" t="s">
        <v>37</v>
      </c>
      <c r="AX302" s="15" t="s">
        <v>74</v>
      </c>
      <c r="AY302" s="269" t="s">
        <v>196</v>
      </c>
    </row>
    <row r="303" spans="2:65" s="15" customFormat="1">
      <c r="B303" s="260"/>
      <c r="C303" s="261"/>
      <c r="D303" s="218" t="s">
        <v>205</v>
      </c>
      <c r="E303" s="262" t="s">
        <v>24</v>
      </c>
      <c r="F303" s="263" t="s">
        <v>791</v>
      </c>
      <c r="G303" s="261"/>
      <c r="H303" s="262" t="s">
        <v>24</v>
      </c>
      <c r="I303" s="264"/>
      <c r="J303" s="261"/>
      <c r="K303" s="261"/>
      <c r="L303" s="265"/>
      <c r="M303" s="266"/>
      <c r="N303" s="267"/>
      <c r="O303" s="267"/>
      <c r="P303" s="267"/>
      <c r="Q303" s="267"/>
      <c r="R303" s="267"/>
      <c r="S303" s="267"/>
      <c r="T303" s="268"/>
      <c r="AT303" s="269" t="s">
        <v>205</v>
      </c>
      <c r="AU303" s="269" t="s">
        <v>211</v>
      </c>
      <c r="AV303" s="15" t="s">
        <v>81</v>
      </c>
      <c r="AW303" s="15" t="s">
        <v>37</v>
      </c>
      <c r="AX303" s="15" t="s">
        <v>74</v>
      </c>
      <c r="AY303" s="269" t="s">
        <v>196</v>
      </c>
    </row>
    <row r="304" spans="2:65" s="12" customFormat="1">
      <c r="B304" s="216"/>
      <c r="C304" s="217"/>
      <c r="D304" s="218" t="s">
        <v>205</v>
      </c>
      <c r="E304" s="219" t="s">
        <v>24</v>
      </c>
      <c r="F304" s="220" t="s">
        <v>24</v>
      </c>
      <c r="G304" s="217"/>
      <c r="H304" s="221">
        <v>0</v>
      </c>
      <c r="I304" s="222"/>
      <c r="J304" s="217"/>
      <c r="K304" s="217"/>
      <c r="L304" s="223"/>
      <c r="M304" s="224"/>
      <c r="N304" s="225"/>
      <c r="O304" s="225"/>
      <c r="P304" s="225"/>
      <c r="Q304" s="225"/>
      <c r="R304" s="225"/>
      <c r="S304" s="225"/>
      <c r="T304" s="226"/>
      <c r="AT304" s="227" t="s">
        <v>205</v>
      </c>
      <c r="AU304" s="227" t="s">
        <v>211</v>
      </c>
      <c r="AV304" s="12" t="s">
        <v>83</v>
      </c>
      <c r="AW304" s="12" t="s">
        <v>37</v>
      </c>
      <c r="AX304" s="12" t="s">
        <v>74</v>
      </c>
      <c r="AY304" s="227" t="s">
        <v>196</v>
      </c>
    </row>
    <row r="305" spans="2:65" s="15" customFormat="1">
      <c r="B305" s="260"/>
      <c r="C305" s="261"/>
      <c r="D305" s="218" t="s">
        <v>205</v>
      </c>
      <c r="E305" s="262" t="s">
        <v>24</v>
      </c>
      <c r="F305" s="263" t="s">
        <v>792</v>
      </c>
      <c r="G305" s="261"/>
      <c r="H305" s="262" t="s">
        <v>24</v>
      </c>
      <c r="I305" s="264"/>
      <c r="J305" s="261"/>
      <c r="K305" s="261"/>
      <c r="L305" s="265"/>
      <c r="M305" s="266"/>
      <c r="N305" s="267"/>
      <c r="O305" s="267"/>
      <c r="P305" s="267"/>
      <c r="Q305" s="267"/>
      <c r="R305" s="267"/>
      <c r="S305" s="267"/>
      <c r="T305" s="268"/>
      <c r="AT305" s="269" t="s">
        <v>205</v>
      </c>
      <c r="AU305" s="269" t="s">
        <v>211</v>
      </c>
      <c r="AV305" s="15" t="s">
        <v>81</v>
      </c>
      <c r="AW305" s="15" t="s">
        <v>37</v>
      </c>
      <c r="AX305" s="15" t="s">
        <v>74</v>
      </c>
      <c r="AY305" s="269" t="s">
        <v>196</v>
      </c>
    </row>
    <row r="306" spans="2:65" s="12" customFormat="1">
      <c r="B306" s="216"/>
      <c r="C306" s="217"/>
      <c r="D306" s="218" t="s">
        <v>205</v>
      </c>
      <c r="E306" s="219" t="s">
        <v>24</v>
      </c>
      <c r="F306" s="220" t="s">
        <v>2429</v>
      </c>
      <c r="G306" s="217"/>
      <c r="H306" s="221">
        <v>3.3519999999999999</v>
      </c>
      <c r="I306" s="222"/>
      <c r="J306" s="217"/>
      <c r="K306" s="217"/>
      <c r="L306" s="223"/>
      <c r="M306" s="224"/>
      <c r="N306" s="225"/>
      <c r="O306" s="225"/>
      <c r="P306" s="225"/>
      <c r="Q306" s="225"/>
      <c r="R306" s="225"/>
      <c r="S306" s="225"/>
      <c r="T306" s="226"/>
      <c r="AT306" s="227" t="s">
        <v>205</v>
      </c>
      <c r="AU306" s="227" t="s">
        <v>211</v>
      </c>
      <c r="AV306" s="12" t="s">
        <v>83</v>
      </c>
      <c r="AW306" s="12" t="s">
        <v>37</v>
      </c>
      <c r="AX306" s="12" t="s">
        <v>81</v>
      </c>
      <c r="AY306" s="227" t="s">
        <v>196</v>
      </c>
    </row>
    <row r="307" spans="2:65" s="1" customFormat="1" ht="46" customHeight="1">
      <c r="B307" s="42"/>
      <c r="C307" s="204" t="s">
        <v>408</v>
      </c>
      <c r="D307" s="204" t="s">
        <v>198</v>
      </c>
      <c r="E307" s="205" t="s">
        <v>795</v>
      </c>
      <c r="F307" s="206" t="s">
        <v>796</v>
      </c>
      <c r="G307" s="207" t="s">
        <v>201</v>
      </c>
      <c r="H307" s="208">
        <v>3.3519999999999999</v>
      </c>
      <c r="I307" s="209"/>
      <c r="J307" s="210">
        <f>ROUND(I307*H307,2)</f>
        <v>0</v>
      </c>
      <c r="K307" s="206" t="s">
        <v>202</v>
      </c>
      <c r="L307" s="62"/>
      <c r="M307" s="211" t="s">
        <v>24</v>
      </c>
      <c r="N307" s="212" t="s">
        <v>45</v>
      </c>
      <c r="O307" s="43"/>
      <c r="P307" s="213">
        <f>O307*H307</f>
        <v>0</v>
      </c>
      <c r="Q307" s="213">
        <v>0</v>
      </c>
      <c r="R307" s="213">
        <f>Q307*H307</f>
        <v>0</v>
      </c>
      <c r="S307" s="213">
        <v>0</v>
      </c>
      <c r="T307" s="214">
        <f>S307*H307</f>
        <v>0</v>
      </c>
      <c r="AR307" s="25" t="s">
        <v>203</v>
      </c>
      <c r="AT307" s="25" t="s">
        <v>198</v>
      </c>
      <c r="AU307" s="25" t="s">
        <v>211</v>
      </c>
      <c r="AY307" s="25" t="s">
        <v>196</v>
      </c>
      <c r="BE307" s="215">
        <f>IF(N307="základní",J307,0)</f>
        <v>0</v>
      </c>
      <c r="BF307" s="215">
        <f>IF(N307="snížená",J307,0)</f>
        <v>0</v>
      </c>
      <c r="BG307" s="215">
        <f>IF(N307="zákl. přenesená",J307,0)</f>
        <v>0</v>
      </c>
      <c r="BH307" s="215">
        <f>IF(N307="sníž. přenesená",J307,0)</f>
        <v>0</v>
      </c>
      <c r="BI307" s="215">
        <f>IF(N307="nulová",J307,0)</f>
        <v>0</v>
      </c>
      <c r="BJ307" s="25" t="s">
        <v>81</v>
      </c>
      <c r="BK307" s="215">
        <f>ROUND(I307*H307,2)</f>
        <v>0</v>
      </c>
      <c r="BL307" s="25" t="s">
        <v>203</v>
      </c>
      <c r="BM307" s="25" t="s">
        <v>2430</v>
      </c>
    </row>
    <row r="308" spans="2:65" s="1" customFormat="1" ht="23" customHeight="1">
      <c r="B308" s="42"/>
      <c r="C308" s="204" t="s">
        <v>410</v>
      </c>
      <c r="D308" s="204" t="s">
        <v>198</v>
      </c>
      <c r="E308" s="205" t="s">
        <v>411</v>
      </c>
      <c r="F308" s="206" t="s">
        <v>412</v>
      </c>
      <c r="G308" s="207" t="s">
        <v>214</v>
      </c>
      <c r="H308" s="208">
        <v>5.7000000000000002E-2</v>
      </c>
      <c r="I308" s="209"/>
      <c r="J308" s="210">
        <f>ROUND(I308*H308,2)</f>
        <v>0</v>
      </c>
      <c r="K308" s="206" t="s">
        <v>202</v>
      </c>
      <c r="L308" s="62"/>
      <c r="M308" s="211" t="s">
        <v>24</v>
      </c>
      <c r="N308" s="212" t="s">
        <v>45</v>
      </c>
      <c r="O308" s="43"/>
      <c r="P308" s="213">
        <f>O308*H308</f>
        <v>0</v>
      </c>
      <c r="Q308" s="213">
        <v>1.0627727796999999</v>
      </c>
      <c r="R308" s="213">
        <f>Q308*H308</f>
        <v>6.0578048442899997E-2</v>
      </c>
      <c r="S308" s="213">
        <v>0</v>
      </c>
      <c r="T308" s="214">
        <f>S308*H308</f>
        <v>0</v>
      </c>
      <c r="AR308" s="25" t="s">
        <v>203</v>
      </c>
      <c r="AT308" s="25" t="s">
        <v>198</v>
      </c>
      <c r="AU308" s="25" t="s">
        <v>211</v>
      </c>
      <c r="AY308" s="25" t="s">
        <v>196</v>
      </c>
      <c r="BE308" s="215">
        <f>IF(N308="základní",J308,0)</f>
        <v>0</v>
      </c>
      <c r="BF308" s="215">
        <f>IF(N308="snížená",J308,0)</f>
        <v>0</v>
      </c>
      <c r="BG308" s="215">
        <f>IF(N308="zákl. přenesená",J308,0)</f>
        <v>0</v>
      </c>
      <c r="BH308" s="215">
        <f>IF(N308="sníž. přenesená",J308,0)</f>
        <v>0</v>
      </c>
      <c r="BI308" s="215">
        <f>IF(N308="nulová",J308,0)</f>
        <v>0</v>
      </c>
      <c r="BJ308" s="25" t="s">
        <v>81</v>
      </c>
      <c r="BK308" s="215">
        <f>ROUND(I308*H308,2)</f>
        <v>0</v>
      </c>
      <c r="BL308" s="25" t="s">
        <v>203</v>
      </c>
      <c r="BM308" s="25" t="s">
        <v>2431</v>
      </c>
    </row>
    <row r="309" spans="2:65" s="15" customFormat="1">
      <c r="B309" s="260"/>
      <c r="C309" s="261"/>
      <c r="D309" s="218" t="s">
        <v>205</v>
      </c>
      <c r="E309" s="262" t="s">
        <v>24</v>
      </c>
      <c r="F309" s="263" t="s">
        <v>789</v>
      </c>
      <c r="G309" s="261"/>
      <c r="H309" s="262" t="s">
        <v>24</v>
      </c>
      <c r="I309" s="264"/>
      <c r="J309" s="261"/>
      <c r="K309" s="261"/>
      <c r="L309" s="265"/>
      <c r="M309" s="266"/>
      <c r="N309" s="267"/>
      <c r="O309" s="267"/>
      <c r="P309" s="267"/>
      <c r="Q309" s="267"/>
      <c r="R309" s="267"/>
      <c r="S309" s="267"/>
      <c r="T309" s="268"/>
      <c r="AT309" s="269" t="s">
        <v>205</v>
      </c>
      <c r="AU309" s="269" t="s">
        <v>211</v>
      </c>
      <c r="AV309" s="15" t="s">
        <v>81</v>
      </c>
      <c r="AW309" s="15" t="s">
        <v>37</v>
      </c>
      <c r="AX309" s="15" t="s">
        <v>74</v>
      </c>
      <c r="AY309" s="269" t="s">
        <v>196</v>
      </c>
    </row>
    <row r="310" spans="2:65" s="15" customFormat="1">
      <c r="B310" s="260"/>
      <c r="C310" s="261"/>
      <c r="D310" s="218" t="s">
        <v>205</v>
      </c>
      <c r="E310" s="262" t="s">
        <v>24</v>
      </c>
      <c r="F310" s="263" t="s">
        <v>790</v>
      </c>
      <c r="G310" s="261"/>
      <c r="H310" s="262" t="s">
        <v>24</v>
      </c>
      <c r="I310" s="264"/>
      <c r="J310" s="261"/>
      <c r="K310" s="261"/>
      <c r="L310" s="265"/>
      <c r="M310" s="266"/>
      <c r="N310" s="267"/>
      <c r="O310" s="267"/>
      <c r="P310" s="267"/>
      <c r="Q310" s="267"/>
      <c r="R310" s="267"/>
      <c r="S310" s="267"/>
      <c r="T310" s="268"/>
      <c r="AT310" s="269" t="s">
        <v>205</v>
      </c>
      <c r="AU310" s="269" t="s">
        <v>211</v>
      </c>
      <c r="AV310" s="15" t="s">
        <v>81</v>
      </c>
      <c r="AW310" s="15" t="s">
        <v>37</v>
      </c>
      <c r="AX310" s="15" t="s">
        <v>74</v>
      </c>
      <c r="AY310" s="269" t="s">
        <v>196</v>
      </c>
    </row>
    <row r="311" spans="2:65" s="15" customFormat="1">
      <c r="B311" s="260"/>
      <c r="C311" s="261"/>
      <c r="D311" s="218" t="s">
        <v>205</v>
      </c>
      <c r="E311" s="262" t="s">
        <v>24</v>
      </c>
      <c r="F311" s="263" t="s">
        <v>791</v>
      </c>
      <c r="G311" s="261"/>
      <c r="H311" s="262" t="s">
        <v>24</v>
      </c>
      <c r="I311" s="264"/>
      <c r="J311" s="261"/>
      <c r="K311" s="261"/>
      <c r="L311" s="265"/>
      <c r="M311" s="266"/>
      <c r="N311" s="267"/>
      <c r="O311" s="267"/>
      <c r="P311" s="267"/>
      <c r="Q311" s="267"/>
      <c r="R311" s="267"/>
      <c r="S311" s="267"/>
      <c r="T311" s="268"/>
      <c r="AT311" s="269" t="s">
        <v>205</v>
      </c>
      <c r="AU311" s="269" t="s">
        <v>211</v>
      </c>
      <c r="AV311" s="15" t="s">
        <v>81</v>
      </c>
      <c r="AW311" s="15" t="s">
        <v>37</v>
      </c>
      <c r="AX311" s="15" t="s">
        <v>74</v>
      </c>
      <c r="AY311" s="269" t="s">
        <v>196</v>
      </c>
    </row>
    <row r="312" spans="2:65" s="12" customFormat="1">
      <c r="B312" s="216"/>
      <c r="C312" s="217"/>
      <c r="D312" s="218" t="s">
        <v>205</v>
      </c>
      <c r="E312" s="219" t="s">
        <v>24</v>
      </c>
      <c r="F312" s="220" t="s">
        <v>24</v>
      </c>
      <c r="G312" s="217"/>
      <c r="H312" s="221">
        <v>0</v>
      </c>
      <c r="I312" s="222"/>
      <c r="J312" s="217"/>
      <c r="K312" s="217"/>
      <c r="L312" s="223"/>
      <c r="M312" s="224"/>
      <c r="N312" s="225"/>
      <c r="O312" s="225"/>
      <c r="P312" s="225"/>
      <c r="Q312" s="225"/>
      <c r="R312" s="225"/>
      <c r="S312" s="225"/>
      <c r="T312" s="226"/>
      <c r="AT312" s="227" t="s">
        <v>205</v>
      </c>
      <c r="AU312" s="227" t="s">
        <v>211</v>
      </c>
      <c r="AV312" s="12" t="s">
        <v>83</v>
      </c>
      <c r="AW312" s="12" t="s">
        <v>37</v>
      </c>
      <c r="AX312" s="12" t="s">
        <v>74</v>
      </c>
      <c r="AY312" s="227" t="s">
        <v>196</v>
      </c>
    </row>
    <row r="313" spans="2:65" s="15" customFormat="1">
      <c r="B313" s="260"/>
      <c r="C313" s="261"/>
      <c r="D313" s="218" t="s">
        <v>205</v>
      </c>
      <c r="E313" s="262" t="s">
        <v>24</v>
      </c>
      <c r="F313" s="263" t="s">
        <v>792</v>
      </c>
      <c r="G313" s="261"/>
      <c r="H313" s="262" t="s">
        <v>24</v>
      </c>
      <c r="I313" s="264"/>
      <c r="J313" s="261"/>
      <c r="K313" s="261"/>
      <c r="L313" s="265"/>
      <c r="M313" s="266"/>
      <c r="N313" s="267"/>
      <c r="O313" s="267"/>
      <c r="P313" s="267"/>
      <c r="Q313" s="267"/>
      <c r="R313" s="267"/>
      <c r="S313" s="267"/>
      <c r="T313" s="268"/>
      <c r="AT313" s="269" t="s">
        <v>205</v>
      </c>
      <c r="AU313" s="269" t="s">
        <v>211</v>
      </c>
      <c r="AV313" s="15" t="s">
        <v>81</v>
      </c>
      <c r="AW313" s="15" t="s">
        <v>37</v>
      </c>
      <c r="AX313" s="15" t="s">
        <v>74</v>
      </c>
      <c r="AY313" s="269" t="s">
        <v>196</v>
      </c>
    </row>
    <row r="314" spans="2:65" s="15" customFormat="1">
      <c r="B314" s="260"/>
      <c r="C314" s="261"/>
      <c r="D314" s="218" t="s">
        <v>205</v>
      </c>
      <c r="E314" s="262" t="s">
        <v>24</v>
      </c>
      <c r="F314" s="263" t="s">
        <v>1990</v>
      </c>
      <c r="G314" s="261"/>
      <c r="H314" s="262" t="s">
        <v>24</v>
      </c>
      <c r="I314" s="264"/>
      <c r="J314" s="261"/>
      <c r="K314" s="261"/>
      <c r="L314" s="265"/>
      <c r="M314" s="266"/>
      <c r="N314" s="267"/>
      <c r="O314" s="267"/>
      <c r="P314" s="267"/>
      <c r="Q314" s="267"/>
      <c r="R314" s="267"/>
      <c r="S314" s="267"/>
      <c r="T314" s="268"/>
      <c r="AT314" s="269" t="s">
        <v>205</v>
      </c>
      <c r="AU314" s="269" t="s">
        <v>211</v>
      </c>
      <c r="AV314" s="15" t="s">
        <v>81</v>
      </c>
      <c r="AW314" s="15" t="s">
        <v>37</v>
      </c>
      <c r="AX314" s="15" t="s">
        <v>74</v>
      </c>
      <c r="AY314" s="269" t="s">
        <v>196</v>
      </c>
    </row>
    <row r="315" spans="2:65" s="12" customFormat="1">
      <c r="B315" s="216"/>
      <c r="C315" s="217"/>
      <c r="D315" s="218" t="s">
        <v>205</v>
      </c>
      <c r="E315" s="219" t="s">
        <v>24</v>
      </c>
      <c r="F315" s="220" t="s">
        <v>2432</v>
      </c>
      <c r="G315" s="217"/>
      <c r="H315" s="221">
        <v>5.7000000000000002E-2</v>
      </c>
      <c r="I315" s="222"/>
      <c r="J315" s="217"/>
      <c r="K315" s="217"/>
      <c r="L315" s="223"/>
      <c r="M315" s="224"/>
      <c r="N315" s="225"/>
      <c r="O315" s="225"/>
      <c r="P315" s="225"/>
      <c r="Q315" s="225"/>
      <c r="R315" s="225"/>
      <c r="S315" s="225"/>
      <c r="T315" s="226"/>
      <c r="AT315" s="227" t="s">
        <v>205</v>
      </c>
      <c r="AU315" s="227" t="s">
        <v>211</v>
      </c>
      <c r="AV315" s="12" t="s">
        <v>83</v>
      </c>
      <c r="AW315" s="12" t="s">
        <v>37</v>
      </c>
      <c r="AX315" s="12" t="s">
        <v>81</v>
      </c>
      <c r="AY315" s="227" t="s">
        <v>196</v>
      </c>
    </row>
    <row r="316" spans="2:65" s="11" customFormat="1" ht="22.25" customHeight="1">
      <c r="B316" s="188"/>
      <c r="C316" s="189"/>
      <c r="D316" s="190" t="s">
        <v>73</v>
      </c>
      <c r="E316" s="202" t="s">
        <v>523</v>
      </c>
      <c r="F316" s="202" t="s">
        <v>1992</v>
      </c>
      <c r="G316" s="189"/>
      <c r="H316" s="189"/>
      <c r="I316" s="192"/>
      <c r="J316" s="203">
        <f>BK316</f>
        <v>0</v>
      </c>
      <c r="K316" s="189"/>
      <c r="L316" s="194"/>
      <c r="M316" s="195"/>
      <c r="N316" s="196"/>
      <c r="O316" s="196"/>
      <c r="P316" s="197">
        <f>SUM(P317:P323)</f>
        <v>0</v>
      </c>
      <c r="Q316" s="196"/>
      <c r="R316" s="197">
        <f>SUM(R317:R323)</f>
        <v>0.23485999999999999</v>
      </c>
      <c r="S316" s="196"/>
      <c r="T316" s="198">
        <f>SUM(T317:T323)</f>
        <v>0</v>
      </c>
      <c r="AR316" s="199" t="s">
        <v>81</v>
      </c>
      <c r="AT316" s="200" t="s">
        <v>73</v>
      </c>
      <c r="AU316" s="200" t="s">
        <v>83</v>
      </c>
      <c r="AY316" s="199" t="s">
        <v>196</v>
      </c>
      <c r="BK316" s="201">
        <f>SUM(BK317:BK323)</f>
        <v>0</v>
      </c>
    </row>
    <row r="317" spans="2:65" s="1" customFormat="1" ht="34.5" customHeight="1">
      <c r="B317" s="42"/>
      <c r="C317" s="204" t="s">
        <v>332</v>
      </c>
      <c r="D317" s="204" t="s">
        <v>198</v>
      </c>
      <c r="E317" s="205" t="s">
        <v>2433</v>
      </c>
      <c r="F317" s="206" t="s">
        <v>2434</v>
      </c>
      <c r="G317" s="207" t="s">
        <v>248</v>
      </c>
      <c r="H317" s="208">
        <v>4</v>
      </c>
      <c r="I317" s="209"/>
      <c r="J317" s="210">
        <f>ROUND(I317*H317,2)</f>
        <v>0</v>
      </c>
      <c r="K317" s="206" t="s">
        <v>202</v>
      </c>
      <c r="L317" s="62"/>
      <c r="M317" s="211" t="s">
        <v>24</v>
      </c>
      <c r="N317" s="212" t="s">
        <v>45</v>
      </c>
      <c r="O317" s="43"/>
      <c r="P317" s="213">
        <f>O317*H317</f>
        <v>0</v>
      </c>
      <c r="Q317" s="213">
        <v>4.684E-2</v>
      </c>
      <c r="R317" s="213">
        <f>Q317*H317</f>
        <v>0.18736</v>
      </c>
      <c r="S317" s="213">
        <v>0</v>
      </c>
      <c r="T317" s="214">
        <f>S317*H317</f>
        <v>0</v>
      </c>
      <c r="AR317" s="25" t="s">
        <v>203</v>
      </c>
      <c r="AT317" s="25" t="s">
        <v>198</v>
      </c>
      <c r="AU317" s="25" t="s">
        <v>211</v>
      </c>
      <c r="AY317" s="25" t="s">
        <v>196</v>
      </c>
      <c r="BE317" s="215">
        <f>IF(N317="základní",J317,0)</f>
        <v>0</v>
      </c>
      <c r="BF317" s="215">
        <f>IF(N317="snížená",J317,0)</f>
        <v>0</v>
      </c>
      <c r="BG317" s="215">
        <f>IF(N317="zákl. přenesená",J317,0)</f>
        <v>0</v>
      </c>
      <c r="BH317" s="215">
        <f>IF(N317="sníž. přenesená",J317,0)</f>
        <v>0</v>
      </c>
      <c r="BI317" s="215">
        <f>IF(N317="nulová",J317,0)</f>
        <v>0</v>
      </c>
      <c r="BJ317" s="25" t="s">
        <v>81</v>
      </c>
      <c r="BK317" s="215">
        <f>ROUND(I317*H317,2)</f>
        <v>0</v>
      </c>
      <c r="BL317" s="25" t="s">
        <v>203</v>
      </c>
      <c r="BM317" s="25" t="s">
        <v>2435</v>
      </c>
    </row>
    <row r="318" spans="2:65" s="1" customFormat="1" ht="23" customHeight="1">
      <c r="B318" s="42"/>
      <c r="C318" s="250" t="s">
        <v>422</v>
      </c>
      <c r="D318" s="250" t="s">
        <v>252</v>
      </c>
      <c r="E318" s="251" t="s">
        <v>2436</v>
      </c>
      <c r="F318" s="252" t="s">
        <v>2437</v>
      </c>
      <c r="G318" s="253" t="s">
        <v>248</v>
      </c>
      <c r="H318" s="254">
        <v>2</v>
      </c>
      <c r="I318" s="255"/>
      <c r="J318" s="256">
        <f>ROUND(I318*H318,2)</f>
        <v>0</v>
      </c>
      <c r="K318" s="252" t="s">
        <v>202</v>
      </c>
      <c r="L318" s="257"/>
      <c r="M318" s="258" t="s">
        <v>24</v>
      </c>
      <c r="N318" s="259" t="s">
        <v>45</v>
      </c>
      <c r="O318" s="43"/>
      <c r="P318" s="213">
        <f>O318*H318</f>
        <v>0</v>
      </c>
      <c r="Q318" s="213">
        <v>1.12E-2</v>
      </c>
      <c r="R318" s="213">
        <f>Q318*H318</f>
        <v>2.24E-2</v>
      </c>
      <c r="S318" s="213">
        <v>0</v>
      </c>
      <c r="T318" s="214">
        <f>S318*H318</f>
        <v>0</v>
      </c>
      <c r="AR318" s="25" t="s">
        <v>245</v>
      </c>
      <c r="AT318" s="25" t="s">
        <v>252</v>
      </c>
      <c r="AU318" s="25" t="s">
        <v>211</v>
      </c>
      <c r="AY318" s="25" t="s">
        <v>196</v>
      </c>
      <c r="BE318" s="215">
        <f>IF(N318="základní",J318,0)</f>
        <v>0</v>
      </c>
      <c r="BF318" s="215">
        <f>IF(N318="snížená",J318,0)</f>
        <v>0</v>
      </c>
      <c r="BG318" s="215">
        <f>IF(N318="zákl. přenesená",J318,0)</f>
        <v>0</v>
      </c>
      <c r="BH318" s="215">
        <f>IF(N318="sníž. přenesená",J318,0)</f>
        <v>0</v>
      </c>
      <c r="BI318" s="215">
        <f>IF(N318="nulová",J318,0)</f>
        <v>0</v>
      </c>
      <c r="BJ318" s="25" t="s">
        <v>81</v>
      </c>
      <c r="BK318" s="215">
        <f>ROUND(I318*H318,2)</f>
        <v>0</v>
      </c>
      <c r="BL318" s="25" t="s">
        <v>203</v>
      </c>
      <c r="BM318" s="25" t="s">
        <v>2438</v>
      </c>
    </row>
    <row r="319" spans="2:65" s="12" customFormat="1">
      <c r="B319" s="216"/>
      <c r="C319" s="217"/>
      <c r="D319" s="218" t="s">
        <v>205</v>
      </c>
      <c r="E319" s="219" t="s">
        <v>24</v>
      </c>
      <c r="F319" s="220" t="s">
        <v>1002</v>
      </c>
      <c r="G319" s="217"/>
      <c r="H319" s="221">
        <v>2</v>
      </c>
      <c r="I319" s="222"/>
      <c r="J319" s="217"/>
      <c r="K319" s="217"/>
      <c r="L319" s="223"/>
      <c r="M319" s="224"/>
      <c r="N319" s="225"/>
      <c r="O319" s="225"/>
      <c r="P319" s="225"/>
      <c r="Q319" s="225"/>
      <c r="R319" s="225"/>
      <c r="S319" s="225"/>
      <c r="T319" s="226"/>
      <c r="AT319" s="227" t="s">
        <v>205</v>
      </c>
      <c r="AU319" s="227" t="s">
        <v>211</v>
      </c>
      <c r="AV319" s="12" t="s">
        <v>83</v>
      </c>
      <c r="AW319" s="12" t="s">
        <v>37</v>
      </c>
      <c r="AX319" s="12" t="s">
        <v>81</v>
      </c>
      <c r="AY319" s="227" t="s">
        <v>196</v>
      </c>
    </row>
    <row r="320" spans="2:65" s="1" customFormat="1" ht="23" customHeight="1">
      <c r="B320" s="42"/>
      <c r="C320" s="250" t="s">
        <v>417</v>
      </c>
      <c r="D320" s="250" t="s">
        <v>252</v>
      </c>
      <c r="E320" s="251" t="s">
        <v>2439</v>
      </c>
      <c r="F320" s="252" t="s">
        <v>2440</v>
      </c>
      <c r="G320" s="253" t="s">
        <v>248</v>
      </c>
      <c r="H320" s="254">
        <v>1</v>
      </c>
      <c r="I320" s="255"/>
      <c r="J320" s="256">
        <f>ROUND(I320*H320,2)</f>
        <v>0</v>
      </c>
      <c r="K320" s="252" t="s">
        <v>202</v>
      </c>
      <c r="L320" s="257"/>
      <c r="M320" s="258" t="s">
        <v>24</v>
      </c>
      <c r="N320" s="259" t="s">
        <v>45</v>
      </c>
      <c r="O320" s="43"/>
      <c r="P320" s="213">
        <f>O320*H320</f>
        <v>0</v>
      </c>
      <c r="Q320" s="213">
        <v>1.37E-2</v>
      </c>
      <c r="R320" s="213">
        <f>Q320*H320</f>
        <v>1.37E-2</v>
      </c>
      <c r="S320" s="213">
        <v>0</v>
      </c>
      <c r="T320" s="214">
        <f>S320*H320</f>
        <v>0</v>
      </c>
      <c r="AR320" s="25" t="s">
        <v>245</v>
      </c>
      <c r="AT320" s="25" t="s">
        <v>252</v>
      </c>
      <c r="AU320" s="25" t="s">
        <v>211</v>
      </c>
      <c r="AY320" s="25" t="s">
        <v>196</v>
      </c>
      <c r="BE320" s="215">
        <f>IF(N320="základní",J320,0)</f>
        <v>0</v>
      </c>
      <c r="BF320" s="215">
        <f>IF(N320="snížená",J320,0)</f>
        <v>0</v>
      </c>
      <c r="BG320" s="215">
        <f>IF(N320="zákl. přenesená",J320,0)</f>
        <v>0</v>
      </c>
      <c r="BH320" s="215">
        <f>IF(N320="sníž. přenesená",J320,0)</f>
        <v>0</v>
      </c>
      <c r="BI320" s="215">
        <f>IF(N320="nulová",J320,0)</f>
        <v>0</v>
      </c>
      <c r="BJ320" s="25" t="s">
        <v>81</v>
      </c>
      <c r="BK320" s="215">
        <f>ROUND(I320*H320,2)</f>
        <v>0</v>
      </c>
      <c r="BL320" s="25" t="s">
        <v>203</v>
      </c>
      <c r="BM320" s="25" t="s">
        <v>2441</v>
      </c>
    </row>
    <row r="321" spans="2:65" s="12" customFormat="1">
      <c r="B321" s="216"/>
      <c r="C321" s="217"/>
      <c r="D321" s="218" t="s">
        <v>205</v>
      </c>
      <c r="E321" s="219" t="s">
        <v>24</v>
      </c>
      <c r="F321" s="220" t="s">
        <v>2442</v>
      </c>
      <c r="G321" s="217"/>
      <c r="H321" s="221">
        <v>1</v>
      </c>
      <c r="I321" s="222"/>
      <c r="J321" s="217"/>
      <c r="K321" s="217"/>
      <c r="L321" s="223"/>
      <c r="M321" s="224"/>
      <c r="N321" s="225"/>
      <c r="O321" s="225"/>
      <c r="P321" s="225"/>
      <c r="Q321" s="225"/>
      <c r="R321" s="225"/>
      <c r="S321" s="225"/>
      <c r="T321" s="226"/>
      <c r="AT321" s="227" t="s">
        <v>205</v>
      </c>
      <c r="AU321" s="227" t="s">
        <v>211</v>
      </c>
      <c r="AV321" s="12" t="s">
        <v>83</v>
      </c>
      <c r="AW321" s="12" t="s">
        <v>37</v>
      </c>
      <c r="AX321" s="12" t="s">
        <v>81</v>
      </c>
      <c r="AY321" s="227" t="s">
        <v>196</v>
      </c>
    </row>
    <row r="322" spans="2:65" s="1" customFormat="1" ht="23" customHeight="1">
      <c r="B322" s="42"/>
      <c r="C322" s="250" t="s">
        <v>427</v>
      </c>
      <c r="D322" s="250" t="s">
        <v>252</v>
      </c>
      <c r="E322" s="251" t="s">
        <v>2443</v>
      </c>
      <c r="F322" s="252" t="s">
        <v>2444</v>
      </c>
      <c r="G322" s="253" t="s">
        <v>248</v>
      </c>
      <c r="H322" s="254">
        <v>1</v>
      </c>
      <c r="I322" s="255"/>
      <c r="J322" s="256">
        <f>ROUND(I322*H322,2)</f>
        <v>0</v>
      </c>
      <c r="K322" s="252" t="s">
        <v>202</v>
      </c>
      <c r="L322" s="257"/>
      <c r="M322" s="258" t="s">
        <v>24</v>
      </c>
      <c r="N322" s="259" t="s">
        <v>45</v>
      </c>
      <c r="O322" s="43"/>
      <c r="P322" s="213">
        <f>O322*H322</f>
        <v>0</v>
      </c>
      <c r="Q322" s="213">
        <v>1.14E-2</v>
      </c>
      <c r="R322" s="213">
        <f>Q322*H322</f>
        <v>1.14E-2</v>
      </c>
      <c r="S322" s="213">
        <v>0</v>
      </c>
      <c r="T322" s="214">
        <f>S322*H322</f>
        <v>0</v>
      </c>
      <c r="AR322" s="25" t="s">
        <v>245</v>
      </c>
      <c r="AT322" s="25" t="s">
        <v>252</v>
      </c>
      <c r="AU322" s="25" t="s">
        <v>211</v>
      </c>
      <c r="AY322" s="25" t="s">
        <v>196</v>
      </c>
      <c r="BE322" s="215">
        <f>IF(N322="základní",J322,0)</f>
        <v>0</v>
      </c>
      <c r="BF322" s="215">
        <f>IF(N322="snížená",J322,0)</f>
        <v>0</v>
      </c>
      <c r="BG322" s="215">
        <f>IF(N322="zákl. přenesená",J322,0)</f>
        <v>0</v>
      </c>
      <c r="BH322" s="215">
        <f>IF(N322="sníž. přenesená",J322,0)</f>
        <v>0</v>
      </c>
      <c r="BI322" s="215">
        <f>IF(N322="nulová",J322,0)</f>
        <v>0</v>
      </c>
      <c r="BJ322" s="25" t="s">
        <v>81</v>
      </c>
      <c r="BK322" s="215">
        <f>ROUND(I322*H322,2)</f>
        <v>0</v>
      </c>
      <c r="BL322" s="25" t="s">
        <v>203</v>
      </c>
      <c r="BM322" s="25" t="s">
        <v>2445</v>
      </c>
    </row>
    <row r="323" spans="2:65" s="12" customFormat="1">
      <c r="B323" s="216"/>
      <c r="C323" s="217"/>
      <c r="D323" s="218" t="s">
        <v>205</v>
      </c>
      <c r="E323" s="219" t="s">
        <v>24</v>
      </c>
      <c r="F323" s="220" t="s">
        <v>2442</v>
      </c>
      <c r="G323" s="217"/>
      <c r="H323" s="221">
        <v>1</v>
      </c>
      <c r="I323" s="222"/>
      <c r="J323" s="217"/>
      <c r="K323" s="217"/>
      <c r="L323" s="223"/>
      <c r="M323" s="224"/>
      <c r="N323" s="225"/>
      <c r="O323" s="225"/>
      <c r="P323" s="225"/>
      <c r="Q323" s="225"/>
      <c r="R323" s="225"/>
      <c r="S323" s="225"/>
      <c r="T323" s="226"/>
      <c r="AT323" s="227" t="s">
        <v>205</v>
      </c>
      <c r="AU323" s="227" t="s">
        <v>211</v>
      </c>
      <c r="AV323" s="12" t="s">
        <v>83</v>
      </c>
      <c r="AW323" s="12" t="s">
        <v>37</v>
      </c>
      <c r="AX323" s="12" t="s">
        <v>81</v>
      </c>
      <c r="AY323" s="227" t="s">
        <v>196</v>
      </c>
    </row>
    <row r="324" spans="2:65" s="11" customFormat="1" ht="29.9" customHeight="1">
      <c r="B324" s="188"/>
      <c r="C324" s="189"/>
      <c r="D324" s="190" t="s">
        <v>73</v>
      </c>
      <c r="E324" s="202" t="s">
        <v>251</v>
      </c>
      <c r="F324" s="202" t="s">
        <v>807</v>
      </c>
      <c r="G324" s="189"/>
      <c r="H324" s="189"/>
      <c r="I324" s="192"/>
      <c r="J324" s="203">
        <f>BK324</f>
        <v>0</v>
      </c>
      <c r="K324" s="189"/>
      <c r="L324" s="194"/>
      <c r="M324" s="195"/>
      <c r="N324" s="196"/>
      <c r="O324" s="196"/>
      <c r="P324" s="197">
        <f>P325+P336+P343</f>
        <v>0</v>
      </c>
      <c r="Q324" s="196"/>
      <c r="R324" s="197">
        <f>R325+R336+R343</f>
        <v>1.4464075E-2</v>
      </c>
      <c r="S324" s="196"/>
      <c r="T324" s="198">
        <f>T325+T336+T343</f>
        <v>59.426747000000013</v>
      </c>
      <c r="AR324" s="199" t="s">
        <v>81</v>
      </c>
      <c r="AT324" s="200" t="s">
        <v>73</v>
      </c>
      <c r="AU324" s="200" t="s">
        <v>81</v>
      </c>
      <c r="AY324" s="199" t="s">
        <v>196</v>
      </c>
      <c r="BK324" s="201">
        <f>BK325+BK336+BK343</f>
        <v>0</v>
      </c>
    </row>
    <row r="325" spans="2:65" s="11" customFormat="1" ht="14.9" customHeight="1">
      <c r="B325" s="188"/>
      <c r="C325" s="189"/>
      <c r="D325" s="190" t="s">
        <v>73</v>
      </c>
      <c r="E325" s="202" t="s">
        <v>668</v>
      </c>
      <c r="F325" s="202" t="s">
        <v>808</v>
      </c>
      <c r="G325" s="189"/>
      <c r="H325" s="189"/>
      <c r="I325" s="192"/>
      <c r="J325" s="203">
        <f>BK325</f>
        <v>0</v>
      </c>
      <c r="K325" s="189"/>
      <c r="L325" s="194"/>
      <c r="M325" s="195"/>
      <c r="N325" s="196"/>
      <c r="O325" s="196"/>
      <c r="P325" s="197">
        <f>SUM(P326:P335)</f>
        <v>0</v>
      </c>
      <c r="Q325" s="196"/>
      <c r="R325" s="197">
        <f>SUM(R326:R335)</f>
        <v>1.176425E-2</v>
      </c>
      <c r="S325" s="196"/>
      <c r="T325" s="198">
        <f>SUM(T326:T335)</f>
        <v>0</v>
      </c>
      <c r="AR325" s="199" t="s">
        <v>81</v>
      </c>
      <c r="AT325" s="200" t="s">
        <v>73</v>
      </c>
      <c r="AU325" s="200" t="s">
        <v>83</v>
      </c>
      <c r="AY325" s="199" t="s">
        <v>196</v>
      </c>
      <c r="BK325" s="201">
        <f>SUM(BK326:BK335)</f>
        <v>0</v>
      </c>
    </row>
    <row r="326" spans="2:65" s="1" customFormat="1" ht="34.5" customHeight="1">
      <c r="B326" s="42"/>
      <c r="C326" s="204" t="s">
        <v>429</v>
      </c>
      <c r="D326" s="204" t="s">
        <v>198</v>
      </c>
      <c r="E326" s="205" t="s">
        <v>810</v>
      </c>
      <c r="F326" s="206" t="s">
        <v>811</v>
      </c>
      <c r="G326" s="207" t="s">
        <v>267</v>
      </c>
      <c r="H326" s="208">
        <v>59.6</v>
      </c>
      <c r="I326" s="209"/>
      <c r="J326" s="210">
        <f>ROUND(I326*H326,2)</f>
        <v>0</v>
      </c>
      <c r="K326" s="206" t="s">
        <v>202</v>
      </c>
      <c r="L326" s="62"/>
      <c r="M326" s="211" t="s">
        <v>24</v>
      </c>
      <c r="N326" s="212" t="s">
        <v>45</v>
      </c>
      <c r="O326" s="43"/>
      <c r="P326" s="213">
        <f>O326*H326</f>
        <v>0</v>
      </c>
      <c r="Q326" s="213">
        <v>1.2999999999999999E-4</v>
      </c>
      <c r="R326" s="213">
        <f>Q326*H326</f>
        <v>7.7479999999999997E-3</v>
      </c>
      <c r="S326" s="213">
        <v>0</v>
      </c>
      <c r="T326" s="214">
        <f>S326*H326</f>
        <v>0</v>
      </c>
      <c r="AR326" s="25" t="s">
        <v>203</v>
      </c>
      <c r="AT326" s="25" t="s">
        <v>198</v>
      </c>
      <c r="AU326" s="25" t="s">
        <v>211</v>
      </c>
      <c r="AY326" s="25" t="s">
        <v>196</v>
      </c>
      <c r="BE326" s="215">
        <f>IF(N326="základní",J326,0)</f>
        <v>0</v>
      </c>
      <c r="BF326" s="215">
        <f>IF(N326="snížená",J326,0)</f>
        <v>0</v>
      </c>
      <c r="BG326" s="215">
        <f>IF(N326="zákl. přenesená",J326,0)</f>
        <v>0</v>
      </c>
      <c r="BH326" s="215">
        <f>IF(N326="sníž. přenesená",J326,0)</f>
        <v>0</v>
      </c>
      <c r="BI326" s="215">
        <f>IF(N326="nulová",J326,0)</f>
        <v>0</v>
      </c>
      <c r="BJ326" s="25" t="s">
        <v>81</v>
      </c>
      <c r="BK326" s="215">
        <f>ROUND(I326*H326,2)</f>
        <v>0</v>
      </c>
      <c r="BL326" s="25" t="s">
        <v>203</v>
      </c>
      <c r="BM326" s="25" t="s">
        <v>2446</v>
      </c>
    </row>
    <row r="327" spans="2:65" s="12" customFormat="1">
      <c r="B327" s="216"/>
      <c r="C327" s="217"/>
      <c r="D327" s="218" t="s">
        <v>205</v>
      </c>
      <c r="E327" s="219" t="s">
        <v>24</v>
      </c>
      <c r="F327" s="220" t="s">
        <v>2447</v>
      </c>
      <c r="G327" s="217"/>
      <c r="H327" s="221">
        <v>17.7</v>
      </c>
      <c r="I327" s="222"/>
      <c r="J327" s="217"/>
      <c r="K327" s="217"/>
      <c r="L327" s="223"/>
      <c r="M327" s="224"/>
      <c r="N327" s="225"/>
      <c r="O327" s="225"/>
      <c r="P327" s="225"/>
      <c r="Q327" s="225"/>
      <c r="R327" s="225"/>
      <c r="S327" s="225"/>
      <c r="T327" s="226"/>
      <c r="AT327" s="227" t="s">
        <v>205</v>
      </c>
      <c r="AU327" s="227" t="s">
        <v>211</v>
      </c>
      <c r="AV327" s="12" t="s">
        <v>83</v>
      </c>
      <c r="AW327" s="12" t="s">
        <v>37</v>
      </c>
      <c r="AX327" s="12" t="s">
        <v>74</v>
      </c>
      <c r="AY327" s="227" t="s">
        <v>196</v>
      </c>
    </row>
    <row r="328" spans="2:65" s="13" customFormat="1">
      <c r="B328" s="228"/>
      <c r="C328" s="229"/>
      <c r="D328" s="218" t="s">
        <v>205</v>
      </c>
      <c r="E328" s="230" t="s">
        <v>24</v>
      </c>
      <c r="F328" s="231" t="s">
        <v>2448</v>
      </c>
      <c r="G328" s="229"/>
      <c r="H328" s="232">
        <v>17.7</v>
      </c>
      <c r="I328" s="233"/>
      <c r="J328" s="229"/>
      <c r="K328" s="229"/>
      <c r="L328" s="234"/>
      <c r="M328" s="235"/>
      <c r="N328" s="236"/>
      <c r="O328" s="236"/>
      <c r="P328" s="236"/>
      <c r="Q328" s="236"/>
      <c r="R328" s="236"/>
      <c r="S328" s="236"/>
      <c r="T328" s="237"/>
      <c r="AT328" s="238" t="s">
        <v>205</v>
      </c>
      <c r="AU328" s="238" t="s">
        <v>211</v>
      </c>
      <c r="AV328" s="13" t="s">
        <v>211</v>
      </c>
      <c r="AW328" s="13" t="s">
        <v>37</v>
      </c>
      <c r="AX328" s="13" t="s">
        <v>74</v>
      </c>
      <c r="AY328" s="238" t="s">
        <v>196</v>
      </c>
    </row>
    <row r="329" spans="2:65" s="12" customFormat="1">
      <c r="B329" s="216"/>
      <c r="C329" s="217"/>
      <c r="D329" s="218" t="s">
        <v>205</v>
      </c>
      <c r="E329" s="219" t="s">
        <v>24</v>
      </c>
      <c r="F329" s="220" t="s">
        <v>2449</v>
      </c>
      <c r="G329" s="217"/>
      <c r="H329" s="221">
        <v>41.9</v>
      </c>
      <c r="I329" s="222"/>
      <c r="J329" s="217"/>
      <c r="K329" s="217"/>
      <c r="L329" s="223"/>
      <c r="M329" s="224"/>
      <c r="N329" s="225"/>
      <c r="O329" s="225"/>
      <c r="P329" s="225"/>
      <c r="Q329" s="225"/>
      <c r="R329" s="225"/>
      <c r="S329" s="225"/>
      <c r="T329" s="226"/>
      <c r="AT329" s="227" t="s">
        <v>205</v>
      </c>
      <c r="AU329" s="227" t="s">
        <v>211</v>
      </c>
      <c r="AV329" s="12" t="s">
        <v>83</v>
      </c>
      <c r="AW329" s="12" t="s">
        <v>37</v>
      </c>
      <c r="AX329" s="12" t="s">
        <v>74</v>
      </c>
      <c r="AY329" s="227" t="s">
        <v>196</v>
      </c>
    </row>
    <row r="330" spans="2:65" s="13" customFormat="1">
      <c r="B330" s="228"/>
      <c r="C330" s="229"/>
      <c r="D330" s="218" t="s">
        <v>205</v>
      </c>
      <c r="E330" s="230" t="s">
        <v>24</v>
      </c>
      <c r="F330" s="231" t="s">
        <v>263</v>
      </c>
      <c r="G330" s="229"/>
      <c r="H330" s="232">
        <v>41.9</v>
      </c>
      <c r="I330" s="233"/>
      <c r="J330" s="229"/>
      <c r="K330" s="229"/>
      <c r="L330" s="234"/>
      <c r="M330" s="235"/>
      <c r="N330" s="236"/>
      <c r="O330" s="236"/>
      <c r="P330" s="236"/>
      <c r="Q330" s="236"/>
      <c r="R330" s="236"/>
      <c r="S330" s="236"/>
      <c r="T330" s="237"/>
      <c r="AT330" s="238" t="s">
        <v>205</v>
      </c>
      <c r="AU330" s="238" t="s">
        <v>211</v>
      </c>
      <c r="AV330" s="13" t="s">
        <v>211</v>
      </c>
      <c r="AW330" s="13" t="s">
        <v>37</v>
      </c>
      <c r="AX330" s="13" t="s">
        <v>74</v>
      </c>
      <c r="AY330" s="238" t="s">
        <v>196</v>
      </c>
    </row>
    <row r="331" spans="2:65" s="14" customFormat="1">
      <c r="B331" s="239"/>
      <c r="C331" s="240"/>
      <c r="D331" s="218" t="s">
        <v>205</v>
      </c>
      <c r="E331" s="241" t="s">
        <v>24</v>
      </c>
      <c r="F331" s="242" t="s">
        <v>238</v>
      </c>
      <c r="G331" s="240"/>
      <c r="H331" s="243">
        <v>59.6</v>
      </c>
      <c r="I331" s="244"/>
      <c r="J331" s="240"/>
      <c r="K331" s="240"/>
      <c r="L331" s="245"/>
      <c r="M331" s="246"/>
      <c r="N331" s="247"/>
      <c r="O331" s="247"/>
      <c r="P331" s="247"/>
      <c r="Q331" s="247"/>
      <c r="R331" s="247"/>
      <c r="S331" s="247"/>
      <c r="T331" s="248"/>
      <c r="AT331" s="249" t="s">
        <v>205</v>
      </c>
      <c r="AU331" s="249" t="s">
        <v>211</v>
      </c>
      <c r="AV331" s="14" t="s">
        <v>203</v>
      </c>
      <c r="AW331" s="14" t="s">
        <v>37</v>
      </c>
      <c r="AX331" s="14" t="s">
        <v>81</v>
      </c>
      <c r="AY331" s="249" t="s">
        <v>196</v>
      </c>
    </row>
    <row r="332" spans="2:65" s="1" customFormat="1" ht="34.5" customHeight="1">
      <c r="B332" s="42"/>
      <c r="C332" s="204" t="s">
        <v>433</v>
      </c>
      <c r="D332" s="204" t="s">
        <v>198</v>
      </c>
      <c r="E332" s="205" t="s">
        <v>2450</v>
      </c>
      <c r="F332" s="206" t="s">
        <v>2451</v>
      </c>
      <c r="G332" s="207" t="s">
        <v>267</v>
      </c>
      <c r="H332" s="208">
        <v>19.125</v>
      </c>
      <c r="I332" s="209"/>
      <c r="J332" s="210">
        <f>ROUND(I332*H332,2)</f>
        <v>0</v>
      </c>
      <c r="K332" s="206" t="s">
        <v>202</v>
      </c>
      <c r="L332" s="62"/>
      <c r="M332" s="211" t="s">
        <v>24</v>
      </c>
      <c r="N332" s="212" t="s">
        <v>45</v>
      </c>
      <c r="O332" s="43"/>
      <c r="P332" s="213">
        <f>O332*H332</f>
        <v>0</v>
      </c>
      <c r="Q332" s="213">
        <v>2.1000000000000001E-4</v>
      </c>
      <c r="R332" s="213">
        <f>Q332*H332</f>
        <v>4.0162499999999999E-3</v>
      </c>
      <c r="S332" s="213">
        <v>0</v>
      </c>
      <c r="T332" s="214">
        <f>S332*H332</f>
        <v>0</v>
      </c>
      <c r="AR332" s="25" t="s">
        <v>203</v>
      </c>
      <c r="AT332" s="25" t="s">
        <v>198</v>
      </c>
      <c r="AU332" s="25" t="s">
        <v>211</v>
      </c>
      <c r="AY332" s="25" t="s">
        <v>196</v>
      </c>
      <c r="BE332" s="215">
        <f>IF(N332="základní",J332,0)</f>
        <v>0</v>
      </c>
      <c r="BF332" s="215">
        <f>IF(N332="snížená",J332,0)</f>
        <v>0</v>
      </c>
      <c r="BG332" s="215">
        <f>IF(N332="zákl. přenesená",J332,0)</f>
        <v>0</v>
      </c>
      <c r="BH332" s="215">
        <f>IF(N332="sníž. přenesená",J332,0)</f>
        <v>0</v>
      </c>
      <c r="BI332" s="215">
        <f>IF(N332="nulová",J332,0)</f>
        <v>0</v>
      </c>
      <c r="BJ332" s="25" t="s">
        <v>81</v>
      </c>
      <c r="BK332" s="215">
        <f>ROUND(I332*H332,2)</f>
        <v>0</v>
      </c>
      <c r="BL332" s="25" t="s">
        <v>203</v>
      </c>
      <c r="BM332" s="25" t="s">
        <v>2452</v>
      </c>
    </row>
    <row r="333" spans="2:65" s="12" customFormat="1">
      <c r="B333" s="216"/>
      <c r="C333" s="217"/>
      <c r="D333" s="218" t="s">
        <v>205</v>
      </c>
      <c r="E333" s="219" t="s">
        <v>24</v>
      </c>
      <c r="F333" s="220" t="s">
        <v>2453</v>
      </c>
      <c r="G333" s="217"/>
      <c r="H333" s="221">
        <v>5.625</v>
      </c>
      <c r="I333" s="222"/>
      <c r="J333" s="217"/>
      <c r="K333" s="217"/>
      <c r="L333" s="223"/>
      <c r="M333" s="224"/>
      <c r="N333" s="225"/>
      <c r="O333" s="225"/>
      <c r="P333" s="225"/>
      <c r="Q333" s="225"/>
      <c r="R333" s="225"/>
      <c r="S333" s="225"/>
      <c r="T333" s="226"/>
      <c r="AT333" s="227" t="s">
        <v>205</v>
      </c>
      <c r="AU333" s="227" t="s">
        <v>211</v>
      </c>
      <c r="AV333" s="12" t="s">
        <v>83</v>
      </c>
      <c r="AW333" s="12" t="s">
        <v>37</v>
      </c>
      <c r="AX333" s="12" t="s">
        <v>74</v>
      </c>
      <c r="AY333" s="227" t="s">
        <v>196</v>
      </c>
    </row>
    <row r="334" spans="2:65" s="12" customFormat="1">
      <c r="B334" s="216"/>
      <c r="C334" s="217"/>
      <c r="D334" s="218" t="s">
        <v>205</v>
      </c>
      <c r="E334" s="219" t="s">
        <v>24</v>
      </c>
      <c r="F334" s="220" t="s">
        <v>2454</v>
      </c>
      <c r="G334" s="217"/>
      <c r="H334" s="221">
        <v>13.5</v>
      </c>
      <c r="I334" s="222"/>
      <c r="J334" s="217"/>
      <c r="K334" s="217"/>
      <c r="L334" s="223"/>
      <c r="M334" s="224"/>
      <c r="N334" s="225"/>
      <c r="O334" s="225"/>
      <c r="P334" s="225"/>
      <c r="Q334" s="225"/>
      <c r="R334" s="225"/>
      <c r="S334" s="225"/>
      <c r="T334" s="226"/>
      <c r="AT334" s="227" t="s">
        <v>205</v>
      </c>
      <c r="AU334" s="227" t="s">
        <v>211</v>
      </c>
      <c r="AV334" s="12" t="s">
        <v>83</v>
      </c>
      <c r="AW334" s="12" t="s">
        <v>37</v>
      </c>
      <c r="AX334" s="12" t="s">
        <v>74</v>
      </c>
      <c r="AY334" s="227" t="s">
        <v>196</v>
      </c>
    </row>
    <row r="335" spans="2:65" s="14" customFormat="1">
      <c r="B335" s="239"/>
      <c r="C335" s="240"/>
      <c r="D335" s="218" t="s">
        <v>205</v>
      </c>
      <c r="E335" s="241" t="s">
        <v>24</v>
      </c>
      <c r="F335" s="242" t="s">
        <v>2455</v>
      </c>
      <c r="G335" s="240"/>
      <c r="H335" s="243">
        <v>19.125</v>
      </c>
      <c r="I335" s="244"/>
      <c r="J335" s="240"/>
      <c r="K335" s="240"/>
      <c r="L335" s="245"/>
      <c r="M335" s="246"/>
      <c r="N335" s="247"/>
      <c r="O335" s="247"/>
      <c r="P335" s="247"/>
      <c r="Q335" s="247"/>
      <c r="R335" s="247"/>
      <c r="S335" s="247"/>
      <c r="T335" s="248"/>
      <c r="AT335" s="249" t="s">
        <v>205</v>
      </c>
      <c r="AU335" s="249" t="s">
        <v>211</v>
      </c>
      <c r="AV335" s="14" t="s">
        <v>203</v>
      </c>
      <c r="AW335" s="14" t="s">
        <v>37</v>
      </c>
      <c r="AX335" s="14" t="s">
        <v>81</v>
      </c>
      <c r="AY335" s="249" t="s">
        <v>196</v>
      </c>
    </row>
    <row r="336" spans="2:65" s="11" customFormat="1" ht="22.25" customHeight="1">
      <c r="B336" s="188"/>
      <c r="C336" s="189"/>
      <c r="D336" s="190" t="s">
        <v>73</v>
      </c>
      <c r="E336" s="202" t="s">
        <v>814</v>
      </c>
      <c r="F336" s="202" t="s">
        <v>815</v>
      </c>
      <c r="G336" s="189"/>
      <c r="H336" s="189"/>
      <c r="I336" s="192"/>
      <c r="J336" s="203">
        <f>BK336</f>
        <v>0</v>
      </c>
      <c r="K336" s="189"/>
      <c r="L336" s="194"/>
      <c r="M336" s="195"/>
      <c r="N336" s="196"/>
      <c r="O336" s="196"/>
      <c r="P336" s="197">
        <f>SUM(P337:P342)</f>
        <v>0</v>
      </c>
      <c r="Q336" s="196"/>
      <c r="R336" s="197">
        <f>SUM(R337:R342)</f>
        <v>2.6998249999999994E-3</v>
      </c>
      <c r="S336" s="196"/>
      <c r="T336" s="198">
        <f>SUM(T337:T342)</f>
        <v>0</v>
      </c>
      <c r="AR336" s="199" t="s">
        <v>81</v>
      </c>
      <c r="AT336" s="200" t="s">
        <v>73</v>
      </c>
      <c r="AU336" s="200" t="s">
        <v>83</v>
      </c>
      <c r="AY336" s="199" t="s">
        <v>196</v>
      </c>
      <c r="BK336" s="201">
        <f>SUM(BK337:BK342)</f>
        <v>0</v>
      </c>
    </row>
    <row r="337" spans="2:65" s="1" customFormat="1" ht="34.5" customHeight="1">
      <c r="B337" s="42"/>
      <c r="C337" s="204" t="s">
        <v>437</v>
      </c>
      <c r="D337" s="204" t="s">
        <v>198</v>
      </c>
      <c r="E337" s="205" t="s">
        <v>817</v>
      </c>
      <c r="F337" s="206" t="s">
        <v>818</v>
      </c>
      <c r="G337" s="207" t="s">
        <v>267</v>
      </c>
      <c r="H337" s="208">
        <v>68.349999999999994</v>
      </c>
      <c r="I337" s="209"/>
      <c r="J337" s="210">
        <f>ROUND(I337*H337,2)</f>
        <v>0</v>
      </c>
      <c r="K337" s="206" t="s">
        <v>202</v>
      </c>
      <c r="L337" s="62"/>
      <c r="M337" s="211" t="s">
        <v>24</v>
      </c>
      <c r="N337" s="212" t="s">
        <v>45</v>
      </c>
      <c r="O337" s="43"/>
      <c r="P337" s="213">
        <f>O337*H337</f>
        <v>0</v>
      </c>
      <c r="Q337" s="213">
        <v>3.9499999999999998E-5</v>
      </c>
      <c r="R337" s="213">
        <f>Q337*H337</f>
        <v>2.6998249999999994E-3</v>
      </c>
      <c r="S337" s="213">
        <v>0</v>
      </c>
      <c r="T337" s="214">
        <f>S337*H337</f>
        <v>0</v>
      </c>
      <c r="AR337" s="25" t="s">
        <v>203</v>
      </c>
      <c r="AT337" s="25" t="s">
        <v>198</v>
      </c>
      <c r="AU337" s="25" t="s">
        <v>211</v>
      </c>
      <c r="AY337" s="25" t="s">
        <v>196</v>
      </c>
      <c r="BE337" s="215">
        <f>IF(N337="základní",J337,0)</f>
        <v>0</v>
      </c>
      <c r="BF337" s="215">
        <f>IF(N337="snížená",J337,0)</f>
        <v>0</v>
      </c>
      <c r="BG337" s="215">
        <f>IF(N337="zákl. přenesená",J337,0)</f>
        <v>0</v>
      </c>
      <c r="BH337" s="215">
        <f>IF(N337="sníž. přenesená",J337,0)</f>
        <v>0</v>
      </c>
      <c r="BI337" s="215">
        <f>IF(N337="nulová",J337,0)</f>
        <v>0</v>
      </c>
      <c r="BJ337" s="25" t="s">
        <v>81</v>
      </c>
      <c r="BK337" s="215">
        <f>ROUND(I337*H337,2)</f>
        <v>0</v>
      </c>
      <c r="BL337" s="25" t="s">
        <v>203</v>
      </c>
      <c r="BM337" s="25" t="s">
        <v>2456</v>
      </c>
    </row>
    <row r="338" spans="2:65" s="12" customFormat="1">
      <c r="B338" s="216"/>
      <c r="C338" s="217"/>
      <c r="D338" s="218" t="s">
        <v>205</v>
      </c>
      <c r="E338" s="219" t="s">
        <v>24</v>
      </c>
      <c r="F338" s="220" t="s">
        <v>2457</v>
      </c>
      <c r="G338" s="217"/>
      <c r="H338" s="221">
        <v>22.074999999999999</v>
      </c>
      <c r="I338" s="222"/>
      <c r="J338" s="217"/>
      <c r="K338" s="217"/>
      <c r="L338" s="223"/>
      <c r="M338" s="224"/>
      <c r="N338" s="225"/>
      <c r="O338" s="225"/>
      <c r="P338" s="225"/>
      <c r="Q338" s="225"/>
      <c r="R338" s="225"/>
      <c r="S338" s="225"/>
      <c r="T338" s="226"/>
      <c r="AT338" s="227" t="s">
        <v>205</v>
      </c>
      <c r="AU338" s="227" t="s">
        <v>211</v>
      </c>
      <c r="AV338" s="12" t="s">
        <v>83</v>
      </c>
      <c r="AW338" s="12" t="s">
        <v>37</v>
      </c>
      <c r="AX338" s="12" t="s">
        <v>74</v>
      </c>
      <c r="AY338" s="227" t="s">
        <v>196</v>
      </c>
    </row>
    <row r="339" spans="2:65" s="13" customFormat="1">
      <c r="B339" s="228"/>
      <c r="C339" s="229"/>
      <c r="D339" s="218" t="s">
        <v>205</v>
      </c>
      <c r="E339" s="230" t="s">
        <v>24</v>
      </c>
      <c r="F339" s="231" t="s">
        <v>2448</v>
      </c>
      <c r="G339" s="229"/>
      <c r="H339" s="232">
        <v>22.074999999999999</v>
      </c>
      <c r="I339" s="233"/>
      <c r="J339" s="229"/>
      <c r="K339" s="229"/>
      <c r="L339" s="234"/>
      <c r="M339" s="235"/>
      <c r="N339" s="236"/>
      <c r="O339" s="236"/>
      <c r="P339" s="236"/>
      <c r="Q339" s="236"/>
      <c r="R339" s="236"/>
      <c r="S339" s="236"/>
      <c r="T339" s="237"/>
      <c r="AT339" s="238" t="s">
        <v>205</v>
      </c>
      <c r="AU339" s="238" t="s">
        <v>211</v>
      </c>
      <c r="AV339" s="13" t="s">
        <v>211</v>
      </c>
      <c r="AW339" s="13" t="s">
        <v>37</v>
      </c>
      <c r="AX339" s="13" t="s">
        <v>74</v>
      </c>
      <c r="AY339" s="238" t="s">
        <v>196</v>
      </c>
    </row>
    <row r="340" spans="2:65" s="12" customFormat="1">
      <c r="B340" s="216"/>
      <c r="C340" s="217"/>
      <c r="D340" s="218" t="s">
        <v>205</v>
      </c>
      <c r="E340" s="219" t="s">
        <v>24</v>
      </c>
      <c r="F340" s="220" t="s">
        <v>2458</v>
      </c>
      <c r="G340" s="217"/>
      <c r="H340" s="221">
        <v>46.274999999999999</v>
      </c>
      <c r="I340" s="222"/>
      <c r="J340" s="217"/>
      <c r="K340" s="217"/>
      <c r="L340" s="223"/>
      <c r="M340" s="224"/>
      <c r="N340" s="225"/>
      <c r="O340" s="225"/>
      <c r="P340" s="225"/>
      <c r="Q340" s="225"/>
      <c r="R340" s="225"/>
      <c r="S340" s="225"/>
      <c r="T340" s="226"/>
      <c r="AT340" s="227" t="s">
        <v>205</v>
      </c>
      <c r="AU340" s="227" t="s">
        <v>211</v>
      </c>
      <c r="AV340" s="12" t="s">
        <v>83</v>
      </c>
      <c r="AW340" s="12" t="s">
        <v>37</v>
      </c>
      <c r="AX340" s="12" t="s">
        <v>74</v>
      </c>
      <c r="AY340" s="227" t="s">
        <v>196</v>
      </c>
    </row>
    <row r="341" spans="2:65" s="13" customFormat="1">
      <c r="B341" s="228"/>
      <c r="C341" s="229"/>
      <c r="D341" s="218" t="s">
        <v>205</v>
      </c>
      <c r="E341" s="230" t="s">
        <v>24</v>
      </c>
      <c r="F341" s="231" t="s">
        <v>263</v>
      </c>
      <c r="G341" s="229"/>
      <c r="H341" s="232">
        <v>46.274999999999999</v>
      </c>
      <c r="I341" s="233"/>
      <c r="J341" s="229"/>
      <c r="K341" s="229"/>
      <c r="L341" s="234"/>
      <c r="M341" s="235"/>
      <c r="N341" s="236"/>
      <c r="O341" s="236"/>
      <c r="P341" s="236"/>
      <c r="Q341" s="236"/>
      <c r="R341" s="236"/>
      <c r="S341" s="236"/>
      <c r="T341" s="237"/>
      <c r="AT341" s="238" t="s">
        <v>205</v>
      </c>
      <c r="AU341" s="238" t="s">
        <v>211</v>
      </c>
      <c r="AV341" s="13" t="s">
        <v>211</v>
      </c>
      <c r="AW341" s="13" t="s">
        <v>37</v>
      </c>
      <c r="AX341" s="13" t="s">
        <v>74</v>
      </c>
      <c r="AY341" s="238" t="s">
        <v>196</v>
      </c>
    </row>
    <row r="342" spans="2:65" s="14" customFormat="1">
      <c r="B342" s="239"/>
      <c r="C342" s="240"/>
      <c r="D342" s="218" t="s">
        <v>205</v>
      </c>
      <c r="E342" s="241" t="s">
        <v>24</v>
      </c>
      <c r="F342" s="242" t="s">
        <v>238</v>
      </c>
      <c r="G342" s="240"/>
      <c r="H342" s="243">
        <v>68.349999999999994</v>
      </c>
      <c r="I342" s="244"/>
      <c r="J342" s="240"/>
      <c r="K342" s="240"/>
      <c r="L342" s="245"/>
      <c r="M342" s="246"/>
      <c r="N342" s="247"/>
      <c r="O342" s="247"/>
      <c r="P342" s="247"/>
      <c r="Q342" s="247"/>
      <c r="R342" s="247"/>
      <c r="S342" s="247"/>
      <c r="T342" s="248"/>
      <c r="AT342" s="249" t="s">
        <v>205</v>
      </c>
      <c r="AU342" s="249" t="s">
        <v>211</v>
      </c>
      <c r="AV342" s="14" t="s">
        <v>203</v>
      </c>
      <c r="AW342" s="14" t="s">
        <v>37</v>
      </c>
      <c r="AX342" s="14" t="s">
        <v>81</v>
      </c>
      <c r="AY342" s="249" t="s">
        <v>196</v>
      </c>
    </row>
    <row r="343" spans="2:65" s="11" customFormat="1" ht="22.25" customHeight="1">
      <c r="B343" s="188"/>
      <c r="C343" s="189"/>
      <c r="D343" s="190" t="s">
        <v>73</v>
      </c>
      <c r="E343" s="202" t="s">
        <v>684</v>
      </c>
      <c r="F343" s="202" t="s">
        <v>833</v>
      </c>
      <c r="G343" s="189"/>
      <c r="H343" s="189"/>
      <c r="I343" s="192"/>
      <c r="J343" s="203">
        <f>BK343</f>
        <v>0</v>
      </c>
      <c r="K343" s="189"/>
      <c r="L343" s="194"/>
      <c r="M343" s="195"/>
      <c r="N343" s="196"/>
      <c r="O343" s="196"/>
      <c r="P343" s="197">
        <f>SUM(P344:P487)</f>
        <v>0</v>
      </c>
      <c r="Q343" s="196"/>
      <c r="R343" s="197">
        <f>SUM(R344:R487)</f>
        <v>0</v>
      </c>
      <c r="S343" s="196"/>
      <c r="T343" s="198">
        <f>SUM(T344:T487)</f>
        <v>59.426747000000013</v>
      </c>
      <c r="AR343" s="199" t="s">
        <v>81</v>
      </c>
      <c r="AT343" s="200" t="s">
        <v>73</v>
      </c>
      <c r="AU343" s="200" t="s">
        <v>83</v>
      </c>
      <c r="AY343" s="199" t="s">
        <v>196</v>
      </c>
      <c r="BK343" s="201">
        <f>SUM(BK344:BK487)</f>
        <v>0</v>
      </c>
    </row>
    <row r="344" spans="2:65" s="1" customFormat="1" ht="34.5" customHeight="1">
      <c r="B344" s="42"/>
      <c r="C344" s="204" t="s">
        <v>441</v>
      </c>
      <c r="D344" s="204" t="s">
        <v>198</v>
      </c>
      <c r="E344" s="205" t="s">
        <v>884</v>
      </c>
      <c r="F344" s="206" t="s">
        <v>885</v>
      </c>
      <c r="G344" s="207" t="s">
        <v>267</v>
      </c>
      <c r="H344" s="208">
        <v>17.7</v>
      </c>
      <c r="I344" s="209"/>
      <c r="J344" s="210">
        <f>ROUND(I344*H344,2)</f>
        <v>0</v>
      </c>
      <c r="K344" s="206" t="s">
        <v>202</v>
      </c>
      <c r="L344" s="62"/>
      <c r="M344" s="211" t="s">
        <v>24</v>
      </c>
      <c r="N344" s="212" t="s">
        <v>45</v>
      </c>
      <c r="O344" s="43"/>
      <c r="P344" s="213">
        <f>O344*H344</f>
        <v>0</v>
      </c>
      <c r="Q344" s="213">
        <v>0</v>
      </c>
      <c r="R344" s="213">
        <f>Q344*H344</f>
        <v>0</v>
      </c>
      <c r="S344" s="213">
        <v>3.075E-2</v>
      </c>
      <c r="T344" s="214">
        <f>S344*H344</f>
        <v>0.54427499999999995</v>
      </c>
      <c r="AR344" s="25" t="s">
        <v>203</v>
      </c>
      <c r="AT344" s="25" t="s">
        <v>198</v>
      </c>
      <c r="AU344" s="25" t="s">
        <v>211</v>
      </c>
      <c r="AY344" s="25" t="s">
        <v>196</v>
      </c>
      <c r="BE344" s="215">
        <f>IF(N344="základní",J344,0)</f>
        <v>0</v>
      </c>
      <c r="BF344" s="215">
        <f>IF(N344="snížená",J344,0)</f>
        <v>0</v>
      </c>
      <c r="BG344" s="215">
        <f>IF(N344="zákl. přenesená",J344,0)</f>
        <v>0</v>
      </c>
      <c r="BH344" s="215">
        <f>IF(N344="sníž. přenesená",J344,0)</f>
        <v>0</v>
      </c>
      <c r="BI344" s="215">
        <f>IF(N344="nulová",J344,0)</f>
        <v>0</v>
      </c>
      <c r="BJ344" s="25" t="s">
        <v>81</v>
      </c>
      <c r="BK344" s="215">
        <f>ROUND(I344*H344,2)</f>
        <v>0</v>
      </c>
      <c r="BL344" s="25" t="s">
        <v>203</v>
      </c>
      <c r="BM344" s="25" t="s">
        <v>2459</v>
      </c>
    </row>
    <row r="345" spans="2:65" s="12" customFormat="1">
      <c r="B345" s="216"/>
      <c r="C345" s="217"/>
      <c r="D345" s="218" t="s">
        <v>205</v>
      </c>
      <c r="E345" s="219" t="s">
        <v>24</v>
      </c>
      <c r="F345" s="220" t="s">
        <v>2382</v>
      </c>
      <c r="G345" s="217"/>
      <c r="H345" s="221">
        <v>17.7</v>
      </c>
      <c r="I345" s="222"/>
      <c r="J345" s="217"/>
      <c r="K345" s="217"/>
      <c r="L345" s="223"/>
      <c r="M345" s="224"/>
      <c r="N345" s="225"/>
      <c r="O345" s="225"/>
      <c r="P345" s="225"/>
      <c r="Q345" s="225"/>
      <c r="R345" s="225"/>
      <c r="S345" s="225"/>
      <c r="T345" s="226"/>
      <c r="AT345" s="227" t="s">
        <v>205</v>
      </c>
      <c r="AU345" s="227" t="s">
        <v>211</v>
      </c>
      <c r="AV345" s="12" t="s">
        <v>83</v>
      </c>
      <c r="AW345" s="12" t="s">
        <v>37</v>
      </c>
      <c r="AX345" s="12" t="s">
        <v>74</v>
      </c>
      <c r="AY345" s="227" t="s">
        <v>196</v>
      </c>
    </row>
    <row r="346" spans="2:65" s="13" customFormat="1">
      <c r="B346" s="228"/>
      <c r="C346" s="229"/>
      <c r="D346" s="218" t="s">
        <v>205</v>
      </c>
      <c r="E346" s="230" t="s">
        <v>24</v>
      </c>
      <c r="F346" s="231" t="s">
        <v>2460</v>
      </c>
      <c r="G346" s="229"/>
      <c r="H346" s="232">
        <v>17.7</v>
      </c>
      <c r="I346" s="233"/>
      <c r="J346" s="229"/>
      <c r="K346" s="229"/>
      <c r="L346" s="234"/>
      <c r="M346" s="235"/>
      <c r="N346" s="236"/>
      <c r="O346" s="236"/>
      <c r="P346" s="236"/>
      <c r="Q346" s="236"/>
      <c r="R346" s="236"/>
      <c r="S346" s="236"/>
      <c r="T346" s="237"/>
      <c r="AT346" s="238" t="s">
        <v>205</v>
      </c>
      <c r="AU346" s="238" t="s">
        <v>211</v>
      </c>
      <c r="AV346" s="13" t="s">
        <v>211</v>
      </c>
      <c r="AW346" s="13" t="s">
        <v>37</v>
      </c>
      <c r="AX346" s="13" t="s">
        <v>74</v>
      </c>
      <c r="AY346" s="238" t="s">
        <v>196</v>
      </c>
    </row>
    <row r="347" spans="2:65" s="14" customFormat="1">
      <c r="B347" s="239"/>
      <c r="C347" s="240"/>
      <c r="D347" s="218" t="s">
        <v>205</v>
      </c>
      <c r="E347" s="241" t="s">
        <v>24</v>
      </c>
      <c r="F347" s="242" t="s">
        <v>238</v>
      </c>
      <c r="G347" s="240"/>
      <c r="H347" s="243">
        <v>17.7</v>
      </c>
      <c r="I347" s="244"/>
      <c r="J347" s="240"/>
      <c r="K347" s="240"/>
      <c r="L347" s="245"/>
      <c r="M347" s="246"/>
      <c r="N347" s="247"/>
      <c r="O347" s="247"/>
      <c r="P347" s="247"/>
      <c r="Q347" s="247"/>
      <c r="R347" s="247"/>
      <c r="S347" s="247"/>
      <c r="T347" s="248"/>
      <c r="AT347" s="249" t="s">
        <v>205</v>
      </c>
      <c r="AU347" s="249" t="s">
        <v>211</v>
      </c>
      <c r="AV347" s="14" t="s">
        <v>203</v>
      </c>
      <c r="AW347" s="14" t="s">
        <v>37</v>
      </c>
      <c r="AX347" s="14" t="s">
        <v>81</v>
      </c>
      <c r="AY347" s="249" t="s">
        <v>196</v>
      </c>
    </row>
    <row r="348" spans="2:65" s="1" customFormat="1" ht="14.5" customHeight="1">
      <c r="B348" s="42"/>
      <c r="C348" s="204" t="s">
        <v>445</v>
      </c>
      <c r="D348" s="204" t="s">
        <v>198</v>
      </c>
      <c r="E348" s="205" t="s">
        <v>888</v>
      </c>
      <c r="F348" s="206" t="s">
        <v>889</v>
      </c>
      <c r="G348" s="207" t="s">
        <v>267</v>
      </c>
      <c r="H348" s="208">
        <v>17.7</v>
      </c>
      <c r="I348" s="209"/>
      <c r="J348" s="210">
        <f>ROUND(I348*H348,2)</f>
        <v>0</v>
      </c>
      <c r="K348" s="206" t="s">
        <v>202</v>
      </c>
      <c r="L348" s="62"/>
      <c r="M348" s="211" t="s">
        <v>24</v>
      </c>
      <c r="N348" s="212" t="s">
        <v>45</v>
      </c>
      <c r="O348" s="43"/>
      <c r="P348" s="213">
        <f>O348*H348</f>
        <v>0</v>
      </c>
      <c r="Q348" s="213">
        <v>0</v>
      </c>
      <c r="R348" s="213">
        <f>Q348*H348</f>
        <v>0</v>
      </c>
      <c r="S348" s="213">
        <v>1.7999999999999999E-2</v>
      </c>
      <c r="T348" s="214">
        <f>S348*H348</f>
        <v>0.31859999999999994</v>
      </c>
      <c r="AR348" s="25" t="s">
        <v>203</v>
      </c>
      <c r="AT348" s="25" t="s">
        <v>198</v>
      </c>
      <c r="AU348" s="25" t="s">
        <v>211</v>
      </c>
      <c r="AY348" s="25" t="s">
        <v>196</v>
      </c>
      <c r="BE348" s="215">
        <f>IF(N348="základní",J348,0)</f>
        <v>0</v>
      </c>
      <c r="BF348" s="215">
        <f>IF(N348="snížená",J348,0)</f>
        <v>0</v>
      </c>
      <c r="BG348" s="215">
        <f>IF(N348="zákl. přenesená",J348,0)</f>
        <v>0</v>
      </c>
      <c r="BH348" s="215">
        <f>IF(N348="sníž. přenesená",J348,0)</f>
        <v>0</v>
      </c>
      <c r="BI348" s="215">
        <f>IF(N348="nulová",J348,0)</f>
        <v>0</v>
      </c>
      <c r="BJ348" s="25" t="s">
        <v>81</v>
      </c>
      <c r="BK348" s="215">
        <f>ROUND(I348*H348,2)</f>
        <v>0</v>
      </c>
      <c r="BL348" s="25" t="s">
        <v>203</v>
      </c>
      <c r="BM348" s="25" t="s">
        <v>2461</v>
      </c>
    </row>
    <row r="349" spans="2:65" s="12" customFormat="1">
      <c r="B349" s="216"/>
      <c r="C349" s="217"/>
      <c r="D349" s="218" t="s">
        <v>205</v>
      </c>
      <c r="E349" s="219" t="s">
        <v>24</v>
      </c>
      <c r="F349" s="220" t="s">
        <v>2382</v>
      </c>
      <c r="G349" s="217"/>
      <c r="H349" s="221">
        <v>17.7</v>
      </c>
      <c r="I349" s="222"/>
      <c r="J349" s="217"/>
      <c r="K349" s="217"/>
      <c r="L349" s="223"/>
      <c r="M349" s="224"/>
      <c r="N349" s="225"/>
      <c r="O349" s="225"/>
      <c r="P349" s="225"/>
      <c r="Q349" s="225"/>
      <c r="R349" s="225"/>
      <c r="S349" s="225"/>
      <c r="T349" s="226"/>
      <c r="AT349" s="227" t="s">
        <v>205</v>
      </c>
      <c r="AU349" s="227" t="s">
        <v>211</v>
      </c>
      <c r="AV349" s="12" t="s">
        <v>83</v>
      </c>
      <c r="AW349" s="12" t="s">
        <v>37</v>
      </c>
      <c r="AX349" s="12" t="s">
        <v>74</v>
      </c>
      <c r="AY349" s="227" t="s">
        <v>196</v>
      </c>
    </row>
    <row r="350" spans="2:65" s="13" customFormat="1">
      <c r="B350" s="228"/>
      <c r="C350" s="229"/>
      <c r="D350" s="218" t="s">
        <v>205</v>
      </c>
      <c r="E350" s="230" t="s">
        <v>24</v>
      </c>
      <c r="F350" s="231" t="s">
        <v>2460</v>
      </c>
      <c r="G350" s="229"/>
      <c r="H350" s="232">
        <v>17.7</v>
      </c>
      <c r="I350" s="233"/>
      <c r="J350" s="229"/>
      <c r="K350" s="229"/>
      <c r="L350" s="234"/>
      <c r="M350" s="235"/>
      <c r="N350" s="236"/>
      <c r="O350" s="236"/>
      <c r="P350" s="236"/>
      <c r="Q350" s="236"/>
      <c r="R350" s="236"/>
      <c r="S350" s="236"/>
      <c r="T350" s="237"/>
      <c r="AT350" s="238" t="s">
        <v>205</v>
      </c>
      <c r="AU350" s="238" t="s">
        <v>211</v>
      </c>
      <c r="AV350" s="13" t="s">
        <v>211</v>
      </c>
      <c r="AW350" s="13" t="s">
        <v>37</v>
      </c>
      <c r="AX350" s="13" t="s">
        <v>74</v>
      </c>
      <c r="AY350" s="238" t="s">
        <v>196</v>
      </c>
    </row>
    <row r="351" spans="2:65" s="14" customFormat="1">
      <c r="B351" s="239"/>
      <c r="C351" s="240"/>
      <c r="D351" s="218" t="s">
        <v>205</v>
      </c>
      <c r="E351" s="241" t="s">
        <v>24</v>
      </c>
      <c r="F351" s="242" t="s">
        <v>238</v>
      </c>
      <c r="G351" s="240"/>
      <c r="H351" s="243">
        <v>17.7</v>
      </c>
      <c r="I351" s="244"/>
      <c r="J351" s="240"/>
      <c r="K351" s="240"/>
      <c r="L351" s="245"/>
      <c r="M351" s="246"/>
      <c r="N351" s="247"/>
      <c r="O351" s="247"/>
      <c r="P351" s="247"/>
      <c r="Q351" s="247"/>
      <c r="R351" s="247"/>
      <c r="S351" s="247"/>
      <c r="T351" s="248"/>
      <c r="AT351" s="249" t="s">
        <v>205</v>
      </c>
      <c r="AU351" s="249" t="s">
        <v>211</v>
      </c>
      <c r="AV351" s="14" t="s">
        <v>203</v>
      </c>
      <c r="AW351" s="14" t="s">
        <v>37</v>
      </c>
      <c r="AX351" s="14" t="s">
        <v>81</v>
      </c>
      <c r="AY351" s="249" t="s">
        <v>196</v>
      </c>
    </row>
    <row r="352" spans="2:65" s="1" customFormat="1" ht="23" customHeight="1">
      <c r="B352" s="42"/>
      <c r="C352" s="204" t="s">
        <v>450</v>
      </c>
      <c r="D352" s="204" t="s">
        <v>198</v>
      </c>
      <c r="E352" s="205" t="s">
        <v>2462</v>
      </c>
      <c r="F352" s="206" t="s">
        <v>2463</v>
      </c>
      <c r="G352" s="207" t="s">
        <v>267</v>
      </c>
      <c r="H352" s="208">
        <v>17.7</v>
      </c>
      <c r="I352" s="209"/>
      <c r="J352" s="210">
        <f>ROUND(I352*H352,2)</f>
        <v>0</v>
      </c>
      <c r="K352" s="206" t="s">
        <v>24</v>
      </c>
      <c r="L352" s="62"/>
      <c r="M352" s="211" t="s">
        <v>24</v>
      </c>
      <c r="N352" s="212" t="s">
        <v>45</v>
      </c>
      <c r="O352" s="43"/>
      <c r="P352" s="213">
        <f>O352*H352</f>
        <v>0</v>
      </c>
      <c r="Q352" s="213">
        <v>0</v>
      </c>
      <c r="R352" s="213">
        <f>Q352*H352</f>
        <v>0</v>
      </c>
      <c r="S352" s="213">
        <v>3.0000000000000001E-3</v>
      </c>
      <c r="T352" s="214">
        <f>S352*H352</f>
        <v>5.3100000000000001E-2</v>
      </c>
      <c r="AR352" s="25" t="s">
        <v>203</v>
      </c>
      <c r="AT352" s="25" t="s">
        <v>198</v>
      </c>
      <c r="AU352" s="25" t="s">
        <v>211</v>
      </c>
      <c r="AY352" s="25" t="s">
        <v>196</v>
      </c>
      <c r="BE352" s="215">
        <f>IF(N352="základní",J352,0)</f>
        <v>0</v>
      </c>
      <c r="BF352" s="215">
        <f>IF(N352="snížená",J352,0)</f>
        <v>0</v>
      </c>
      <c r="BG352" s="215">
        <f>IF(N352="zákl. přenesená",J352,0)</f>
        <v>0</v>
      </c>
      <c r="BH352" s="215">
        <f>IF(N352="sníž. přenesená",J352,0)</f>
        <v>0</v>
      </c>
      <c r="BI352" s="215">
        <f>IF(N352="nulová",J352,0)</f>
        <v>0</v>
      </c>
      <c r="BJ352" s="25" t="s">
        <v>81</v>
      </c>
      <c r="BK352" s="215">
        <f>ROUND(I352*H352,2)</f>
        <v>0</v>
      </c>
      <c r="BL352" s="25" t="s">
        <v>203</v>
      </c>
      <c r="BM352" s="25" t="s">
        <v>2464</v>
      </c>
    </row>
    <row r="353" spans="2:65" s="12" customFormat="1">
      <c r="B353" s="216"/>
      <c r="C353" s="217"/>
      <c r="D353" s="218" t="s">
        <v>205</v>
      </c>
      <c r="E353" s="219" t="s">
        <v>24</v>
      </c>
      <c r="F353" s="220" t="s">
        <v>2382</v>
      </c>
      <c r="G353" s="217"/>
      <c r="H353" s="221">
        <v>17.7</v>
      </c>
      <c r="I353" s="222"/>
      <c r="J353" s="217"/>
      <c r="K353" s="217"/>
      <c r="L353" s="223"/>
      <c r="M353" s="224"/>
      <c r="N353" s="225"/>
      <c r="O353" s="225"/>
      <c r="P353" s="225"/>
      <c r="Q353" s="225"/>
      <c r="R353" s="225"/>
      <c r="S353" s="225"/>
      <c r="T353" s="226"/>
      <c r="AT353" s="227" t="s">
        <v>205</v>
      </c>
      <c r="AU353" s="227" t="s">
        <v>211</v>
      </c>
      <c r="AV353" s="12" t="s">
        <v>83</v>
      </c>
      <c r="AW353" s="12" t="s">
        <v>37</v>
      </c>
      <c r="AX353" s="12" t="s">
        <v>74</v>
      </c>
      <c r="AY353" s="227" t="s">
        <v>196</v>
      </c>
    </row>
    <row r="354" spans="2:65" s="13" customFormat="1">
      <c r="B354" s="228"/>
      <c r="C354" s="229"/>
      <c r="D354" s="218" t="s">
        <v>205</v>
      </c>
      <c r="E354" s="230" t="s">
        <v>24</v>
      </c>
      <c r="F354" s="231" t="s">
        <v>2460</v>
      </c>
      <c r="G354" s="229"/>
      <c r="H354" s="232">
        <v>17.7</v>
      </c>
      <c r="I354" s="233"/>
      <c r="J354" s="229"/>
      <c r="K354" s="229"/>
      <c r="L354" s="234"/>
      <c r="M354" s="235"/>
      <c r="N354" s="236"/>
      <c r="O354" s="236"/>
      <c r="P354" s="236"/>
      <c r="Q354" s="236"/>
      <c r="R354" s="236"/>
      <c r="S354" s="236"/>
      <c r="T354" s="237"/>
      <c r="AT354" s="238" t="s">
        <v>205</v>
      </c>
      <c r="AU354" s="238" t="s">
        <v>211</v>
      </c>
      <c r="AV354" s="13" t="s">
        <v>211</v>
      </c>
      <c r="AW354" s="13" t="s">
        <v>37</v>
      </c>
      <c r="AX354" s="13" t="s">
        <v>74</v>
      </c>
      <c r="AY354" s="238" t="s">
        <v>196</v>
      </c>
    </row>
    <row r="355" spans="2:65" s="14" customFormat="1">
      <c r="B355" s="239"/>
      <c r="C355" s="240"/>
      <c r="D355" s="218" t="s">
        <v>205</v>
      </c>
      <c r="E355" s="241" t="s">
        <v>24</v>
      </c>
      <c r="F355" s="242" t="s">
        <v>238</v>
      </c>
      <c r="G355" s="240"/>
      <c r="H355" s="243">
        <v>17.7</v>
      </c>
      <c r="I355" s="244"/>
      <c r="J355" s="240"/>
      <c r="K355" s="240"/>
      <c r="L355" s="245"/>
      <c r="M355" s="246"/>
      <c r="N355" s="247"/>
      <c r="O355" s="247"/>
      <c r="P355" s="247"/>
      <c r="Q355" s="247"/>
      <c r="R355" s="247"/>
      <c r="S355" s="247"/>
      <c r="T355" s="248"/>
      <c r="AT355" s="249" t="s">
        <v>205</v>
      </c>
      <c r="AU355" s="249" t="s">
        <v>211</v>
      </c>
      <c r="AV355" s="14" t="s">
        <v>203</v>
      </c>
      <c r="AW355" s="14" t="s">
        <v>37</v>
      </c>
      <c r="AX355" s="14" t="s">
        <v>81</v>
      </c>
      <c r="AY355" s="249" t="s">
        <v>196</v>
      </c>
    </row>
    <row r="356" spans="2:65" s="1" customFormat="1" ht="34.5" customHeight="1">
      <c r="B356" s="42"/>
      <c r="C356" s="204" t="s">
        <v>456</v>
      </c>
      <c r="D356" s="204" t="s">
        <v>198</v>
      </c>
      <c r="E356" s="205" t="s">
        <v>904</v>
      </c>
      <c r="F356" s="206" t="s">
        <v>905</v>
      </c>
      <c r="G356" s="207" t="s">
        <v>267</v>
      </c>
      <c r="H356" s="208">
        <v>24.96</v>
      </c>
      <c r="I356" s="209"/>
      <c r="J356" s="210">
        <f>ROUND(I356*H356,2)</f>
        <v>0</v>
      </c>
      <c r="K356" s="206" t="s">
        <v>202</v>
      </c>
      <c r="L356" s="62"/>
      <c r="M356" s="211" t="s">
        <v>24</v>
      </c>
      <c r="N356" s="212" t="s">
        <v>45</v>
      </c>
      <c r="O356" s="43"/>
      <c r="P356" s="213">
        <f>O356*H356</f>
        <v>0</v>
      </c>
      <c r="Q356" s="213">
        <v>0</v>
      </c>
      <c r="R356" s="213">
        <f>Q356*H356</f>
        <v>0</v>
      </c>
      <c r="S356" s="213">
        <v>0.13100000000000001</v>
      </c>
      <c r="T356" s="214">
        <f>S356*H356</f>
        <v>3.2697600000000002</v>
      </c>
      <c r="AR356" s="25" t="s">
        <v>203</v>
      </c>
      <c r="AT356" s="25" t="s">
        <v>198</v>
      </c>
      <c r="AU356" s="25" t="s">
        <v>211</v>
      </c>
      <c r="AY356" s="25" t="s">
        <v>196</v>
      </c>
      <c r="BE356" s="215">
        <f>IF(N356="základní",J356,0)</f>
        <v>0</v>
      </c>
      <c r="BF356" s="215">
        <f>IF(N356="snížená",J356,0)</f>
        <v>0</v>
      </c>
      <c r="BG356" s="215">
        <f>IF(N356="zákl. přenesená",J356,0)</f>
        <v>0</v>
      </c>
      <c r="BH356" s="215">
        <f>IF(N356="sníž. přenesená",J356,0)</f>
        <v>0</v>
      </c>
      <c r="BI356" s="215">
        <f>IF(N356="nulová",J356,0)</f>
        <v>0</v>
      </c>
      <c r="BJ356" s="25" t="s">
        <v>81</v>
      </c>
      <c r="BK356" s="215">
        <f>ROUND(I356*H356,2)</f>
        <v>0</v>
      </c>
      <c r="BL356" s="25" t="s">
        <v>203</v>
      </c>
      <c r="BM356" s="25" t="s">
        <v>2465</v>
      </c>
    </row>
    <row r="357" spans="2:65" s="12" customFormat="1">
      <c r="B357" s="216"/>
      <c r="C357" s="217"/>
      <c r="D357" s="218" t="s">
        <v>205</v>
      </c>
      <c r="E357" s="219" t="s">
        <v>24</v>
      </c>
      <c r="F357" s="220" t="s">
        <v>2466</v>
      </c>
      <c r="G357" s="217"/>
      <c r="H357" s="221">
        <v>3.1539999999999999</v>
      </c>
      <c r="I357" s="222"/>
      <c r="J357" s="217"/>
      <c r="K357" s="217"/>
      <c r="L357" s="223"/>
      <c r="M357" s="224"/>
      <c r="N357" s="225"/>
      <c r="O357" s="225"/>
      <c r="P357" s="225"/>
      <c r="Q357" s="225"/>
      <c r="R357" s="225"/>
      <c r="S357" s="225"/>
      <c r="T357" s="226"/>
      <c r="AT357" s="227" t="s">
        <v>205</v>
      </c>
      <c r="AU357" s="227" t="s">
        <v>211</v>
      </c>
      <c r="AV357" s="12" t="s">
        <v>83</v>
      </c>
      <c r="AW357" s="12" t="s">
        <v>37</v>
      </c>
      <c r="AX357" s="12" t="s">
        <v>74</v>
      </c>
      <c r="AY357" s="227" t="s">
        <v>196</v>
      </c>
    </row>
    <row r="358" spans="2:65" s="12" customFormat="1">
      <c r="B358" s="216"/>
      <c r="C358" s="217"/>
      <c r="D358" s="218" t="s">
        <v>205</v>
      </c>
      <c r="E358" s="219" t="s">
        <v>24</v>
      </c>
      <c r="F358" s="220" t="s">
        <v>308</v>
      </c>
      <c r="G358" s="217"/>
      <c r="H358" s="221">
        <v>-1.1819999999999999</v>
      </c>
      <c r="I358" s="222"/>
      <c r="J358" s="217"/>
      <c r="K358" s="217"/>
      <c r="L358" s="223"/>
      <c r="M358" s="224"/>
      <c r="N358" s="225"/>
      <c r="O358" s="225"/>
      <c r="P358" s="225"/>
      <c r="Q358" s="225"/>
      <c r="R358" s="225"/>
      <c r="S358" s="225"/>
      <c r="T358" s="226"/>
      <c r="AT358" s="227" t="s">
        <v>205</v>
      </c>
      <c r="AU358" s="227" t="s">
        <v>211</v>
      </c>
      <c r="AV358" s="12" t="s">
        <v>83</v>
      </c>
      <c r="AW358" s="12" t="s">
        <v>37</v>
      </c>
      <c r="AX358" s="12" t="s">
        <v>74</v>
      </c>
      <c r="AY358" s="227" t="s">
        <v>196</v>
      </c>
    </row>
    <row r="359" spans="2:65" s="12" customFormat="1">
      <c r="B359" s="216"/>
      <c r="C359" s="217"/>
      <c r="D359" s="218" t="s">
        <v>205</v>
      </c>
      <c r="E359" s="219" t="s">
        <v>24</v>
      </c>
      <c r="F359" s="220" t="s">
        <v>2467</v>
      </c>
      <c r="G359" s="217"/>
      <c r="H359" s="221">
        <v>11.98</v>
      </c>
      <c r="I359" s="222"/>
      <c r="J359" s="217"/>
      <c r="K359" s="217"/>
      <c r="L359" s="223"/>
      <c r="M359" s="224"/>
      <c r="N359" s="225"/>
      <c r="O359" s="225"/>
      <c r="P359" s="225"/>
      <c r="Q359" s="225"/>
      <c r="R359" s="225"/>
      <c r="S359" s="225"/>
      <c r="T359" s="226"/>
      <c r="AT359" s="227" t="s">
        <v>205</v>
      </c>
      <c r="AU359" s="227" t="s">
        <v>211</v>
      </c>
      <c r="AV359" s="12" t="s">
        <v>83</v>
      </c>
      <c r="AW359" s="12" t="s">
        <v>37</v>
      </c>
      <c r="AX359" s="12" t="s">
        <v>74</v>
      </c>
      <c r="AY359" s="227" t="s">
        <v>196</v>
      </c>
    </row>
    <row r="360" spans="2:65" s="12" customFormat="1">
      <c r="B360" s="216"/>
      <c r="C360" s="217"/>
      <c r="D360" s="218" t="s">
        <v>205</v>
      </c>
      <c r="E360" s="219" t="s">
        <v>24</v>
      </c>
      <c r="F360" s="220" t="s">
        <v>308</v>
      </c>
      <c r="G360" s="217"/>
      <c r="H360" s="221">
        <v>-1.1819999999999999</v>
      </c>
      <c r="I360" s="222"/>
      <c r="J360" s="217"/>
      <c r="K360" s="217"/>
      <c r="L360" s="223"/>
      <c r="M360" s="224"/>
      <c r="N360" s="225"/>
      <c r="O360" s="225"/>
      <c r="P360" s="225"/>
      <c r="Q360" s="225"/>
      <c r="R360" s="225"/>
      <c r="S360" s="225"/>
      <c r="T360" s="226"/>
      <c r="AT360" s="227" t="s">
        <v>205</v>
      </c>
      <c r="AU360" s="227" t="s">
        <v>211</v>
      </c>
      <c r="AV360" s="12" t="s">
        <v>83</v>
      </c>
      <c r="AW360" s="12" t="s">
        <v>37</v>
      </c>
      <c r="AX360" s="12" t="s">
        <v>74</v>
      </c>
      <c r="AY360" s="227" t="s">
        <v>196</v>
      </c>
    </row>
    <row r="361" spans="2:65" s="13" customFormat="1">
      <c r="B361" s="228"/>
      <c r="C361" s="229"/>
      <c r="D361" s="218" t="s">
        <v>205</v>
      </c>
      <c r="E361" s="230" t="s">
        <v>24</v>
      </c>
      <c r="F361" s="231" t="s">
        <v>263</v>
      </c>
      <c r="G361" s="229"/>
      <c r="H361" s="232">
        <v>12.77</v>
      </c>
      <c r="I361" s="233"/>
      <c r="J361" s="229"/>
      <c r="K361" s="229"/>
      <c r="L361" s="234"/>
      <c r="M361" s="235"/>
      <c r="N361" s="236"/>
      <c r="O361" s="236"/>
      <c r="P361" s="236"/>
      <c r="Q361" s="236"/>
      <c r="R361" s="236"/>
      <c r="S361" s="236"/>
      <c r="T361" s="237"/>
      <c r="AT361" s="238" t="s">
        <v>205</v>
      </c>
      <c r="AU361" s="238" t="s">
        <v>211</v>
      </c>
      <c r="AV361" s="13" t="s">
        <v>211</v>
      </c>
      <c r="AW361" s="13" t="s">
        <v>37</v>
      </c>
      <c r="AX361" s="13" t="s">
        <v>74</v>
      </c>
      <c r="AY361" s="238" t="s">
        <v>196</v>
      </c>
    </row>
    <row r="362" spans="2:65" s="12" customFormat="1">
      <c r="B362" s="216"/>
      <c r="C362" s="217"/>
      <c r="D362" s="218" t="s">
        <v>205</v>
      </c>
      <c r="E362" s="219" t="s">
        <v>24</v>
      </c>
      <c r="F362" s="220" t="s">
        <v>2468</v>
      </c>
      <c r="G362" s="217"/>
      <c r="H362" s="221">
        <v>15.539</v>
      </c>
      <c r="I362" s="222"/>
      <c r="J362" s="217"/>
      <c r="K362" s="217"/>
      <c r="L362" s="223"/>
      <c r="M362" s="224"/>
      <c r="N362" s="225"/>
      <c r="O362" s="225"/>
      <c r="P362" s="225"/>
      <c r="Q362" s="225"/>
      <c r="R362" s="225"/>
      <c r="S362" s="225"/>
      <c r="T362" s="226"/>
      <c r="AT362" s="227" t="s">
        <v>205</v>
      </c>
      <c r="AU362" s="227" t="s">
        <v>211</v>
      </c>
      <c r="AV362" s="12" t="s">
        <v>83</v>
      </c>
      <c r="AW362" s="12" t="s">
        <v>37</v>
      </c>
      <c r="AX362" s="12" t="s">
        <v>74</v>
      </c>
      <c r="AY362" s="227" t="s">
        <v>196</v>
      </c>
    </row>
    <row r="363" spans="2:65" s="12" customFormat="1">
      <c r="B363" s="216"/>
      <c r="C363" s="217"/>
      <c r="D363" s="218" t="s">
        <v>205</v>
      </c>
      <c r="E363" s="219" t="s">
        <v>24</v>
      </c>
      <c r="F363" s="220" t="s">
        <v>2469</v>
      </c>
      <c r="G363" s="217"/>
      <c r="H363" s="221">
        <v>-3.3490000000000002</v>
      </c>
      <c r="I363" s="222"/>
      <c r="J363" s="217"/>
      <c r="K363" s="217"/>
      <c r="L363" s="223"/>
      <c r="M363" s="224"/>
      <c r="N363" s="225"/>
      <c r="O363" s="225"/>
      <c r="P363" s="225"/>
      <c r="Q363" s="225"/>
      <c r="R363" s="225"/>
      <c r="S363" s="225"/>
      <c r="T363" s="226"/>
      <c r="AT363" s="227" t="s">
        <v>205</v>
      </c>
      <c r="AU363" s="227" t="s">
        <v>211</v>
      </c>
      <c r="AV363" s="12" t="s">
        <v>83</v>
      </c>
      <c r="AW363" s="12" t="s">
        <v>37</v>
      </c>
      <c r="AX363" s="12" t="s">
        <v>74</v>
      </c>
      <c r="AY363" s="227" t="s">
        <v>196</v>
      </c>
    </row>
    <row r="364" spans="2:65" s="13" customFormat="1">
      <c r="B364" s="228"/>
      <c r="C364" s="229"/>
      <c r="D364" s="218" t="s">
        <v>205</v>
      </c>
      <c r="E364" s="230" t="s">
        <v>24</v>
      </c>
      <c r="F364" s="231" t="s">
        <v>271</v>
      </c>
      <c r="G364" s="229"/>
      <c r="H364" s="232">
        <v>12.19</v>
      </c>
      <c r="I364" s="233"/>
      <c r="J364" s="229"/>
      <c r="K364" s="229"/>
      <c r="L364" s="234"/>
      <c r="M364" s="235"/>
      <c r="N364" s="236"/>
      <c r="O364" s="236"/>
      <c r="P364" s="236"/>
      <c r="Q364" s="236"/>
      <c r="R364" s="236"/>
      <c r="S364" s="236"/>
      <c r="T364" s="237"/>
      <c r="AT364" s="238" t="s">
        <v>205</v>
      </c>
      <c r="AU364" s="238" t="s">
        <v>211</v>
      </c>
      <c r="AV364" s="13" t="s">
        <v>211</v>
      </c>
      <c r="AW364" s="13" t="s">
        <v>37</v>
      </c>
      <c r="AX364" s="13" t="s">
        <v>74</v>
      </c>
      <c r="AY364" s="238" t="s">
        <v>196</v>
      </c>
    </row>
    <row r="365" spans="2:65" s="14" customFormat="1">
      <c r="B365" s="239"/>
      <c r="C365" s="240"/>
      <c r="D365" s="218" t="s">
        <v>205</v>
      </c>
      <c r="E365" s="241" t="s">
        <v>24</v>
      </c>
      <c r="F365" s="242" t="s">
        <v>238</v>
      </c>
      <c r="G365" s="240"/>
      <c r="H365" s="243">
        <v>24.96</v>
      </c>
      <c r="I365" s="244"/>
      <c r="J365" s="240"/>
      <c r="K365" s="240"/>
      <c r="L365" s="245"/>
      <c r="M365" s="246"/>
      <c r="N365" s="247"/>
      <c r="O365" s="247"/>
      <c r="P365" s="247"/>
      <c r="Q365" s="247"/>
      <c r="R365" s="247"/>
      <c r="S365" s="247"/>
      <c r="T365" s="248"/>
      <c r="AT365" s="249" t="s">
        <v>205</v>
      </c>
      <c r="AU365" s="249" t="s">
        <v>211</v>
      </c>
      <c r="AV365" s="14" t="s">
        <v>203</v>
      </c>
      <c r="AW365" s="14" t="s">
        <v>37</v>
      </c>
      <c r="AX365" s="14" t="s">
        <v>81</v>
      </c>
      <c r="AY365" s="249" t="s">
        <v>196</v>
      </c>
    </row>
    <row r="366" spans="2:65" s="1" customFormat="1" ht="34.5" customHeight="1">
      <c r="B366" s="42"/>
      <c r="C366" s="204" t="s">
        <v>462</v>
      </c>
      <c r="D366" s="204" t="s">
        <v>198</v>
      </c>
      <c r="E366" s="205" t="s">
        <v>2470</v>
      </c>
      <c r="F366" s="206" t="s">
        <v>2471</v>
      </c>
      <c r="G366" s="207" t="s">
        <v>267</v>
      </c>
      <c r="H366" s="208">
        <v>7.3780000000000001</v>
      </c>
      <c r="I366" s="209"/>
      <c r="J366" s="210">
        <f>ROUND(I366*H366,2)</f>
        <v>0</v>
      </c>
      <c r="K366" s="206" t="s">
        <v>202</v>
      </c>
      <c r="L366" s="62"/>
      <c r="M366" s="211" t="s">
        <v>24</v>
      </c>
      <c r="N366" s="212" t="s">
        <v>45</v>
      </c>
      <c r="O366" s="43"/>
      <c r="P366" s="213">
        <f>O366*H366</f>
        <v>0</v>
      </c>
      <c r="Q366" s="213">
        <v>0</v>
      </c>
      <c r="R366" s="213">
        <f>Q366*H366</f>
        <v>0</v>
      </c>
      <c r="S366" s="213">
        <v>0.26100000000000001</v>
      </c>
      <c r="T366" s="214">
        <f>S366*H366</f>
        <v>1.9256580000000001</v>
      </c>
      <c r="AR366" s="25" t="s">
        <v>203</v>
      </c>
      <c r="AT366" s="25" t="s">
        <v>198</v>
      </c>
      <c r="AU366" s="25" t="s">
        <v>211</v>
      </c>
      <c r="AY366" s="25" t="s">
        <v>196</v>
      </c>
      <c r="BE366" s="215">
        <f>IF(N366="základní",J366,0)</f>
        <v>0</v>
      </c>
      <c r="BF366" s="215">
        <f>IF(N366="snížená",J366,0)</f>
        <v>0</v>
      </c>
      <c r="BG366" s="215">
        <f>IF(N366="zákl. přenesená",J366,0)</f>
        <v>0</v>
      </c>
      <c r="BH366" s="215">
        <f>IF(N366="sníž. přenesená",J366,0)</f>
        <v>0</v>
      </c>
      <c r="BI366" s="215">
        <f>IF(N366="nulová",J366,0)</f>
        <v>0</v>
      </c>
      <c r="BJ366" s="25" t="s">
        <v>81</v>
      </c>
      <c r="BK366" s="215">
        <f>ROUND(I366*H366,2)</f>
        <v>0</v>
      </c>
      <c r="BL366" s="25" t="s">
        <v>203</v>
      </c>
      <c r="BM366" s="25" t="s">
        <v>2472</v>
      </c>
    </row>
    <row r="367" spans="2:65" s="12" customFormat="1">
      <c r="B367" s="216"/>
      <c r="C367" s="217"/>
      <c r="D367" s="218" t="s">
        <v>205</v>
      </c>
      <c r="E367" s="219" t="s">
        <v>24</v>
      </c>
      <c r="F367" s="220" t="s">
        <v>2473</v>
      </c>
      <c r="G367" s="217"/>
      <c r="H367" s="221">
        <v>8.56</v>
      </c>
      <c r="I367" s="222"/>
      <c r="J367" s="217"/>
      <c r="K367" s="217"/>
      <c r="L367" s="223"/>
      <c r="M367" s="224"/>
      <c r="N367" s="225"/>
      <c r="O367" s="225"/>
      <c r="P367" s="225"/>
      <c r="Q367" s="225"/>
      <c r="R367" s="225"/>
      <c r="S367" s="225"/>
      <c r="T367" s="226"/>
      <c r="AT367" s="227" t="s">
        <v>205</v>
      </c>
      <c r="AU367" s="227" t="s">
        <v>211</v>
      </c>
      <c r="AV367" s="12" t="s">
        <v>83</v>
      </c>
      <c r="AW367" s="12" t="s">
        <v>37</v>
      </c>
      <c r="AX367" s="12" t="s">
        <v>74</v>
      </c>
      <c r="AY367" s="227" t="s">
        <v>196</v>
      </c>
    </row>
    <row r="368" spans="2:65" s="12" customFormat="1">
      <c r="B368" s="216"/>
      <c r="C368" s="217"/>
      <c r="D368" s="218" t="s">
        <v>205</v>
      </c>
      <c r="E368" s="219" t="s">
        <v>24</v>
      </c>
      <c r="F368" s="220" t="s">
        <v>308</v>
      </c>
      <c r="G368" s="217"/>
      <c r="H368" s="221">
        <v>-1.1819999999999999</v>
      </c>
      <c r="I368" s="222"/>
      <c r="J368" s="217"/>
      <c r="K368" s="217"/>
      <c r="L368" s="223"/>
      <c r="M368" s="224"/>
      <c r="N368" s="225"/>
      <c r="O368" s="225"/>
      <c r="P368" s="225"/>
      <c r="Q368" s="225"/>
      <c r="R368" s="225"/>
      <c r="S368" s="225"/>
      <c r="T368" s="226"/>
      <c r="AT368" s="227" t="s">
        <v>205</v>
      </c>
      <c r="AU368" s="227" t="s">
        <v>211</v>
      </c>
      <c r="AV368" s="12" t="s">
        <v>83</v>
      </c>
      <c r="AW368" s="12" t="s">
        <v>37</v>
      </c>
      <c r="AX368" s="12" t="s">
        <v>74</v>
      </c>
      <c r="AY368" s="227" t="s">
        <v>196</v>
      </c>
    </row>
    <row r="369" spans="2:65" s="13" customFormat="1">
      <c r="B369" s="228"/>
      <c r="C369" s="229"/>
      <c r="D369" s="218" t="s">
        <v>205</v>
      </c>
      <c r="E369" s="230" t="s">
        <v>24</v>
      </c>
      <c r="F369" s="231" t="s">
        <v>263</v>
      </c>
      <c r="G369" s="229"/>
      <c r="H369" s="232">
        <v>7.3780000000000001</v>
      </c>
      <c r="I369" s="233"/>
      <c r="J369" s="229"/>
      <c r="K369" s="229"/>
      <c r="L369" s="234"/>
      <c r="M369" s="235"/>
      <c r="N369" s="236"/>
      <c r="O369" s="236"/>
      <c r="P369" s="236"/>
      <c r="Q369" s="236"/>
      <c r="R369" s="236"/>
      <c r="S369" s="236"/>
      <c r="T369" s="237"/>
      <c r="AT369" s="238" t="s">
        <v>205</v>
      </c>
      <c r="AU369" s="238" t="s">
        <v>211</v>
      </c>
      <c r="AV369" s="13" t="s">
        <v>211</v>
      </c>
      <c r="AW369" s="13" t="s">
        <v>37</v>
      </c>
      <c r="AX369" s="13" t="s">
        <v>74</v>
      </c>
      <c r="AY369" s="238" t="s">
        <v>196</v>
      </c>
    </row>
    <row r="370" spans="2:65" s="14" customFormat="1">
      <c r="B370" s="239"/>
      <c r="C370" s="240"/>
      <c r="D370" s="218" t="s">
        <v>205</v>
      </c>
      <c r="E370" s="241" t="s">
        <v>24</v>
      </c>
      <c r="F370" s="242" t="s">
        <v>238</v>
      </c>
      <c r="G370" s="240"/>
      <c r="H370" s="243">
        <v>7.3780000000000001</v>
      </c>
      <c r="I370" s="244"/>
      <c r="J370" s="240"/>
      <c r="K370" s="240"/>
      <c r="L370" s="245"/>
      <c r="M370" s="246"/>
      <c r="N370" s="247"/>
      <c r="O370" s="247"/>
      <c r="P370" s="247"/>
      <c r="Q370" s="247"/>
      <c r="R370" s="247"/>
      <c r="S370" s="247"/>
      <c r="T370" s="248"/>
      <c r="AT370" s="249" t="s">
        <v>205</v>
      </c>
      <c r="AU370" s="249" t="s">
        <v>211</v>
      </c>
      <c r="AV370" s="14" t="s">
        <v>203</v>
      </c>
      <c r="AW370" s="14" t="s">
        <v>37</v>
      </c>
      <c r="AX370" s="14" t="s">
        <v>81</v>
      </c>
      <c r="AY370" s="249" t="s">
        <v>196</v>
      </c>
    </row>
    <row r="371" spans="2:65" s="1" customFormat="1" ht="46" customHeight="1">
      <c r="B371" s="42"/>
      <c r="C371" s="204" t="s">
        <v>469</v>
      </c>
      <c r="D371" s="204" t="s">
        <v>198</v>
      </c>
      <c r="E371" s="205" t="s">
        <v>920</v>
      </c>
      <c r="F371" s="206" t="s">
        <v>921</v>
      </c>
      <c r="G371" s="207" t="s">
        <v>201</v>
      </c>
      <c r="H371" s="208">
        <v>5.9560000000000004</v>
      </c>
      <c r="I371" s="209"/>
      <c r="J371" s="210">
        <f>ROUND(I371*H371,2)</f>
        <v>0</v>
      </c>
      <c r="K371" s="206" t="s">
        <v>202</v>
      </c>
      <c r="L371" s="62"/>
      <c r="M371" s="211" t="s">
        <v>24</v>
      </c>
      <c r="N371" s="212" t="s">
        <v>45</v>
      </c>
      <c r="O371" s="43"/>
      <c r="P371" s="213">
        <f>O371*H371</f>
        <v>0</v>
      </c>
      <c r="Q371" s="213">
        <v>0</v>
      </c>
      <c r="R371" s="213">
        <f>Q371*H371</f>
        <v>0</v>
      </c>
      <c r="S371" s="213">
        <v>1.5940000000000001</v>
      </c>
      <c r="T371" s="214">
        <f>S371*H371</f>
        <v>9.4938640000000003</v>
      </c>
      <c r="AR371" s="25" t="s">
        <v>203</v>
      </c>
      <c r="AT371" s="25" t="s">
        <v>198</v>
      </c>
      <c r="AU371" s="25" t="s">
        <v>211</v>
      </c>
      <c r="AY371" s="25" t="s">
        <v>196</v>
      </c>
      <c r="BE371" s="215">
        <f>IF(N371="základní",J371,0)</f>
        <v>0</v>
      </c>
      <c r="BF371" s="215">
        <f>IF(N371="snížená",J371,0)</f>
        <v>0</v>
      </c>
      <c r="BG371" s="215">
        <f>IF(N371="zákl. přenesená",J371,0)</f>
        <v>0</v>
      </c>
      <c r="BH371" s="215">
        <f>IF(N371="sníž. přenesená",J371,0)</f>
        <v>0</v>
      </c>
      <c r="BI371" s="215">
        <f>IF(N371="nulová",J371,0)</f>
        <v>0</v>
      </c>
      <c r="BJ371" s="25" t="s">
        <v>81</v>
      </c>
      <c r="BK371" s="215">
        <f>ROUND(I371*H371,2)</f>
        <v>0</v>
      </c>
      <c r="BL371" s="25" t="s">
        <v>203</v>
      </c>
      <c r="BM371" s="25" t="s">
        <v>2474</v>
      </c>
    </row>
    <row r="372" spans="2:65" s="12" customFormat="1">
      <c r="B372" s="216"/>
      <c r="C372" s="217"/>
      <c r="D372" s="218" t="s">
        <v>205</v>
      </c>
      <c r="E372" s="219" t="s">
        <v>24</v>
      </c>
      <c r="F372" s="220" t="s">
        <v>2475</v>
      </c>
      <c r="G372" s="217"/>
      <c r="H372" s="221">
        <v>0.9</v>
      </c>
      <c r="I372" s="222"/>
      <c r="J372" s="217"/>
      <c r="K372" s="217"/>
      <c r="L372" s="223"/>
      <c r="M372" s="224"/>
      <c r="N372" s="225"/>
      <c r="O372" s="225"/>
      <c r="P372" s="225"/>
      <c r="Q372" s="225"/>
      <c r="R372" s="225"/>
      <c r="S372" s="225"/>
      <c r="T372" s="226"/>
      <c r="AT372" s="227" t="s">
        <v>205</v>
      </c>
      <c r="AU372" s="227" t="s">
        <v>211</v>
      </c>
      <c r="AV372" s="12" t="s">
        <v>83</v>
      </c>
      <c r="AW372" s="12" t="s">
        <v>37</v>
      </c>
      <c r="AX372" s="12" t="s">
        <v>74</v>
      </c>
      <c r="AY372" s="227" t="s">
        <v>196</v>
      </c>
    </row>
    <row r="373" spans="2:65" s="13" customFormat="1">
      <c r="B373" s="228"/>
      <c r="C373" s="229"/>
      <c r="D373" s="218" t="s">
        <v>205</v>
      </c>
      <c r="E373" s="230" t="s">
        <v>24</v>
      </c>
      <c r="F373" s="231" t="s">
        <v>271</v>
      </c>
      <c r="G373" s="229"/>
      <c r="H373" s="232">
        <v>0.9</v>
      </c>
      <c r="I373" s="233"/>
      <c r="J373" s="229"/>
      <c r="K373" s="229"/>
      <c r="L373" s="234"/>
      <c r="M373" s="235"/>
      <c r="N373" s="236"/>
      <c r="O373" s="236"/>
      <c r="P373" s="236"/>
      <c r="Q373" s="236"/>
      <c r="R373" s="236"/>
      <c r="S373" s="236"/>
      <c r="T373" s="237"/>
      <c r="AT373" s="238" t="s">
        <v>205</v>
      </c>
      <c r="AU373" s="238" t="s">
        <v>211</v>
      </c>
      <c r="AV373" s="13" t="s">
        <v>211</v>
      </c>
      <c r="AW373" s="13" t="s">
        <v>37</v>
      </c>
      <c r="AX373" s="13" t="s">
        <v>74</v>
      </c>
      <c r="AY373" s="238" t="s">
        <v>196</v>
      </c>
    </row>
    <row r="374" spans="2:65" s="12" customFormat="1">
      <c r="B374" s="216"/>
      <c r="C374" s="217"/>
      <c r="D374" s="218" t="s">
        <v>205</v>
      </c>
      <c r="E374" s="219" t="s">
        <v>24</v>
      </c>
      <c r="F374" s="220" t="s">
        <v>2476</v>
      </c>
      <c r="G374" s="217"/>
      <c r="H374" s="221">
        <v>0.23899999999999999</v>
      </c>
      <c r="I374" s="222"/>
      <c r="J374" s="217"/>
      <c r="K374" s="217"/>
      <c r="L374" s="223"/>
      <c r="M374" s="224"/>
      <c r="N374" s="225"/>
      <c r="O374" s="225"/>
      <c r="P374" s="225"/>
      <c r="Q374" s="225"/>
      <c r="R374" s="225"/>
      <c r="S374" s="225"/>
      <c r="T374" s="226"/>
      <c r="AT374" s="227" t="s">
        <v>205</v>
      </c>
      <c r="AU374" s="227" t="s">
        <v>211</v>
      </c>
      <c r="AV374" s="12" t="s">
        <v>83</v>
      </c>
      <c r="AW374" s="12" t="s">
        <v>37</v>
      </c>
      <c r="AX374" s="12" t="s">
        <v>74</v>
      </c>
      <c r="AY374" s="227" t="s">
        <v>196</v>
      </c>
    </row>
    <row r="375" spans="2:65" s="13" customFormat="1">
      <c r="B375" s="228"/>
      <c r="C375" s="229"/>
      <c r="D375" s="218" t="s">
        <v>205</v>
      </c>
      <c r="E375" s="230" t="s">
        <v>24</v>
      </c>
      <c r="F375" s="231" t="s">
        <v>263</v>
      </c>
      <c r="G375" s="229"/>
      <c r="H375" s="232">
        <v>0.23899999999999999</v>
      </c>
      <c r="I375" s="233"/>
      <c r="J375" s="229"/>
      <c r="K375" s="229"/>
      <c r="L375" s="234"/>
      <c r="M375" s="235"/>
      <c r="N375" s="236"/>
      <c r="O375" s="236"/>
      <c r="P375" s="236"/>
      <c r="Q375" s="236"/>
      <c r="R375" s="236"/>
      <c r="S375" s="236"/>
      <c r="T375" s="237"/>
      <c r="AT375" s="238" t="s">
        <v>205</v>
      </c>
      <c r="AU375" s="238" t="s">
        <v>211</v>
      </c>
      <c r="AV375" s="13" t="s">
        <v>211</v>
      </c>
      <c r="AW375" s="13" t="s">
        <v>37</v>
      </c>
      <c r="AX375" s="13" t="s">
        <v>74</v>
      </c>
      <c r="AY375" s="238" t="s">
        <v>196</v>
      </c>
    </row>
    <row r="376" spans="2:65" s="12" customFormat="1">
      <c r="B376" s="216"/>
      <c r="C376" s="217"/>
      <c r="D376" s="218" t="s">
        <v>205</v>
      </c>
      <c r="E376" s="219" t="s">
        <v>24</v>
      </c>
      <c r="F376" s="220" t="s">
        <v>2477</v>
      </c>
      <c r="G376" s="217"/>
      <c r="H376" s="221">
        <v>2.5640000000000001</v>
      </c>
      <c r="I376" s="222"/>
      <c r="J376" s="217"/>
      <c r="K376" s="217"/>
      <c r="L376" s="223"/>
      <c r="M376" s="224"/>
      <c r="N376" s="225"/>
      <c r="O376" s="225"/>
      <c r="P376" s="225"/>
      <c r="Q376" s="225"/>
      <c r="R376" s="225"/>
      <c r="S376" s="225"/>
      <c r="T376" s="226"/>
      <c r="AT376" s="227" t="s">
        <v>205</v>
      </c>
      <c r="AU376" s="227" t="s">
        <v>211</v>
      </c>
      <c r="AV376" s="12" t="s">
        <v>83</v>
      </c>
      <c r="AW376" s="12" t="s">
        <v>37</v>
      </c>
      <c r="AX376" s="12" t="s">
        <v>74</v>
      </c>
      <c r="AY376" s="227" t="s">
        <v>196</v>
      </c>
    </row>
    <row r="377" spans="2:65" s="12" customFormat="1">
      <c r="B377" s="216"/>
      <c r="C377" s="217"/>
      <c r="D377" s="218" t="s">
        <v>205</v>
      </c>
      <c r="E377" s="219" t="s">
        <v>24</v>
      </c>
      <c r="F377" s="220" t="s">
        <v>2478</v>
      </c>
      <c r="G377" s="217"/>
      <c r="H377" s="221">
        <v>0.875</v>
      </c>
      <c r="I377" s="222"/>
      <c r="J377" s="217"/>
      <c r="K377" s="217"/>
      <c r="L377" s="223"/>
      <c r="M377" s="224"/>
      <c r="N377" s="225"/>
      <c r="O377" s="225"/>
      <c r="P377" s="225"/>
      <c r="Q377" s="225"/>
      <c r="R377" s="225"/>
      <c r="S377" s="225"/>
      <c r="T377" s="226"/>
      <c r="AT377" s="227" t="s">
        <v>205</v>
      </c>
      <c r="AU377" s="227" t="s">
        <v>211</v>
      </c>
      <c r="AV377" s="12" t="s">
        <v>83</v>
      </c>
      <c r="AW377" s="12" t="s">
        <v>37</v>
      </c>
      <c r="AX377" s="12" t="s">
        <v>74</v>
      </c>
      <c r="AY377" s="227" t="s">
        <v>196</v>
      </c>
    </row>
    <row r="378" spans="2:65" s="12" customFormat="1">
      <c r="B378" s="216"/>
      <c r="C378" s="217"/>
      <c r="D378" s="218" t="s">
        <v>205</v>
      </c>
      <c r="E378" s="219" t="s">
        <v>24</v>
      </c>
      <c r="F378" s="220" t="s">
        <v>2479</v>
      </c>
      <c r="G378" s="217"/>
      <c r="H378" s="221">
        <v>1.3779999999999999</v>
      </c>
      <c r="I378" s="222"/>
      <c r="J378" s="217"/>
      <c r="K378" s="217"/>
      <c r="L378" s="223"/>
      <c r="M378" s="224"/>
      <c r="N378" s="225"/>
      <c r="O378" s="225"/>
      <c r="P378" s="225"/>
      <c r="Q378" s="225"/>
      <c r="R378" s="225"/>
      <c r="S378" s="225"/>
      <c r="T378" s="226"/>
      <c r="AT378" s="227" t="s">
        <v>205</v>
      </c>
      <c r="AU378" s="227" t="s">
        <v>211</v>
      </c>
      <c r="AV378" s="12" t="s">
        <v>83</v>
      </c>
      <c r="AW378" s="12" t="s">
        <v>37</v>
      </c>
      <c r="AX378" s="12" t="s">
        <v>74</v>
      </c>
      <c r="AY378" s="227" t="s">
        <v>196</v>
      </c>
    </row>
    <row r="379" spans="2:65" s="13" customFormat="1">
      <c r="B379" s="228"/>
      <c r="C379" s="229"/>
      <c r="D379" s="218" t="s">
        <v>205</v>
      </c>
      <c r="E379" s="230" t="s">
        <v>24</v>
      </c>
      <c r="F379" s="231" t="s">
        <v>2480</v>
      </c>
      <c r="G379" s="229"/>
      <c r="H379" s="232">
        <v>4.8170000000000002</v>
      </c>
      <c r="I379" s="233"/>
      <c r="J379" s="229"/>
      <c r="K379" s="229"/>
      <c r="L379" s="234"/>
      <c r="M379" s="235"/>
      <c r="N379" s="236"/>
      <c r="O379" s="236"/>
      <c r="P379" s="236"/>
      <c r="Q379" s="236"/>
      <c r="R379" s="236"/>
      <c r="S379" s="236"/>
      <c r="T379" s="237"/>
      <c r="AT379" s="238" t="s">
        <v>205</v>
      </c>
      <c r="AU379" s="238" t="s">
        <v>211</v>
      </c>
      <c r="AV379" s="13" t="s">
        <v>211</v>
      </c>
      <c r="AW379" s="13" t="s">
        <v>37</v>
      </c>
      <c r="AX379" s="13" t="s">
        <v>74</v>
      </c>
      <c r="AY379" s="238" t="s">
        <v>196</v>
      </c>
    </row>
    <row r="380" spans="2:65" s="14" customFormat="1">
      <c r="B380" s="239"/>
      <c r="C380" s="240"/>
      <c r="D380" s="218" t="s">
        <v>205</v>
      </c>
      <c r="E380" s="241" t="s">
        <v>24</v>
      </c>
      <c r="F380" s="242" t="s">
        <v>238</v>
      </c>
      <c r="G380" s="240"/>
      <c r="H380" s="243">
        <v>5.9560000000000004</v>
      </c>
      <c r="I380" s="244"/>
      <c r="J380" s="240"/>
      <c r="K380" s="240"/>
      <c r="L380" s="245"/>
      <c r="M380" s="246"/>
      <c r="N380" s="247"/>
      <c r="O380" s="247"/>
      <c r="P380" s="247"/>
      <c r="Q380" s="247"/>
      <c r="R380" s="247"/>
      <c r="S380" s="247"/>
      <c r="T380" s="248"/>
      <c r="AT380" s="249" t="s">
        <v>205</v>
      </c>
      <c r="AU380" s="249" t="s">
        <v>211</v>
      </c>
      <c r="AV380" s="14" t="s">
        <v>203</v>
      </c>
      <c r="AW380" s="14" t="s">
        <v>37</v>
      </c>
      <c r="AX380" s="14" t="s">
        <v>81</v>
      </c>
      <c r="AY380" s="249" t="s">
        <v>196</v>
      </c>
    </row>
    <row r="381" spans="2:65" s="1" customFormat="1" ht="23" customHeight="1">
      <c r="B381" s="42"/>
      <c r="C381" s="204" t="s">
        <v>473</v>
      </c>
      <c r="D381" s="204" t="s">
        <v>198</v>
      </c>
      <c r="E381" s="205" t="s">
        <v>912</v>
      </c>
      <c r="F381" s="206" t="s">
        <v>913</v>
      </c>
      <c r="G381" s="207" t="s">
        <v>267</v>
      </c>
      <c r="H381" s="208">
        <v>2.4</v>
      </c>
      <c r="I381" s="209"/>
      <c r="J381" s="210">
        <f>ROUND(I381*H381,2)</f>
        <v>0</v>
      </c>
      <c r="K381" s="206" t="s">
        <v>202</v>
      </c>
      <c r="L381" s="62"/>
      <c r="M381" s="211" t="s">
        <v>24</v>
      </c>
      <c r="N381" s="212" t="s">
        <v>45</v>
      </c>
      <c r="O381" s="43"/>
      <c r="P381" s="213">
        <f>O381*H381</f>
        <v>0</v>
      </c>
      <c r="Q381" s="213">
        <v>0</v>
      </c>
      <c r="R381" s="213">
        <f>Q381*H381</f>
        <v>0</v>
      </c>
      <c r="S381" s="213">
        <v>5.5E-2</v>
      </c>
      <c r="T381" s="214">
        <f>S381*H381</f>
        <v>0.13200000000000001</v>
      </c>
      <c r="AR381" s="25" t="s">
        <v>203</v>
      </c>
      <c r="AT381" s="25" t="s">
        <v>198</v>
      </c>
      <c r="AU381" s="25" t="s">
        <v>211</v>
      </c>
      <c r="AY381" s="25" t="s">
        <v>196</v>
      </c>
      <c r="BE381" s="215">
        <f>IF(N381="základní",J381,0)</f>
        <v>0</v>
      </c>
      <c r="BF381" s="215">
        <f>IF(N381="snížená",J381,0)</f>
        <v>0</v>
      </c>
      <c r="BG381" s="215">
        <f>IF(N381="zákl. přenesená",J381,0)</f>
        <v>0</v>
      </c>
      <c r="BH381" s="215">
        <f>IF(N381="sníž. přenesená",J381,0)</f>
        <v>0</v>
      </c>
      <c r="BI381" s="215">
        <f>IF(N381="nulová",J381,0)</f>
        <v>0</v>
      </c>
      <c r="BJ381" s="25" t="s">
        <v>81</v>
      </c>
      <c r="BK381" s="215">
        <f>ROUND(I381*H381,2)</f>
        <v>0</v>
      </c>
      <c r="BL381" s="25" t="s">
        <v>203</v>
      </c>
      <c r="BM381" s="25" t="s">
        <v>2481</v>
      </c>
    </row>
    <row r="382" spans="2:65" s="12" customFormat="1">
      <c r="B382" s="216"/>
      <c r="C382" s="217"/>
      <c r="D382" s="218" t="s">
        <v>205</v>
      </c>
      <c r="E382" s="219" t="s">
        <v>24</v>
      </c>
      <c r="F382" s="220" t="s">
        <v>2482</v>
      </c>
      <c r="G382" s="217"/>
      <c r="H382" s="221">
        <v>2.4</v>
      </c>
      <c r="I382" s="222"/>
      <c r="J382" s="217"/>
      <c r="K382" s="217"/>
      <c r="L382" s="223"/>
      <c r="M382" s="224"/>
      <c r="N382" s="225"/>
      <c r="O382" s="225"/>
      <c r="P382" s="225"/>
      <c r="Q382" s="225"/>
      <c r="R382" s="225"/>
      <c r="S382" s="225"/>
      <c r="T382" s="226"/>
      <c r="AT382" s="227" t="s">
        <v>205</v>
      </c>
      <c r="AU382" s="227" t="s">
        <v>211</v>
      </c>
      <c r="AV382" s="12" t="s">
        <v>83</v>
      </c>
      <c r="AW382" s="12" t="s">
        <v>37</v>
      </c>
      <c r="AX382" s="12" t="s">
        <v>81</v>
      </c>
      <c r="AY382" s="227" t="s">
        <v>196</v>
      </c>
    </row>
    <row r="383" spans="2:65" s="1" customFormat="1" ht="23" customHeight="1">
      <c r="B383" s="42"/>
      <c r="C383" s="204" t="s">
        <v>478</v>
      </c>
      <c r="D383" s="204" t="s">
        <v>198</v>
      </c>
      <c r="E383" s="205" t="s">
        <v>852</v>
      </c>
      <c r="F383" s="206" t="s">
        <v>853</v>
      </c>
      <c r="G383" s="207" t="s">
        <v>201</v>
      </c>
      <c r="H383" s="208">
        <v>8.3800000000000008</v>
      </c>
      <c r="I383" s="209"/>
      <c r="J383" s="210">
        <f>ROUND(I383*H383,2)</f>
        <v>0</v>
      </c>
      <c r="K383" s="206" t="s">
        <v>202</v>
      </c>
      <c r="L383" s="62"/>
      <c r="M383" s="211" t="s">
        <v>24</v>
      </c>
      <c r="N383" s="212" t="s">
        <v>45</v>
      </c>
      <c r="O383" s="43"/>
      <c r="P383" s="213">
        <f>O383*H383</f>
        <v>0</v>
      </c>
      <c r="Q383" s="213">
        <v>0</v>
      </c>
      <c r="R383" s="213">
        <f>Q383*H383</f>
        <v>0</v>
      </c>
      <c r="S383" s="213">
        <v>2.2000000000000002</v>
      </c>
      <c r="T383" s="214">
        <f>S383*H383</f>
        <v>18.436000000000003</v>
      </c>
      <c r="AR383" s="25" t="s">
        <v>203</v>
      </c>
      <c r="AT383" s="25" t="s">
        <v>198</v>
      </c>
      <c r="AU383" s="25" t="s">
        <v>211</v>
      </c>
      <c r="AY383" s="25" t="s">
        <v>196</v>
      </c>
      <c r="BE383" s="215">
        <f>IF(N383="základní",J383,0)</f>
        <v>0</v>
      </c>
      <c r="BF383" s="215">
        <f>IF(N383="snížená",J383,0)</f>
        <v>0</v>
      </c>
      <c r="BG383" s="215">
        <f>IF(N383="zákl. přenesená",J383,0)</f>
        <v>0</v>
      </c>
      <c r="BH383" s="215">
        <f>IF(N383="sníž. přenesená",J383,0)</f>
        <v>0</v>
      </c>
      <c r="BI383" s="215">
        <f>IF(N383="nulová",J383,0)</f>
        <v>0</v>
      </c>
      <c r="BJ383" s="25" t="s">
        <v>81</v>
      </c>
      <c r="BK383" s="215">
        <f>ROUND(I383*H383,2)</f>
        <v>0</v>
      </c>
      <c r="BL383" s="25" t="s">
        <v>203</v>
      </c>
      <c r="BM383" s="25" t="s">
        <v>2483</v>
      </c>
    </row>
    <row r="384" spans="2:65" s="15" customFormat="1">
      <c r="B384" s="260"/>
      <c r="C384" s="261"/>
      <c r="D384" s="218" t="s">
        <v>205</v>
      </c>
      <c r="E384" s="262" t="s">
        <v>24</v>
      </c>
      <c r="F384" s="263" t="s">
        <v>789</v>
      </c>
      <c r="G384" s="261"/>
      <c r="H384" s="262" t="s">
        <v>24</v>
      </c>
      <c r="I384" s="264"/>
      <c r="J384" s="261"/>
      <c r="K384" s="261"/>
      <c r="L384" s="265"/>
      <c r="M384" s="266"/>
      <c r="N384" s="267"/>
      <c r="O384" s="267"/>
      <c r="P384" s="267"/>
      <c r="Q384" s="267"/>
      <c r="R384" s="267"/>
      <c r="S384" s="267"/>
      <c r="T384" s="268"/>
      <c r="AT384" s="269" t="s">
        <v>205</v>
      </c>
      <c r="AU384" s="269" t="s">
        <v>211</v>
      </c>
      <c r="AV384" s="15" t="s">
        <v>81</v>
      </c>
      <c r="AW384" s="15" t="s">
        <v>37</v>
      </c>
      <c r="AX384" s="15" t="s">
        <v>74</v>
      </c>
      <c r="AY384" s="269" t="s">
        <v>196</v>
      </c>
    </row>
    <row r="385" spans="2:65" s="15" customFormat="1">
      <c r="B385" s="260"/>
      <c r="C385" s="261"/>
      <c r="D385" s="218" t="s">
        <v>205</v>
      </c>
      <c r="E385" s="262" t="s">
        <v>24</v>
      </c>
      <c r="F385" s="263" t="s">
        <v>790</v>
      </c>
      <c r="G385" s="261"/>
      <c r="H385" s="262" t="s">
        <v>24</v>
      </c>
      <c r="I385" s="264"/>
      <c r="J385" s="261"/>
      <c r="K385" s="261"/>
      <c r="L385" s="265"/>
      <c r="M385" s="266"/>
      <c r="N385" s="267"/>
      <c r="O385" s="267"/>
      <c r="P385" s="267"/>
      <c r="Q385" s="267"/>
      <c r="R385" s="267"/>
      <c r="S385" s="267"/>
      <c r="T385" s="268"/>
      <c r="AT385" s="269" t="s">
        <v>205</v>
      </c>
      <c r="AU385" s="269" t="s">
        <v>211</v>
      </c>
      <c r="AV385" s="15" t="s">
        <v>81</v>
      </c>
      <c r="AW385" s="15" t="s">
        <v>37</v>
      </c>
      <c r="AX385" s="15" t="s">
        <v>74</v>
      </c>
      <c r="AY385" s="269" t="s">
        <v>196</v>
      </c>
    </row>
    <row r="386" spans="2:65" s="15" customFormat="1">
      <c r="B386" s="260"/>
      <c r="C386" s="261"/>
      <c r="D386" s="218" t="s">
        <v>205</v>
      </c>
      <c r="E386" s="262" t="s">
        <v>24</v>
      </c>
      <c r="F386" s="263" t="s">
        <v>791</v>
      </c>
      <c r="G386" s="261"/>
      <c r="H386" s="262" t="s">
        <v>24</v>
      </c>
      <c r="I386" s="264"/>
      <c r="J386" s="261"/>
      <c r="K386" s="261"/>
      <c r="L386" s="265"/>
      <c r="M386" s="266"/>
      <c r="N386" s="267"/>
      <c r="O386" s="267"/>
      <c r="P386" s="267"/>
      <c r="Q386" s="267"/>
      <c r="R386" s="267"/>
      <c r="S386" s="267"/>
      <c r="T386" s="268"/>
      <c r="AT386" s="269" t="s">
        <v>205</v>
      </c>
      <c r="AU386" s="269" t="s">
        <v>211</v>
      </c>
      <c r="AV386" s="15" t="s">
        <v>81</v>
      </c>
      <c r="AW386" s="15" t="s">
        <v>37</v>
      </c>
      <c r="AX386" s="15" t="s">
        <v>74</v>
      </c>
      <c r="AY386" s="269" t="s">
        <v>196</v>
      </c>
    </row>
    <row r="387" spans="2:65" s="12" customFormat="1">
      <c r="B387" s="216"/>
      <c r="C387" s="217"/>
      <c r="D387" s="218" t="s">
        <v>205</v>
      </c>
      <c r="E387" s="219" t="s">
        <v>24</v>
      </c>
      <c r="F387" s="220" t="s">
        <v>24</v>
      </c>
      <c r="G387" s="217"/>
      <c r="H387" s="221">
        <v>0</v>
      </c>
      <c r="I387" s="222"/>
      <c r="J387" s="217"/>
      <c r="K387" s="217"/>
      <c r="L387" s="223"/>
      <c r="M387" s="224"/>
      <c r="N387" s="225"/>
      <c r="O387" s="225"/>
      <c r="P387" s="225"/>
      <c r="Q387" s="225"/>
      <c r="R387" s="225"/>
      <c r="S387" s="225"/>
      <c r="T387" s="226"/>
      <c r="AT387" s="227" t="s">
        <v>205</v>
      </c>
      <c r="AU387" s="227" t="s">
        <v>211</v>
      </c>
      <c r="AV387" s="12" t="s">
        <v>83</v>
      </c>
      <c r="AW387" s="12" t="s">
        <v>37</v>
      </c>
      <c r="AX387" s="12" t="s">
        <v>74</v>
      </c>
      <c r="AY387" s="227" t="s">
        <v>196</v>
      </c>
    </row>
    <row r="388" spans="2:65" s="15" customFormat="1">
      <c r="B388" s="260"/>
      <c r="C388" s="261"/>
      <c r="D388" s="218" t="s">
        <v>205</v>
      </c>
      <c r="E388" s="262" t="s">
        <v>24</v>
      </c>
      <c r="F388" s="263" t="s">
        <v>855</v>
      </c>
      <c r="G388" s="261"/>
      <c r="H388" s="262" t="s">
        <v>24</v>
      </c>
      <c r="I388" s="264"/>
      <c r="J388" s="261"/>
      <c r="K388" s="261"/>
      <c r="L388" s="265"/>
      <c r="M388" s="266"/>
      <c r="N388" s="267"/>
      <c r="O388" s="267"/>
      <c r="P388" s="267"/>
      <c r="Q388" s="267"/>
      <c r="R388" s="267"/>
      <c r="S388" s="267"/>
      <c r="T388" s="268"/>
      <c r="AT388" s="269" t="s">
        <v>205</v>
      </c>
      <c r="AU388" s="269" t="s">
        <v>211</v>
      </c>
      <c r="AV388" s="15" t="s">
        <v>81</v>
      </c>
      <c r="AW388" s="15" t="s">
        <v>37</v>
      </c>
      <c r="AX388" s="15" t="s">
        <v>74</v>
      </c>
      <c r="AY388" s="269" t="s">
        <v>196</v>
      </c>
    </row>
    <row r="389" spans="2:65" s="12" customFormat="1">
      <c r="B389" s="216"/>
      <c r="C389" s="217"/>
      <c r="D389" s="218" t="s">
        <v>205</v>
      </c>
      <c r="E389" s="219" t="s">
        <v>24</v>
      </c>
      <c r="F389" s="220" t="s">
        <v>24</v>
      </c>
      <c r="G389" s="217"/>
      <c r="H389" s="221">
        <v>0</v>
      </c>
      <c r="I389" s="222"/>
      <c r="J389" s="217"/>
      <c r="K389" s="217"/>
      <c r="L389" s="223"/>
      <c r="M389" s="224"/>
      <c r="N389" s="225"/>
      <c r="O389" s="225"/>
      <c r="P389" s="225"/>
      <c r="Q389" s="225"/>
      <c r="R389" s="225"/>
      <c r="S389" s="225"/>
      <c r="T389" s="226"/>
      <c r="AT389" s="227" t="s">
        <v>205</v>
      </c>
      <c r="AU389" s="227" t="s">
        <v>211</v>
      </c>
      <c r="AV389" s="12" t="s">
        <v>83</v>
      </c>
      <c r="AW389" s="12" t="s">
        <v>37</v>
      </c>
      <c r="AX389" s="12" t="s">
        <v>74</v>
      </c>
      <c r="AY389" s="227" t="s">
        <v>196</v>
      </c>
    </row>
    <row r="390" spans="2:65" s="12" customFormat="1">
      <c r="B390" s="216"/>
      <c r="C390" s="217"/>
      <c r="D390" s="218" t="s">
        <v>205</v>
      </c>
      <c r="E390" s="219" t="s">
        <v>24</v>
      </c>
      <c r="F390" s="220" t="s">
        <v>2484</v>
      </c>
      <c r="G390" s="217"/>
      <c r="H390" s="221">
        <v>8.3800000000000008</v>
      </c>
      <c r="I390" s="222"/>
      <c r="J390" s="217"/>
      <c r="K390" s="217"/>
      <c r="L390" s="223"/>
      <c r="M390" s="224"/>
      <c r="N390" s="225"/>
      <c r="O390" s="225"/>
      <c r="P390" s="225"/>
      <c r="Q390" s="225"/>
      <c r="R390" s="225"/>
      <c r="S390" s="225"/>
      <c r="T390" s="226"/>
      <c r="AT390" s="227" t="s">
        <v>205</v>
      </c>
      <c r="AU390" s="227" t="s">
        <v>211</v>
      </c>
      <c r="AV390" s="12" t="s">
        <v>83</v>
      </c>
      <c r="AW390" s="12" t="s">
        <v>37</v>
      </c>
      <c r="AX390" s="12" t="s">
        <v>81</v>
      </c>
      <c r="AY390" s="227" t="s">
        <v>196</v>
      </c>
    </row>
    <row r="391" spans="2:65" s="1" customFormat="1" ht="34.5" customHeight="1">
      <c r="B391" s="42"/>
      <c r="C391" s="204" t="s">
        <v>483</v>
      </c>
      <c r="D391" s="204" t="s">
        <v>198</v>
      </c>
      <c r="E391" s="205" t="s">
        <v>868</v>
      </c>
      <c r="F391" s="206" t="s">
        <v>869</v>
      </c>
      <c r="G391" s="207" t="s">
        <v>201</v>
      </c>
      <c r="H391" s="208">
        <v>8.3800000000000008</v>
      </c>
      <c r="I391" s="209"/>
      <c r="J391" s="210">
        <f>ROUND(I391*H391,2)</f>
        <v>0</v>
      </c>
      <c r="K391" s="206" t="s">
        <v>202</v>
      </c>
      <c r="L391" s="62"/>
      <c r="M391" s="211" t="s">
        <v>24</v>
      </c>
      <c r="N391" s="212" t="s">
        <v>45</v>
      </c>
      <c r="O391" s="43"/>
      <c r="P391" s="213">
        <f>O391*H391</f>
        <v>0</v>
      </c>
      <c r="Q391" s="213">
        <v>0</v>
      </c>
      <c r="R391" s="213">
        <f>Q391*H391</f>
        <v>0</v>
      </c>
      <c r="S391" s="213">
        <v>4.7000000000000002E-3</v>
      </c>
      <c r="T391" s="214">
        <f>S391*H391</f>
        <v>3.9386000000000004E-2</v>
      </c>
      <c r="AR391" s="25" t="s">
        <v>203</v>
      </c>
      <c r="AT391" s="25" t="s">
        <v>198</v>
      </c>
      <c r="AU391" s="25" t="s">
        <v>211</v>
      </c>
      <c r="AY391" s="25" t="s">
        <v>196</v>
      </c>
      <c r="BE391" s="215">
        <f>IF(N391="základní",J391,0)</f>
        <v>0</v>
      </c>
      <c r="BF391" s="215">
        <f>IF(N391="snížená",J391,0)</f>
        <v>0</v>
      </c>
      <c r="BG391" s="215">
        <f>IF(N391="zákl. přenesená",J391,0)</f>
        <v>0</v>
      </c>
      <c r="BH391" s="215">
        <f>IF(N391="sníž. přenesená",J391,0)</f>
        <v>0</v>
      </c>
      <c r="BI391" s="215">
        <f>IF(N391="nulová",J391,0)</f>
        <v>0</v>
      </c>
      <c r="BJ391" s="25" t="s">
        <v>81</v>
      </c>
      <c r="BK391" s="215">
        <f>ROUND(I391*H391,2)</f>
        <v>0</v>
      </c>
      <c r="BL391" s="25" t="s">
        <v>203</v>
      </c>
      <c r="BM391" s="25" t="s">
        <v>2485</v>
      </c>
    </row>
    <row r="392" spans="2:65" s="1" customFormat="1" ht="46" customHeight="1">
      <c r="B392" s="42"/>
      <c r="C392" s="204" t="s">
        <v>489</v>
      </c>
      <c r="D392" s="204" t="s">
        <v>198</v>
      </c>
      <c r="E392" s="205" t="s">
        <v>842</v>
      </c>
      <c r="F392" s="206" t="s">
        <v>843</v>
      </c>
      <c r="G392" s="207" t="s">
        <v>267</v>
      </c>
      <c r="H392" s="208">
        <v>35.35</v>
      </c>
      <c r="I392" s="209"/>
      <c r="J392" s="210">
        <f>ROUND(I392*H392,2)</f>
        <v>0</v>
      </c>
      <c r="K392" s="206" t="s">
        <v>202</v>
      </c>
      <c r="L392" s="62"/>
      <c r="M392" s="211" t="s">
        <v>24</v>
      </c>
      <c r="N392" s="212" t="s">
        <v>45</v>
      </c>
      <c r="O392" s="43"/>
      <c r="P392" s="213">
        <f>O392*H392</f>
        <v>0</v>
      </c>
      <c r="Q392" s="213">
        <v>0</v>
      </c>
      <c r="R392" s="213">
        <f>Q392*H392</f>
        <v>0</v>
      </c>
      <c r="S392" s="213">
        <v>3.5000000000000003E-2</v>
      </c>
      <c r="T392" s="214">
        <f>S392*H392</f>
        <v>1.2372500000000002</v>
      </c>
      <c r="AR392" s="25" t="s">
        <v>203</v>
      </c>
      <c r="AT392" s="25" t="s">
        <v>198</v>
      </c>
      <c r="AU392" s="25" t="s">
        <v>211</v>
      </c>
      <c r="AY392" s="25" t="s">
        <v>196</v>
      </c>
      <c r="BE392" s="215">
        <f>IF(N392="základní",J392,0)</f>
        <v>0</v>
      </c>
      <c r="BF392" s="215">
        <f>IF(N392="snížená",J392,0)</f>
        <v>0</v>
      </c>
      <c r="BG392" s="215">
        <f>IF(N392="zákl. přenesená",J392,0)</f>
        <v>0</v>
      </c>
      <c r="BH392" s="215">
        <f>IF(N392="sníž. přenesená",J392,0)</f>
        <v>0</v>
      </c>
      <c r="BI392" s="215">
        <f>IF(N392="nulová",J392,0)</f>
        <v>0</v>
      </c>
      <c r="BJ392" s="25" t="s">
        <v>81</v>
      </c>
      <c r="BK392" s="215">
        <f>ROUND(I392*H392,2)</f>
        <v>0</v>
      </c>
      <c r="BL392" s="25" t="s">
        <v>203</v>
      </c>
      <c r="BM392" s="25" t="s">
        <v>2486</v>
      </c>
    </row>
    <row r="393" spans="2:65" s="12" customFormat="1">
      <c r="B393" s="216"/>
      <c r="C393" s="217"/>
      <c r="D393" s="218" t="s">
        <v>205</v>
      </c>
      <c r="E393" s="219" t="s">
        <v>24</v>
      </c>
      <c r="F393" s="220" t="s">
        <v>2487</v>
      </c>
      <c r="G393" s="217"/>
      <c r="H393" s="221">
        <v>35.35</v>
      </c>
      <c r="I393" s="222"/>
      <c r="J393" s="217"/>
      <c r="K393" s="217"/>
      <c r="L393" s="223"/>
      <c r="M393" s="224"/>
      <c r="N393" s="225"/>
      <c r="O393" s="225"/>
      <c r="P393" s="225"/>
      <c r="Q393" s="225"/>
      <c r="R393" s="225"/>
      <c r="S393" s="225"/>
      <c r="T393" s="226"/>
      <c r="AT393" s="227" t="s">
        <v>205</v>
      </c>
      <c r="AU393" s="227" t="s">
        <v>211</v>
      </c>
      <c r="AV393" s="12" t="s">
        <v>83</v>
      </c>
      <c r="AW393" s="12" t="s">
        <v>37</v>
      </c>
      <c r="AX393" s="12" t="s">
        <v>74</v>
      </c>
      <c r="AY393" s="227" t="s">
        <v>196</v>
      </c>
    </row>
    <row r="394" spans="2:65" s="13" customFormat="1">
      <c r="B394" s="228"/>
      <c r="C394" s="229"/>
      <c r="D394" s="218" t="s">
        <v>205</v>
      </c>
      <c r="E394" s="230" t="s">
        <v>24</v>
      </c>
      <c r="F394" s="231" t="s">
        <v>263</v>
      </c>
      <c r="G394" s="229"/>
      <c r="H394" s="232">
        <v>35.35</v>
      </c>
      <c r="I394" s="233"/>
      <c r="J394" s="229"/>
      <c r="K394" s="229"/>
      <c r="L394" s="234"/>
      <c r="M394" s="235"/>
      <c r="N394" s="236"/>
      <c r="O394" s="236"/>
      <c r="P394" s="236"/>
      <c r="Q394" s="236"/>
      <c r="R394" s="236"/>
      <c r="S394" s="236"/>
      <c r="T394" s="237"/>
      <c r="AT394" s="238" t="s">
        <v>205</v>
      </c>
      <c r="AU394" s="238" t="s">
        <v>211</v>
      </c>
      <c r="AV394" s="13" t="s">
        <v>211</v>
      </c>
      <c r="AW394" s="13" t="s">
        <v>37</v>
      </c>
      <c r="AX394" s="13" t="s">
        <v>74</v>
      </c>
      <c r="AY394" s="238" t="s">
        <v>196</v>
      </c>
    </row>
    <row r="395" spans="2:65" s="14" customFormat="1">
      <c r="B395" s="239"/>
      <c r="C395" s="240"/>
      <c r="D395" s="218" t="s">
        <v>205</v>
      </c>
      <c r="E395" s="241" t="s">
        <v>24</v>
      </c>
      <c r="F395" s="242" t="s">
        <v>238</v>
      </c>
      <c r="G395" s="240"/>
      <c r="H395" s="243">
        <v>35.35</v>
      </c>
      <c r="I395" s="244"/>
      <c r="J395" s="240"/>
      <c r="K395" s="240"/>
      <c r="L395" s="245"/>
      <c r="M395" s="246"/>
      <c r="N395" s="247"/>
      <c r="O395" s="247"/>
      <c r="P395" s="247"/>
      <c r="Q395" s="247"/>
      <c r="R395" s="247"/>
      <c r="S395" s="247"/>
      <c r="T395" s="248"/>
      <c r="AT395" s="249" t="s">
        <v>205</v>
      </c>
      <c r="AU395" s="249" t="s">
        <v>211</v>
      </c>
      <c r="AV395" s="14" t="s">
        <v>203</v>
      </c>
      <c r="AW395" s="14" t="s">
        <v>37</v>
      </c>
      <c r="AX395" s="14" t="s">
        <v>81</v>
      </c>
      <c r="AY395" s="249" t="s">
        <v>196</v>
      </c>
    </row>
    <row r="396" spans="2:65" s="1" customFormat="1" ht="46" customHeight="1">
      <c r="B396" s="42"/>
      <c r="C396" s="204" t="s">
        <v>494</v>
      </c>
      <c r="D396" s="204" t="s">
        <v>198</v>
      </c>
      <c r="E396" s="205" t="s">
        <v>1022</v>
      </c>
      <c r="F396" s="206" t="s">
        <v>1023</v>
      </c>
      <c r="G396" s="207" t="s">
        <v>267</v>
      </c>
      <c r="H396" s="208">
        <v>2.42</v>
      </c>
      <c r="I396" s="209"/>
      <c r="J396" s="210">
        <f>ROUND(I396*H396,2)</f>
        <v>0</v>
      </c>
      <c r="K396" s="206" t="s">
        <v>202</v>
      </c>
      <c r="L396" s="62"/>
      <c r="M396" s="211" t="s">
        <v>24</v>
      </c>
      <c r="N396" s="212" t="s">
        <v>45</v>
      </c>
      <c r="O396" s="43"/>
      <c r="P396" s="213">
        <f>O396*H396</f>
        <v>0</v>
      </c>
      <c r="Q396" s="213">
        <v>0</v>
      </c>
      <c r="R396" s="213">
        <f>Q396*H396</f>
        <v>0</v>
      </c>
      <c r="S396" s="213">
        <v>0.54500000000000004</v>
      </c>
      <c r="T396" s="214">
        <f>S396*H396</f>
        <v>1.3189</v>
      </c>
      <c r="AR396" s="25" t="s">
        <v>203</v>
      </c>
      <c r="AT396" s="25" t="s">
        <v>198</v>
      </c>
      <c r="AU396" s="25" t="s">
        <v>211</v>
      </c>
      <c r="AY396" s="25" t="s">
        <v>196</v>
      </c>
      <c r="BE396" s="215">
        <f>IF(N396="základní",J396,0)</f>
        <v>0</v>
      </c>
      <c r="BF396" s="215">
        <f>IF(N396="snížená",J396,0)</f>
        <v>0</v>
      </c>
      <c r="BG396" s="215">
        <f>IF(N396="zákl. přenesená",J396,0)</f>
        <v>0</v>
      </c>
      <c r="BH396" s="215">
        <f>IF(N396="sníž. přenesená",J396,0)</f>
        <v>0</v>
      </c>
      <c r="BI396" s="215">
        <f>IF(N396="nulová",J396,0)</f>
        <v>0</v>
      </c>
      <c r="BJ396" s="25" t="s">
        <v>81</v>
      </c>
      <c r="BK396" s="215">
        <f>ROUND(I396*H396,2)</f>
        <v>0</v>
      </c>
      <c r="BL396" s="25" t="s">
        <v>203</v>
      </c>
      <c r="BM396" s="25" t="s">
        <v>2488</v>
      </c>
    </row>
    <row r="397" spans="2:65" s="12" customFormat="1">
      <c r="B397" s="216"/>
      <c r="C397" s="217"/>
      <c r="D397" s="218" t="s">
        <v>205</v>
      </c>
      <c r="E397" s="219" t="s">
        <v>24</v>
      </c>
      <c r="F397" s="220" t="s">
        <v>2489</v>
      </c>
      <c r="G397" s="217"/>
      <c r="H397" s="221">
        <v>2.42</v>
      </c>
      <c r="I397" s="222"/>
      <c r="J397" s="217"/>
      <c r="K397" s="217"/>
      <c r="L397" s="223"/>
      <c r="M397" s="224"/>
      <c r="N397" s="225"/>
      <c r="O397" s="225"/>
      <c r="P397" s="225"/>
      <c r="Q397" s="225"/>
      <c r="R397" s="225"/>
      <c r="S397" s="225"/>
      <c r="T397" s="226"/>
      <c r="AT397" s="227" t="s">
        <v>205</v>
      </c>
      <c r="AU397" s="227" t="s">
        <v>211</v>
      </c>
      <c r="AV397" s="12" t="s">
        <v>83</v>
      </c>
      <c r="AW397" s="12" t="s">
        <v>37</v>
      </c>
      <c r="AX397" s="12" t="s">
        <v>81</v>
      </c>
      <c r="AY397" s="227" t="s">
        <v>196</v>
      </c>
    </row>
    <row r="398" spans="2:65" s="1" customFormat="1" ht="34.5" customHeight="1">
      <c r="B398" s="42"/>
      <c r="C398" s="204" t="s">
        <v>499</v>
      </c>
      <c r="D398" s="204" t="s">
        <v>198</v>
      </c>
      <c r="E398" s="205" t="s">
        <v>937</v>
      </c>
      <c r="F398" s="206" t="s">
        <v>938</v>
      </c>
      <c r="G398" s="207" t="s">
        <v>267</v>
      </c>
      <c r="H398" s="208">
        <v>1.71</v>
      </c>
      <c r="I398" s="209"/>
      <c r="J398" s="210">
        <f>ROUND(I398*H398,2)</f>
        <v>0</v>
      </c>
      <c r="K398" s="206" t="s">
        <v>202</v>
      </c>
      <c r="L398" s="62"/>
      <c r="M398" s="211" t="s">
        <v>24</v>
      </c>
      <c r="N398" s="212" t="s">
        <v>45</v>
      </c>
      <c r="O398" s="43"/>
      <c r="P398" s="213">
        <f>O398*H398</f>
        <v>0</v>
      </c>
      <c r="Q398" s="213">
        <v>0</v>
      </c>
      <c r="R398" s="213">
        <f>Q398*H398</f>
        <v>0</v>
      </c>
      <c r="S398" s="213">
        <v>4.8000000000000001E-2</v>
      </c>
      <c r="T398" s="214">
        <f>S398*H398</f>
        <v>8.208E-2</v>
      </c>
      <c r="AR398" s="25" t="s">
        <v>203</v>
      </c>
      <c r="AT398" s="25" t="s">
        <v>198</v>
      </c>
      <c r="AU398" s="25" t="s">
        <v>211</v>
      </c>
      <c r="AY398" s="25" t="s">
        <v>196</v>
      </c>
      <c r="BE398" s="215">
        <f>IF(N398="základní",J398,0)</f>
        <v>0</v>
      </c>
      <c r="BF398" s="215">
        <f>IF(N398="snížená",J398,0)</f>
        <v>0</v>
      </c>
      <c r="BG398" s="215">
        <f>IF(N398="zákl. přenesená",J398,0)</f>
        <v>0</v>
      </c>
      <c r="BH398" s="215">
        <f>IF(N398="sníž. přenesená",J398,0)</f>
        <v>0</v>
      </c>
      <c r="BI398" s="215">
        <f>IF(N398="nulová",J398,0)</f>
        <v>0</v>
      </c>
      <c r="BJ398" s="25" t="s">
        <v>81</v>
      </c>
      <c r="BK398" s="215">
        <f>ROUND(I398*H398,2)</f>
        <v>0</v>
      </c>
      <c r="BL398" s="25" t="s">
        <v>203</v>
      </c>
      <c r="BM398" s="25" t="s">
        <v>2490</v>
      </c>
    </row>
    <row r="399" spans="2:65" s="12" customFormat="1">
      <c r="B399" s="216"/>
      <c r="C399" s="217"/>
      <c r="D399" s="218" t="s">
        <v>205</v>
      </c>
      <c r="E399" s="219" t="s">
        <v>24</v>
      </c>
      <c r="F399" s="220" t="s">
        <v>2491</v>
      </c>
      <c r="G399" s="217"/>
      <c r="H399" s="221">
        <v>1.71</v>
      </c>
      <c r="I399" s="222"/>
      <c r="J399" s="217"/>
      <c r="K399" s="217"/>
      <c r="L399" s="223"/>
      <c r="M399" s="224"/>
      <c r="N399" s="225"/>
      <c r="O399" s="225"/>
      <c r="P399" s="225"/>
      <c r="Q399" s="225"/>
      <c r="R399" s="225"/>
      <c r="S399" s="225"/>
      <c r="T399" s="226"/>
      <c r="AT399" s="227" t="s">
        <v>205</v>
      </c>
      <c r="AU399" s="227" t="s">
        <v>211</v>
      </c>
      <c r="AV399" s="12" t="s">
        <v>83</v>
      </c>
      <c r="AW399" s="12" t="s">
        <v>37</v>
      </c>
      <c r="AX399" s="12" t="s">
        <v>74</v>
      </c>
      <c r="AY399" s="227" t="s">
        <v>196</v>
      </c>
    </row>
    <row r="400" spans="2:65" s="13" customFormat="1">
      <c r="B400" s="228"/>
      <c r="C400" s="229"/>
      <c r="D400" s="218" t="s">
        <v>205</v>
      </c>
      <c r="E400" s="230" t="s">
        <v>24</v>
      </c>
      <c r="F400" s="231" t="s">
        <v>2492</v>
      </c>
      <c r="G400" s="229"/>
      <c r="H400" s="232">
        <v>1.71</v>
      </c>
      <c r="I400" s="233"/>
      <c r="J400" s="229"/>
      <c r="K400" s="229"/>
      <c r="L400" s="234"/>
      <c r="M400" s="235"/>
      <c r="N400" s="236"/>
      <c r="O400" s="236"/>
      <c r="P400" s="236"/>
      <c r="Q400" s="236"/>
      <c r="R400" s="236"/>
      <c r="S400" s="236"/>
      <c r="T400" s="237"/>
      <c r="AT400" s="238" t="s">
        <v>205</v>
      </c>
      <c r="AU400" s="238" t="s">
        <v>211</v>
      </c>
      <c r="AV400" s="13" t="s">
        <v>211</v>
      </c>
      <c r="AW400" s="13" t="s">
        <v>37</v>
      </c>
      <c r="AX400" s="13" t="s">
        <v>74</v>
      </c>
      <c r="AY400" s="238" t="s">
        <v>196</v>
      </c>
    </row>
    <row r="401" spans="2:65" s="14" customFormat="1">
      <c r="B401" s="239"/>
      <c r="C401" s="240"/>
      <c r="D401" s="218" t="s">
        <v>205</v>
      </c>
      <c r="E401" s="241" t="s">
        <v>24</v>
      </c>
      <c r="F401" s="242" t="s">
        <v>238</v>
      </c>
      <c r="G401" s="240"/>
      <c r="H401" s="243">
        <v>1.71</v>
      </c>
      <c r="I401" s="244"/>
      <c r="J401" s="240"/>
      <c r="K401" s="240"/>
      <c r="L401" s="245"/>
      <c r="M401" s="246"/>
      <c r="N401" s="247"/>
      <c r="O401" s="247"/>
      <c r="P401" s="247"/>
      <c r="Q401" s="247"/>
      <c r="R401" s="247"/>
      <c r="S401" s="247"/>
      <c r="T401" s="248"/>
      <c r="AT401" s="249" t="s">
        <v>205</v>
      </c>
      <c r="AU401" s="249" t="s">
        <v>211</v>
      </c>
      <c r="AV401" s="14" t="s">
        <v>203</v>
      </c>
      <c r="AW401" s="14" t="s">
        <v>37</v>
      </c>
      <c r="AX401" s="14" t="s">
        <v>81</v>
      </c>
      <c r="AY401" s="249" t="s">
        <v>196</v>
      </c>
    </row>
    <row r="402" spans="2:65" s="1" customFormat="1" ht="34.5" customHeight="1">
      <c r="B402" s="42"/>
      <c r="C402" s="204" t="s">
        <v>504</v>
      </c>
      <c r="D402" s="204" t="s">
        <v>198</v>
      </c>
      <c r="E402" s="205" t="s">
        <v>932</v>
      </c>
      <c r="F402" s="206" t="s">
        <v>933</v>
      </c>
      <c r="G402" s="207" t="s">
        <v>267</v>
      </c>
      <c r="H402" s="208">
        <v>4.0999999999999996</v>
      </c>
      <c r="I402" s="209"/>
      <c r="J402" s="210">
        <f>ROUND(I402*H402,2)</f>
        <v>0</v>
      </c>
      <c r="K402" s="206" t="s">
        <v>202</v>
      </c>
      <c r="L402" s="62"/>
      <c r="M402" s="211" t="s">
        <v>24</v>
      </c>
      <c r="N402" s="212" t="s">
        <v>45</v>
      </c>
      <c r="O402" s="43"/>
      <c r="P402" s="213">
        <f>O402*H402</f>
        <v>0</v>
      </c>
      <c r="Q402" s="213">
        <v>0</v>
      </c>
      <c r="R402" s="213">
        <f>Q402*H402</f>
        <v>0</v>
      </c>
      <c r="S402" s="213">
        <v>3.7999999999999999E-2</v>
      </c>
      <c r="T402" s="214">
        <f>S402*H402</f>
        <v>0.15579999999999999</v>
      </c>
      <c r="AR402" s="25" t="s">
        <v>203</v>
      </c>
      <c r="AT402" s="25" t="s">
        <v>198</v>
      </c>
      <c r="AU402" s="25" t="s">
        <v>211</v>
      </c>
      <c r="AY402" s="25" t="s">
        <v>196</v>
      </c>
      <c r="BE402" s="215">
        <f>IF(N402="základní",J402,0)</f>
        <v>0</v>
      </c>
      <c r="BF402" s="215">
        <f>IF(N402="snížená",J402,0)</f>
        <v>0</v>
      </c>
      <c r="BG402" s="215">
        <f>IF(N402="zákl. přenesená",J402,0)</f>
        <v>0</v>
      </c>
      <c r="BH402" s="215">
        <f>IF(N402="sníž. přenesená",J402,0)</f>
        <v>0</v>
      </c>
      <c r="BI402" s="215">
        <f>IF(N402="nulová",J402,0)</f>
        <v>0</v>
      </c>
      <c r="BJ402" s="25" t="s">
        <v>81</v>
      </c>
      <c r="BK402" s="215">
        <f>ROUND(I402*H402,2)</f>
        <v>0</v>
      </c>
      <c r="BL402" s="25" t="s">
        <v>203</v>
      </c>
      <c r="BM402" s="25" t="s">
        <v>2493</v>
      </c>
    </row>
    <row r="403" spans="2:65" s="12" customFormat="1">
      <c r="B403" s="216"/>
      <c r="C403" s="217"/>
      <c r="D403" s="218" t="s">
        <v>205</v>
      </c>
      <c r="E403" s="219" t="s">
        <v>24</v>
      </c>
      <c r="F403" s="220" t="s">
        <v>2494</v>
      </c>
      <c r="G403" s="217"/>
      <c r="H403" s="221">
        <v>1.1000000000000001</v>
      </c>
      <c r="I403" s="222"/>
      <c r="J403" s="217"/>
      <c r="K403" s="217"/>
      <c r="L403" s="223"/>
      <c r="M403" s="224"/>
      <c r="N403" s="225"/>
      <c r="O403" s="225"/>
      <c r="P403" s="225"/>
      <c r="Q403" s="225"/>
      <c r="R403" s="225"/>
      <c r="S403" s="225"/>
      <c r="T403" s="226"/>
      <c r="AT403" s="227" t="s">
        <v>205</v>
      </c>
      <c r="AU403" s="227" t="s">
        <v>211</v>
      </c>
      <c r="AV403" s="12" t="s">
        <v>83</v>
      </c>
      <c r="AW403" s="12" t="s">
        <v>37</v>
      </c>
      <c r="AX403" s="12" t="s">
        <v>74</v>
      </c>
      <c r="AY403" s="227" t="s">
        <v>196</v>
      </c>
    </row>
    <row r="404" spans="2:65" s="12" customFormat="1">
      <c r="B404" s="216"/>
      <c r="C404" s="217"/>
      <c r="D404" s="218" t="s">
        <v>205</v>
      </c>
      <c r="E404" s="219" t="s">
        <v>24</v>
      </c>
      <c r="F404" s="220" t="s">
        <v>2495</v>
      </c>
      <c r="G404" s="217"/>
      <c r="H404" s="221">
        <v>3</v>
      </c>
      <c r="I404" s="222"/>
      <c r="J404" s="217"/>
      <c r="K404" s="217"/>
      <c r="L404" s="223"/>
      <c r="M404" s="224"/>
      <c r="N404" s="225"/>
      <c r="O404" s="225"/>
      <c r="P404" s="225"/>
      <c r="Q404" s="225"/>
      <c r="R404" s="225"/>
      <c r="S404" s="225"/>
      <c r="T404" s="226"/>
      <c r="AT404" s="227" t="s">
        <v>205</v>
      </c>
      <c r="AU404" s="227" t="s">
        <v>211</v>
      </c>
      <c r="AV404" s="12" t="s">
        <v>83</v>
      </c>
      <c r="AW404" s="12" t="s">
        <v>37</v>
      </c>
      <c r="AX404" s="12" t="s">
        <v>74</v>
      </c>
      <c r="AY404" s="227" t="s">
        <v>196</v>
      </c>
    </row>
    <row r="405" spans="2:65" s="14" customFormat="1">
      <c r="B405" s="239"/>
      <c r="C405" s="240"/>
      <c r="D405" s="218" t="s">
        <v>205</v>
      </c>
      <c r="E405" s="241" t="s">
        <v>24</v>
      </c>
      <c r="F405" s="242" t="s">
        <v>238</v>
      </c>
      <c r="G405" s="240"/>
      <c r="H405" s="243">
        <v>4.0999999999999996</v>
      </c>
      <c r="I405" s="244"/>
      <c r="J405" s="240"/>
      <c r="K405" s="240"/>
      <c r="L405" s="245"/>
      <c r="M405" s="246"/>
      <c r="N405" s="247"/>
      <c r="O405" s="247"/>
      <c r="P405" s="247"/>
      <c r="Q405" s="247"/>
      <c r="R405" s="247"/>
      <c r="S405" s="247"/>
      <c r="T405" s="248"/>
      <c r="AT405" s="249" t="s">
        <v>205</v>
      </c>
      <c r="AU405" s="249" t="s">
        <v>211</v>
      </c>
      <c r="AV405" s="14" t="s">
        <v>203</v>
      </c>
      <c r="AW405" s="14" t="s">
        <v>37</v>
      </c>
      <c r="AX405" s="14" t="s">
        <v>81</v>
      </c>
      <c r="AY405" s="249" t="s">
        <v>196</v>
      </c>
    </row>
    <row r="406" spans="2:65" s="1" customFormat="1" ht="34.5" customHeight="1">
      <c r="B406" s="42"/>
      <c r="C406" s="204" t="s">
        <v>509</v>
      </c>
      <c r="D406" s="204" t="s">
        <v>198</v>
      </c>
      <c r="E406" s="205" t="s">
        <v>2496</v>
      </c>
      <c r="F406" s="206" t="s">
        <v>2497</v>
      </c>
      <c r="G406" s="207" t="s">
        <v>267</v>
      </c>
      <c r="H406" s="208">
        <v>1.96</v>
      </c>
      <c r="I406" s="209"/>
      <c r="J406" s="210">
        <f>ROUND(I406*H406,2)</f>
        <v>0</v>
      </c>
      <c r="K406" s="206" t="s">
        <v>202</v>
      </c>
      <c r="L406" s="62"/>
      <c r="M406" s="211" t="s">
        <v>24</v>
      </c>
      <c r="N406" s="212" t="s">
        <v>45</v>
      </c>
      <c r="O406" s="43"/>
      <c r="P406" s="213">
        <f>O406*H406</f>
        <v>0</v>
      </c>
      <c r="Q406" s="213">
        <v>0</v>
      </c>
      <c r="R406" s="213">
        <f>Q406*H406</f>
        <v>0</v>
      </c>
      <c r="S406" s="213">
        <v>8.7999999999999995E-2</v>
      </c>
      <c r="T406" s="214">
        <f>S406*H406</f>
        <v>0.17247999999999999</v>
      </c>
      <c r="AR406" s="25" t="s">
        <v>203</v>
      </c>
      <c r="AT406" s="25" t="s">
        <v>198</v>
      </c>
      <c r="AU406" s="25" t="s">
        <v>211</v>
      </c>
      <c r="AY406" s="25" t="s">
        <v>196</v>
      </c>
      <c r="BE406" s="215">
        <f>IF(N406="základní",J406,0)</f>
        <v>0</v>
      </c>
      <c r="BF406" s="215">
        <f>IF(N406="snížená",J406,0)</f>
        <v>0</v>
      </c>
      <c r="BG406" s="215">
        <f>IF(N406="zákl. přenesená",J406,0)</f>
        <v>0</v>
      </c>
      <c r="BH406" s="215">
        <f>IF(N406="sníž. přenesená",J406,0)</f>
        <v>0</v>
      </c>
      <c r="BI406" s="215">
        <f>IF(N406="nulová",J406,0)</f>
        <v>0</v>
      </c>
      <c r="BJ406" s="25" t="s">
        <v>81</v>
      </c>
      <c r="BK406" s="215">
        <f>ROUND(I406*H406,2)</f>
        <v>0</v>
      </c>
      <c r="BL406" s="25" t="s">
        <v>203</v>
      </c>
      <c r="BM406" s="25" t="s">
        <v>2498</v>
      </c>
    </row>
    <row r="407" spans="2:65" s="12" customFormat="1">
      <c r="B407" s="216"/>
      <c r="C407" s="217"/>
      <c r="D407" s="218" t="s">
        <v>205</v>
      </c>
      <c r="E407" s="219" t="s">
        <v>24</v>
      </c>
      <c r="F407" s="220" t="s">
        <v>2499</v>
      </c>
      <c r="G407" s="217"/>
      <c r="H407" s="221">
        <v>1.96</v>
      </c>
      <c r="I407" s="222"/>
      <c r="J407" s="217"/>
      <c r="K407" s="217"/>
      <c r="L407" s="223"/>
      <c r="M407" s="224"/>
      <c r="N407" s="225"/>
      <c r="O407" s="225"/>
      <c r="P407" s="225"/>
      <c r="Q407" s="225"/>
      <c r="R407" s="225"/>
      <c r="S407" s="225"/>
      <c r="T407" s="226"/>
      <c r="AT407" s="227" t="s">
        <v>205</v>
      </c>
      <c r="AU407" s="227" t="s">
        <v>211</v>
      </c>
      <c r="AV407" s="12" t="s">
        <v>83</v>
      </c>
      <c r="AW407" s="12" t="s">
        <v>37</v>
      </c>
      <c r="AX407" s="12" t="s">
        <v>81</v>
      </c>
      <c r="AY407" s="227" t="s">
        <v>196</v>
      </c>
    </row>
    <row r="408" spans="2:65" s="1" customFormat="1" ht="34.5" customHeight="1">
      <c r="B408" s="42"/>
      <c r="C408" s="204" t="s">
        <v>514</v>
      </c>
      <c r="D408" s="204" t="s">
        <v>198</v>
      </c>
      <c r="E408" s="205" t="s">
        <v>947</v>
      </c>
      <c r="F408" s="206" t="s">
        <v>948</v>
      </c>
      <c r="G408" s="207" t="s">
        <v>267</v>
      </c>
      <c r="H408" s="208">
        <v>13.396000000000001</v>
      </c>
      <c r="I408" s="209"/>
      <c r="J408" s="210">
        <f>ROUND(I408*H408,2)</f>
        <v>0</v>
      </c>
      <c r="K408" s="206" t="s">
        <v>202</v>
      </c>
      <c r="L408" s="62"/>
      <c r="M408" s="211" t="s">
        <v>24</v>
      </c>
      <c r="N408" s="212" t="s">
        <v>45</v>
      </c>
      <c r="O408" s="43"/>
      <c r="P408" s="213">
        <f>O408*H408</f>
        <v>0</v>
      </c>
      <c r="Q408" s="213">
        <v>0</v>
      </c>
      <c r="R408" s="213">
        <f>Q408*H408</f>
        <v>0</v>
      </c>
      <c r="S408" s="213">
        <v>7.5999999999999998E-2</v>
      </c>
      <c r="T408" s="214">
        <f>S408*H408</f>
        <v>1.0180960000000001</v>
      </c>
      <c r="AR408" s="25" t="s">
        <v>203</v>
      </c>
      <c r="AT408" s="25" t="s">
        <v>198</v>
      </c>
      <c r="AU408" s="25" t="s">
        <v>211</v>
      </c>
      <c r="AY408" s="25" t="s">
        <v>196</v>
      </c>
      <c r="BE408" s="215">
        <f>IF(N408="základní",J408,0)</f>
        <v>0</v>
      </c>
      <c r="BF408" s="215">
        <f>IF(N408="snížená",J408,0)</f>
        <v>0</v>
      </c>
      <c r="BG408" s="215">
        <f>IF(N408="zákl. přenesená",J408,0)</f>
        <v>0</v>
      </c>
      <c r="BH408" s="215">
        <f>IF(N408="sníž. přenesená",J408,0)</f>
        <v>0</v>
      </c>
      <c r="BI408" s="215">
        <f>IF(N408="nulová",J408,0)</f>
        <v>0</v>
      </c>
      <c r="BJ408" s="25" t="s">
        <v>81</v>
      </c>
      <c r="BK408" s="215">
        <f>ROUND(I408*H408,2)</f>
        <v>0</v>
      </c>
      <c r="BL408" s="25" t="s">
        <v>203</v>
      </c>
      <c r="BM408" s="25" t="s">
        <v>2500</v>
      </c>
    </row>
    <row r="409" spans="2:65" s="12" customFormat="1">
      <c r="B409" s="216"/>
      <c r="C409" s="217"/>
      <c r="D409" s="218" t="s">
        <v>205</v>
      </c>
      <c r="E409" s="219" t="s">
        <v>24</v>
      </c>
      <c r="F409" s="220" t="s">
        <v>2501</v>
      </c>
      <c r="G409" s="217"/>
      <c r="H409" s="221">
        <v>10.047000000000001</v>
      </c>
      <c r="I409" s="222"/>
      <c r="J409" s="217"/>
      <c r="K409" s="217"/>
      <c r="L409" s="223"/>
      <c r="M409" s="224"/>
      <c r="N409" s="225"/>
      <c r="O409" s="225"/>
      <c r="P409" s="225"/>
      <c r="Q409" s="225"/>
      <c r="R409" s="225"/>
      <c r="S409" s="225"/>
      <c r="T409" s="226"/>
      <c r="AT409" s="227" t="s">
        <v>205</v>
      </c>
      <c r="AU409" s="227" t="s">
        <v>211</v>
      </c>
      <c r="AV409" s="12" t="s">
        <v>83</v>
      </c>
      <c r="AW409" s="12" t="s">
        <v>37</v>
      </c>
      <c r="AX409" s="12" t="s">
        <v>74</v>
      </c>
      <c r="AY409" s="227" t="s">
        <v>196</v>
      </c>
    </row>
    <row r="410" spans="2:65" s="13" customFormat="1">
      <c r="B410" s="228"/>
      <c r="C410" s="229"/>
      <c r="D410" s="218" t="s">
        <v>205</v>
      </c>
      <c r="E410" s="230" t="s">
        <v>24</v>
      </c>
      <c r="F410" s="231" t="s">
        <v>263</v>
      </c>
      <c r="G410" s="229"/>
      <c r="H410" s="232">
        <v>10.047000000000001</v>
      </c>
      <c r="I410" s="233"/>
      <c r="J410" s="229"/>
      <c r="K410" s="229"/>
      <c r="L410" s="234"/>
      <c r="M410" s="235"/>
      <c r="N410" s="236"/>
      <c r="O410" s="236"/>
      <c r="P410" s="236"/>
      <c r="Q410" s="236"/>
      <c r="R410" s="236"/>
      <c r="S410" s="236"/>
      <c r="T410" s="237"/>
      <c r="AT410" s="238" t="s">
        <v>205</v>
      </c>
      <c r="AU410" s="238" t="s">
        <v>211</v>
      </c>
      <c r="AV410" s="13" t="s">
        <v>211</v>
      </c>
      <c r="AW410" s="13" t="s">
        <v>37</v>
      </c>
      <c r="AX410" s="13" t="s">
        <v>74</v>
      </c>
      <c r="AY410" s="238" t="s">
        <v>196</v>
      </c>
    </row>
    <row r="411" spans="2:65" s="12" customFormat="1">
      <c r="B411" s="216"/>
      <c r="C411" s="217"/>
      <c r="D411" s="218" t="s">
        <v>205</v>
      </c>
      <c r="E411" s="219" t="s">
        <v>24</v>
      </c>
      <c r="F411" s="220" t="s">
        <v>2502</v>
      </c>
      <c r="G411" s="217"/>
      <c r="H411" s="221">
        <v>3.3490000000000002</v>
      </c>
      <c r="I411" s="222"/>
      <c r="J411" s="217"/>
      <c r="K411" s="217"/>
      <c r="L411" s="223"/>
      <c r="M411" s="224"/>
      <c r="N411" s="225"/>
      <c r="O411" s="225"/>
      <c r="P411" s="225"/>
      <c r="Q411" s="225"/>
      <c r="R411" s="225"/>
      <c r="S411" s="225"/>
      <c r="T411" s="226"/>
      <c r="AT411" s="227" t="s">
        <v>205</v>
      </c>
      <c r="AU411" s="227" t="s">
        <v>211</v>
      </c>
      <c r="AV411" s="12" t="s">
        <v>83</v>
      </c>
      <c r="AW411" s="12" t="s">
        <v>37</v>
      </c>
      <c r="AX411" s="12" t="s">
        <v>74</v>
      </c>
      <c r="AY411" s="227" t="s">
        <v>196</v>
      </c>
    </row>
    <row r="412" spans="2:65" s="13" customFormat="1">
      <c r="B412" s="228"/>
      <c r="C412" s="229"/>
      <c r="D412" s="218" t="s">
        <v>205</v>
      </c>
      <c r="E412" s="230" t="s">
        <v>24</v>
      </c>
      <c r="F412" s="231" t="s">
        <v>271</v>
      </c>
      <c r="G412" s="229"/>
      <c r="H412" s="232">
        <v>3.3490000000000002</v>
      </c>
      <c r="I412" s="233"/>
      <c r="J412" s="229"/>
      <c r="K412" s="229"/>
      <c r="L412" s="234"/>
      <c r="M412" s="235"/>
      <c r="N412" s="236"/>
      <c r="O412" s="236"/>
      <c r="P412" s="236"/>
      <c r="Q412" s="236"/>
      <c r="R412" s="236"/>
      <c r="S412" s="236"/>
      <c r="T412" s="237"/>
      <c r="AT412" s="238" t="s">
        <v>205</v>
      </c>
      <c r="AU412" s="238" t="s">
        <v>211</v>
      </c>
      <c r="AV412" s="13" t="s">
        <v>211</v>
      </c>
      <c r="AW412" s="13" t="s">
        <v>37</v>
      </c>
      <c r="AX412" s="13" t="s">
        <v>74</v>
      </c>
      <c r="AY412" s="238" t="s">
        <v>196</v>
      </c>
    </row>
    <row r="413" spans="2:65" s="14" customFormat="1">
      <c r="B413" s="239"/>
      <c r="C413" s="240"/>
      <c r="D413" s="218" t="s">
        <v>205</v>
      </c>
      <c r="E413" s="241" t="s">
        <v>24</v>
      </c>
      <c r="F413" s="242" t="s">
        <v>238</v>
      </c>
      <c r="G413" s="240"/>
      <c r="H413" s="243">
        <v>13.396000000000001</v>
      </c>
      <c r="I413" s="244"/>
      <c r="J413" s="240"/>
      <c r="K413" s="240"/>
      <c r="L413" s="245"/>
      <c r="M413" s="246"/>
      <c r="N413" s="247"/>
      <c r="O413" s="247"/>
      <c r="P413" s="247"/>
      <c r="Q413" s="247"/>
      <c r="R413" s="247"/>
      <c r="S413" s="247"/>
      <c r="T413" s="248"/>
      <c r="AT413" s="249" t="s">
        <v>205</v>
      </c>
      <c r="AU413" s="249" t="s">
        <v>211</v>
      </c>
      <c r="AV413" s="14" t="s">
        <v>203</v>
      </c>
      <c r="AW413" s="14" t="s">
        <v>37</v>
      </c>
      <c r="AX413" s="14" t="s">
        <v>81</v>
      </c>
      <c r="AY413" s="249" t="s">
        <v>196</v>
      </c>
    </row>
    <row r="414" spans="2:65" s="1" customFormat="1" ht="34.5" customHeight="1">
      <c r="B414" s="42"/>
      <c r="C414" s="204" t="s">
        <v>518</v>
      </c>
      <c r="D414" s="204" t="s">
        <v>198</v>
      </c>
      <c r="E414" s="205" t="s">
        <v>2036</v>
      </c>
      <c r="F414" s="206" t="s">
        <v>2037</v>
      </c>
      <c r="G414" s="207" t="s">
        <v>267</v>
      </c>
      <c r="H414" s="208">
        <v>3.2559999999999998</v>
      </c>
      <c r="I414" s="209"/>
      <c r="J414" s="210">
        <f>ROUND(I414*H414,2)</f>
        <v>0</v>
      </c>
      <c r="K414" s="206" t="s">
        <v>202</v>
      </c>
      <c r="L414" s="62"/>
      <c r="M414" s="211" t="s">
        <v>24</v>
      </c>
      <c r="N414" s="212" t="s">
        <v>45</v>
      </c>
      <c r="O414" s="43"/>
      <c r="P414" s="213">
        <f>O414*H414</f>
        <v>0</v>
      </c>
      <c r="Q414" s="213">
        <v>0</v>
      </c>
      <c r="R414" s="213">
        <f>Q414*H414</f>
        <v>0</v>
      </c>
      <c r="S414" s="213">
        <v>6.3E-2</v>
      </c>
      <c r="T414" s="214">
        <f>S414*H414</f>
        <v>0.20512799999999998</v>
      </c>
      <c r="AR414" s="25" t="s">
        <v>203</v>
      </c>
      <c r="AT414" s="25" t="s">
        <v>198</v>
      </c>
      <c r="AU414" s="25" t="s">
        <v>211</v>
      </c>
      <c r="AY414" s="25" t="s">
        <v>196</v>
      </c>
      <c r="BE414" s="215">
        <f>IF(N414="základní",J414,0)</f>
        <v>0</v>
      </c>
      <c r="BF414" s="215">
        <f>IF(N414="snížená",J414,0)</f>
        <v>0</v>
      </c>
      <c r="BG414" s="215">
        <f>IF(N414="zákl. přenesená",J414,0)</f>
        <v>0</v>
      </c>
      <c r="BH414" s="215">
        <f>IF(N414="sníž. přenesená",J414,0)</f>
        <v>0</v>
      </c>
      <c r="BI414" s="215">
        <f>IF(N414="nulová",J414,0)</f>
        <v>0</v>
      </c>
      <c r="BJ414" s="25" t="s">
        <v>81</v>
      </c>
      <c r="BK414" s="215">
        <f>ROUND(I414*H414,2)</f>
        <v>0</v>
      </c>
      <c r="BL414" s="25" t="s">
        <v>203</v>
      </c>
      <c r="BM414" s="25" t="s">
        <v>2503</v>
      </c>
    </row>
    <row r="415" spans="2:65" s="12" customFormat="1">
      <c r="B415" s="216"/>
      <c r="C415" s="217"/>
      <c r="D415" s="218" t="s">
        <v>205</v>
      </c>
      <c r="E415" s="219" t="s">
        <v>24</v>
      </c>
      <c r="F415" s="220" t="s">
        <v>2504</v>
      </c>
      <c r="G415" s="217"/>
      <c r="H415" s="221">
        <v>3.2559999999999998</v>
      </c>
      <c r="I415" s="222"/>
      <c r="J415" s="217"/>
      <c r="K415" s="217"/>
      <c r="L415" s="223"/>
      <c r="M415" s="224"/>
      <c r="N415" s="225"/>
      <c r="O415" s="225"/>
      <c r="P415" s="225"/>
      <c r="Q415" s="225"/>
      <c r="R415" s="225"/>
      <c r="S415" s="225"/>
      <c r="T415" s="226"/>
      <c r="AT415" s="227" t="s">
        <v>205</v>
      </c>
      <c r="AU415" s="227" t="s">
        <v>211</v>
      </c>
      <c r="AV415" s="12" t="s">
        <v>83</v>
      </c>
      <c r="AW415" s="12" t="s">
        <v>37</v>
      </c>
      <c r="AX415" s="12" t="s">
        <v>81</v>
      </c>
      <c r="AY415" s="227" t="s">
        <v>196</v>
      </c>
    </row>
    <row r="416" spans="2:65" s="1" customFormat="1" ht="46" customHeight="1">
      <c r="B416" s="42"/>
      <c r="C416" s="204" t="s">
        <v>523</v>
      </c>
      <c r="D416" s="204" t="s">
        <v>198</v>
      </c>
      <c r="E416" s="205" t="s">
        <v>2505</v>
      </c>
      <c r="F416" s="206" t="s">
        <v>2506</v>
      </c>
      <c r="G416" s="207" t="s">
        <v>267</v>
      </c>
      <c r="H416" s="208">
        <v>1.89</v>
      </c>
      <c r="I416" s="209"/>
      <c r="J416" s="210">
        <f>ROUND(I416*H416,2)</f>
        <v>0</v>
      </c>
      <c r="K416" s="206" t="s">
        <v>202</v>
      </c>
      <c r="L416" s="62"/>
      <c r="M416" s="211" t="s">
        <v>24</v>
      </c>
      <c r="N416" s="212" t="s">
        <v>45</v>
      </c>
      <c r="O416" s="43"/>
      <c r="P416" s="213">
        <f>O416*H416</f>
        <v>0</v>
      </c>
      <c r="Q416" s="213">
        <v>0</v>
      </c>
      <c r="R416" s="213">
        <f>Q416*H416</f>
        <v>0</v>
      </c>
      <c r="S416" s="213">
        <v>0.27</v>
      </c>
      <c r="T416" s="214">
        <f>S416*H416</f>
        <v>0.51029999999999998</v>
      </c>
      <c r="AR416" s="25" t="s">
        <v>203</v>
      </c>
      <c r="AT416" s="25" t="s">
        <v>198</v>
      </c>
      <c r="AU416" s="25" t="s">
        <v>211</v>
      </c>
      <c r="AY416" s="25" t="s">
        <v>196</v>
      </c>
      <c r="BE416" s="215">
        <f>IF(N416="základní",J416,0)</f>
        <v>0</v>
      </c>
      <c r="BF416" s="215">
        <f>IF(N416="snížená",J416,0)</f>
        <v>0</v>
      </c>
      <c r="BG416" s="215">
        <f>IF(N416="zákl. přenesená",J416,0)</f>
        <v>0</v>
      </c>
      <c r="BH416" s="215">
        <f>IF(N416="sníž. přenesená",J416,0)</f>
        <v>0</v>
      </c>
      <c r="BI416" s="215">
        <f>IF(N416="nulová",J416,0)</f>
        <v>0</v>
      </c>
      <c r="BJ416" s="25" t="s">
        <v>81</v>
      </c>
      <c r="BK416" s="215">
        <f>ROUND(I416*H416,2)</f>
        <v>0</v>
      </c>
      <c r="BL416" s="25" t="s">
        <v>203</v>
      </c>
      <c r="BM416" s="25" t="s">
        <v>2507</v>
      </c>
    </row>
    <row r="417" spans="2:65" s="12" customFormat="1">
      <c r="B417" s="216"/>
      <c r="C417" s="217"/>
      <c r="D417" s="218" t="s">
        <v>205</v>
      </c>
      <c r="E417" s="219" t="s">
        <v>24</v>
      </c>
      <c r="F417" s="220" t="s">
        <v>2508</v>
      </c>
      <c r="G417" s="217"/>
      <c r="H417" s="221">
        <v>3.6</v>
      </c>
      <c r="I417" s="222"/>
      <c r="J417" s="217"/>
      <c r="K417" s="217"/>
      <c r="L417" s="223"/>
      <c r="M417" s="224"/>
      <c r="N417" s="225"/>
      <c r="O417" s="225"/>
      <c r="P417" s="225"/>
      <c r="Q417" s="225"/>
      <c r="R417" s="225"/>
      <c r="S417" s="225"/>
      <c r="T417" s="226"/>
      <c r="AT417" s="227" t="s">
        <v>205</v>
      </c>
      <c r="AU417" s="227" t="s">
        <v>211</v>
      </c>
      <c r="AV417" s="12" t="s">
        <v>83</v>
      </c>
      <c r="AW417" s="12" t="s">
        <v>37</v>
      </c>
      <c r="AX417" s="12" t="s">
        <v>74</v>
      </c>
      <c r="AY417" s="227" t="s">
        <v>196</v>
      </c>
    </row>
    <row r="418" spans="2:65" s="12" customFormat="1">
      <c r="B418" s="216"/>
      <c r="C418" s="217"/>
      <c r="D418" s="218" t="s">
        <v>205</v>
      </c>
      <c r="E418" s="219" t="s">
        <v>24</v>
      </c>
      <c r="F418" s="220" t="s">
        <v>2509</v>
      </c>
      <c r="G418" s="217"/>
      <c r="H418" s="221">
        <v>-1.71</v>
      </c>
      <c r="I418" s="222"/>
      <c r="J418" s="217"/>
      <c r="K418" s="217"/>
      <c r="L418" s="223"/>
      <c r="M418" s="224"/>
      <c r="N418" s="225"/>
      <c r="O418" s="225"/>
      <c r="P418" s="225"/>
      <c r="Q418" s="225"/>
      <c r="R418" s="225"/>
      <c r="S418" s="225"/>
      <c r="T418" s="226"/>
      <c r="AT418" s="227" t="s">
        <v>205</v>
      </c>
      <c r="AU418" s="227" t="s">
        <v>211</v>
      </c>
      <c r="AV418" s="12" t="s">
        <v>83</v>
      </c>
      <c r="AW418" s="12" t="s">
        <v>37</v>
      </c>
      <c r="AX418" s="12" t="s">
        <v>74</v>
      </c>
      <c r="AY418" s="227" t="s">
        <v>196</v>
      </c>
    </row>
    <row r="419" spans="2:65" s="13" customFormat="1">
      <c r="B419" s="228"/>
      <c r="C419" s="229"/>
      <c r="D419" s="218" t="s">
        <v>205</v>
      </c>
      <c r="E419" s="230" t="s">
        <v>24</v>
      </c>
      <c r="F419" s="231" t="s">
        <v>2510</v>
      </c>
      <c r="G419" s="229"/>
      <c r="H419" s="232">
        <v>1.89</v>
      </c>
      <c r="I419" s="233"/>
      <c r="J419" s="229"/>
      <c r="K419" s="229"/>
      <c r="L419" s="234"/>
      <c r="M419" s="235"/>
      <c r="N419" s="236"/>
      <c r="O419" s="236"/>
      <c r="P419" s="236"/>
      <c r="Q419" s="236"/>
      <c r="R419" s="236"/>
      <c r="S419" s="236"/>
      <c r="T419" s="237"/>
      <c r="AT419" s="238" t="s">
        <v>205</v>
      </c>
      <c r="AU419" s="238" t="s">
        <v>211</v>
      </c>
      <c r="AV419" s="13" t="s">
        <v>211</v>
      </c>
      <c r="AW419" s="13" t="s">
        <v>37</v>
      </c>
      <c r="AX419" s="13" t="s">
        <v>74</v>
      </c>
      <c r="AY419" s="238" t="s">
        <v>196</v>
      </c>
    </row>
    <row r="420" spans="2:65" s="14" customFormat="1">
      <c r="B420" s="239"/>
      <c r="C420" s="240"/>
      <c r="D420" s="218" t="s">
        <v>205</v>
      </c>
      <c r="E420" s="241" t="s">
        <v>24</v>
      </c>
      <c r="F420" s="242" t="s">
        <v>743</v>
      </c>
      <c r="G420" s="240"/>
      <c r="H420" s="243">
        <v>1.89</v>
      </c>
      <c r="I420" s="244"/>
      <c r="J420" s="240"/>
      <c r="K420" s="240"/>
      <c r="L420" s="245"/>
      <c r="M420" s="246"/>
      <c r="N420" s="247"/>
      <c r="O420" s="247"/>
      <c r="P420" s="247"/>
      <c r="Q420" s="247"/>
      <c r="R420" s="247"/>
      <c r="S420" s="247"/>
      <c r="T420" s="248"/>
      <c r="AT420" s="249" t="s">
        <v>205</v>
      </c>
      <c r="AU420" s="249" t="s">
        <v>211</v>
      </c>
      <c r="AV420" s="14" t="s">
        <v>203</v>
      </c>
      <c r="AW420" s="14" t="s">
        <v>37</v>
      </c>
      <c r="AX420" s="14" t="s">
        <v>81</v>
      </c>
      <c r="AY420" s="249" t="s">
        <v>196</v>
      </c>
    </row>
    <row r="421" spans="2:65" s="1" customFormat="1" ht="46" customHeight="1">
      <c r="B421" s="42"/>
      <c r="C421" s="204" t="s">
        <v>527</v>
      </c>
      <c r="D421" s="204" t="s">
        <v>198</v>
      </c>
      <c r="E421" s="205" t="s">
        <v>956</v>
      </c>
      <c r="F421" s="206" t="s">
        <v>957</v>
      </c>
      <c r="G421" s="207" t="s">
        <v>320</v>
      </c>
      <c r="H421" s="208">
        <v>7.2</v>
      </c>
      <c r="I421" s="209"/>
      <c r="J421" s="210">
        <f>ROUND(I421*H421,2)</f>
        <v>0</v>
      </c>
      <c r="K421" s="206" t="s">
        <v>202</v>
      </c>
      <c r="L421" s="62"/>
      <c r="M421" s="211" t="s">
        <v>24</v>
      </c>
      <c r="N421" s="212" t="s">
        <v>45</v>
      </c>
      <c r="O421" s="43"/>
      <c r="P421" s="213">
        <f>O421*H421</f>
        <v>0</v>
      </c>
      <c r="Q421" s="213">
        <v>0</v>
      </c>
      <c r="R421" s="213">
        <f>Q421*H421</f>
        <v>0</v>
      </c>
      <c r="S421" s="213">
        <v>4.2000000000000003E-2</v>
      </c>
      <c r="T421" s="214">
        <f>S421*H421</f>
        <v>0.3024</v>
      </c>
      <c r="AR421" s="25" t="s">
        <v>203</v>
      </c>
      <c r="AT421" s="25" t="s">
        <v>198</v>
      </c>
      <c r="AU421" s="25" t="s">
        <v>211</v>
      </c>
      <c r="AY421" s="25" t="s">
        <v>196</v>
      </c>
      <c r="BE421" s="215">
        <f>IF(N421="základní",J421,0)</f>
        <v>0</v>
      </c>
      <c r="BF421" s="215">
        <f>IF(N421="snížená",J421,0)</f>
        <v>0</v>
      </c>
      <c r="BG421" s="215">
        <f>IF(N421="zákl. přenesená",J421,0)</f>
        <v>0</v>
      </c>
      <c r="BH421" s="215">
        <f>IF(N421="sníž. přenesená",J421,0)</f>
        <v>0</v>
      </c>
      <c r="BI421" s="215">
        <f>IF(N421="nulová",J421,0)</f>
        <v>0</v>
      </c>
      <c r="BJ421" s="25" t="s">
        <v>81</v>
      </c>
      <c r="BK421" s="215">
        <f>ROUND(I421*H421,2)</f>
        <v>0</v>
      </c>
      <c r="BL421" s="25" t="s">
        <v>203</v>
      </c>
      <c r="BM421" s="25" t="s">
        <v>2511</v>
      </c>
    </row>
    <row r="422" spans="2:65" s="12" customFormat="1">
      <c r="B422" s="216"/>
      <c r="C422" s="217"/>
      <c r="D422" s="218" t="s">
        <v>205</v>
      </c>
      <c r="E422" s="219" t="s">
        <v>24</v>
      </c>
      <c r="F422" s="220" t="s">
        <v>2512</v>
      </c>
      <c r="G422" s="217"/>
      <c r="H422" s="221">
        <v>7.2</v>
      </c>
      <c r="I422" s="222"/>
      <c r="J422" s="217"/>
      <c r="K422" s="217"/>
      <c r="L422" s="223"/>
      <c r="M422" s="224"/>
      <c r="N422" s="225"/>
      <c r="O422" s="225"/>
      <c r="P422" s="225"/>
      <c r="Q422" s="225"/>
      <c r="R422" s="225"/>
      <c r="S422" s="225"/>
      <c r="T422" s="226"/>
      <c r="AT422" s="227" t="s">
        <v>205</v>
      </c>
      <c r="AU422" s="227" t="s">
        <v>211</v>
      </c>
      <c r="AV422" s="12" t="s">
        <v>83</v>
      </c>
      <c r="AW422" s="12" t="s">
        <v>37</v>
      </c>
      <c r="AX422" s="12" t="s">
        <v>81</v>
      </c>
      <c r="AY422" s="227" t="s">
        <v>196</v>
      </c>
    </row>
    <row r="423" spans="2:65" s="1" customFormat="1" ht="34.5" customHeight="1">
      <c r="B423" s="42"/>
      <c r="C423" s="204" t="s">
        <v>531</v>
      </c>
      <c r="D423" s="204" t="s">
        <v>198</v>
      </c>
      <c r="E423" s="205" t="s">
        <v>1052</v>
      </c>
      <c r="F423" s="206" t="s">
        <v>1053</v>
      </c>
      <c r="G423" s="207" t="s">
        <v>267</v>
      </c>
      <c r="H423" s="208">
        <v>61.094999999999999</v>
      </c>
      <c r="I423" s="209"/>
      <c r="J423" s="210">
        <f>ROUND(I423*H423,2)</f>
        <v>0</v>
      </c>
      <c r="K423" s="206" t="s">
        <v>202</v>
      </c>
      <c r="L423" s="62"/>
      <c r="M423" s="211" t="s">
        <v>24</v>
      </c>
      <c r="N423" s="212" t="s">
        <v>45</v>
      </c>
      <c r="O423" s="43"/>
      <c r="P423" s="213">
        <f>O423*H423</f>
        <v>0</v>
      </c>
      <c r="Q423" s="213">
        <v>0</v>
      </c>
      <c r="R423" s="213">
        <f>Q423*H423</f>
        <v>0</v>
      </c>
      <c r="S423" s="213">
        <v>0.05</v>
      </c>
      <c r="T423" s="214">
        <f>S423*H423</f>
        <v>3.0547500000000003</v>
      </c>
      <c r="AR423" s="25" t="s">
        <v>203</v>
      </c>
      <c r="AT423" s="25" t="s">
        <v>198</v>
      </c>
      <c r="AU423" s="25" t="s">
        <v>211</v>
      </c>
      <c r="AY423" s="25" t="s">
        <v>196</v>
      </c>
      <c r="BE423" s="215">
        <f>IF(N423="základní",J423,0)</f>
        <v>0</v>
      </c>
      <c r="BF423" s="215">
        <f>IF(N423="snížená",J423,0)</f>
        <v>0</v>
      </c>
      <c r="BG423" s="215">
        <f>IF(N423="zákl. přenesená",J423,0)</f>
        <v>0</v>
      </c>
      <c r="BH423" s="215">
        <f>IF(N423="sníž. přenesená",J423,0)</f>
        <v>0</v>
      </c>
      <c r="BI423" s="215">
        <f>IF(N423="nulová",J423,0)</f>
        <v>0</v>
      </c>
      <c r="BJ423" s="25" t="s">
        <v>81</v>
      </c>
      <c r="BK423" s="215">
        <f>ROUND(I423*H423,2)</f>
        <v>0</v>
      </c>
      <c r="BL423" s="25" t="s">
        <v>203</v>
      </c>
      <c r="BM423" s="25" t="s">
        <v>2513</v>
      </c>
    </row>
    <row r="424" spans="2:65" s="12" customFormat="1">
      <c r="B424" s="216"/>
      <c r="C424" s="217"/>
      <c r="D424" s="218" t="s">
        <v>205</v>
      </c>
      <c r="E424" s="219" t="s">
        <v>24</v>
      </c>
      <c r="F424" s="220" t="s">
        <v>2514</v>
      </c>
      <c r="G424" s="217"/>
      <c r="H424" s="221">
        <v>49.22</v>
      </c>
      <c r="I424" s="222"/>
      <c r="J424" s="217"/>
      <c r="K424" s="217"/>
      <c r="L424" s="223"/>
      <c r="M424" s="224"/>
      <c r="N424" s="225"/>
      <c r="O424" s="225"/>
      <c r="P424" s="225"/>
      <c r="Q424" s="225"/>
      <c r="R424" s="225"/>
      <c r="S424" s="225"/>
      <c r="T424" s="226"/>
      <c r="AT424" s="227" t="s">
        <v>205</v>
      </c>
      <c r="AU424" s="227" t="s">
        <v>211</v>
      </c>
      <c r="AV424" s="12" t="s">
        <v>83</v>
      </c>
      <c r="AW424" s="12" t="s">
        <v>37</v>
      </c>
      <c r="AX424" s="12" t="s">
        <v>74</v>
      </c>
      <c r="AY424" s="227" t="s">
        <v>196</v>
      </c>
    </row>
    <row r="425" spans="2:65" s="12" customFormat="1">
      <c r="B425" s="216"/>
      <c r="C425" s="217"/>
      <c r="D425" s="218" t="s">
        <v>205</v>
      </c>
      <c r="E425" s="219" t="s">
        <v>24</v>
      </c>
      <c r="F425" s="220" t="s">
        <v>2515</v>
      </c>
      <c r="G425" s="217"/>
      <c r="H425" s="221">
        <v>5.625</v>
      </c>
      <c r="I425" s="222"/>
      <c r="J425" s="217"/>
      <c r="K425" s="217"/>
      <c r="L425" s="223"/>
      <c r="M425" s="224"/>
      <c r="N425" s="225"/>
      <c r="O425" s="225"/>
      <c r="P425" s="225"/>
      <c r="Q425" s="225"/>
      <c r="R425" s="225"/>
      <c r="S425" s="225"/>
      <c r="T425" s="226"/>
      <c r="AT425" s="227" t="s">
        <v>205</v>
      </c>
      <c r="AU425" s="227" t="s">
        <v>211</v>
      </c>
      <c r="AV425" s="12" t="s">
        <v>83</v>
      </c>
      <c r="AW425" s="12" t="s">
        <v>37</v>
      </c>
      <c r="AX425" s="12" t="s">
        <v>74</v>
      </c>
      <c r="AY425" s="227" t="s">
        <v>196</v>
      </c>
    </row>
    <row r="426" spans="2:65" s="13" customFormat="1">
      <c r="B426" s="228"/>
      <c r="C426" s="229"/>
      <c r="D426" s="218" t="s">
        <v>205</v>
      </c>
      <c r="E426" s="230" t="s">
        <v>24</v>
      </c>
      <c r="F426" s="231" t="s">
        <v>263</v>
      </c>
      <c r="G426" s="229"/>
      <c r="H426" s="232">
        <v>54.844999999999999</v>
      </c>
      <c r="I426" s="233"/>
      <c r="J426" s="229"/>
      <c r="K426" s="229"/>
      <c r="L426" s="234"/>
      <c r="M426" s="235"/>
      <c r="N426" s="236"/>
      <c r="O426" s="236"/>
      <c r="P426" s="236"/>
      <c r="Q426" s="236"/>
      <c r="R426" s="236"/>
      <c r="S426" s="236"/>
      <c r="T426" s="237"/>
      <c r="AT426" s="238" t="s">
        <v>205</v>
      </c>
      <c r="AU426" s="238" t="s">
        <v>211</v>
      </c>
      <c r="AV426" s="13" t="s">
        <v>211</v>
      </c>
      <c r="AW426" s="13" t="s">
        <v>37</v>
      </c>
      <c r="AX426" s="13" t="s">
        <v>74</v>
      </c>
      <c r="AY426" s="238" t="s">
        <v>196</v>
      </c>
    </row>
    <row r="427" spans="2:65" s="12" customFormat="1">
      <c r="B427" s="216"/>
      <c r="C427" s="217"/>
      <c r="D427" s="218" t="s">
        <v>205</v>
      </c>
      <c r="E427" s="219" t="s">
        <v>24</v>
      </c>
      <c r="F427" s="220" t="s">
        <v>2387</v>
      </c>
      <c r="G427" s="217"/>
      <c r="H427" s="221">
        <v>6.25</v>
      </c>
      <c r="I427" s="222"/>
      <c r="J427" s="217"/>
      <c r="K427" s="217"/>
      <c r="L427" s="223"/>
      <c r="M427" s="224"/>
      <c r="N427" s="225"/>
      <c r="O427" s="225"/>
      <c r="P427" s="225"/>
      <c r="Q427" s="225"/>
      <c r="R427" s="225"/>
      <c r="S427" s="225"/>
      <c r="T427" s="226"/>
      <c r="AT427" s="227" t="s">
        <v>205</v>
      </c>
      <c r="AU427" s="227" t="s">
        <v>211</v>
      </c>
      <c r="AV427" s="12" t="s">
        <v>83</v>
      </c>
      <c r="AW427" s="12" t="s">
        <v>37</v>
      </c>
      <c r="AX427" s="12" t="s">
        <v>74</v>
      </c>
      <c r="AY427" s="227" t="s">
        <v>196</v>
      </c>
    </row>
    <row r="428" spans="2:65" s="13" customFormat="1">
      <c r="B428" s="228"/>
      <c r="C428" s="229"/>
      <c r="D428" s="218" t="s">
        <v>205</v>
      </c>
      <c r="E428" s="230" t="s">
        <v>24</v>
      </c>
      <c r="F428" s="231" t="s">
        <v>2388</v>
      </c>
      <c r="G428" s="229"/>
      <c r="H428" s="232">
        <v>6.25</v>
      </c>
      <c r="I428" s="233"/>
      <c r="J428" s="229"/>
      <c r="K428" s="229"/>
      <c r="L428" s="234"/>
      <c r="M428" s="235"/>
      <c r="N428" s="236"/>
      <c r="O428" s="236"/>
      <c r="P428" s="236"/>
      <c r="Q428" s="236"/>
      <c r="R428" s="236"/>
      <c r="S428" s="236"/>
      <c r="T428" s="237"/>
      <c r="AT428" s="238" t="s">
        <v>205</v>
      </c>
      <c r="AU428" s="238" t="s">
        <v>211</v>
      </c>
      <c r="AV428" s="13" t="s">
        <v>211</v>
      </c>
      <c r="AW428" s="13" t="s">
        <v>37</v>
      </c>
      <c r="AX428" s="13" t="s">
        <v>74</v>
      </c>
      <c r="AY428" s="238" t="s">
        <v>196</v>
      </c>
    </row>
    <row r="429" spans="2:65" s="14" customFormat="1">
      <c r="B429" s="239"/>
      <c r="C429" s="240"/>
      <c r="D429" s="218" t="s">
        <v>205</v>
      </c>
      <c r="E429" s="241" t="s">
        <v>24</v>
      </c>
      <c r="F429" s="242" t="s">
        <v>238</v>
      </c>
      <c r="G429" s="240"/>
      <c r="H429" s="243">
        <v>61.094999999999999</v>
      </c>
      <c r="I429" s="244"/>
      <c r="J429" s="240"/>
      <c r="K429" s="240"/>
      <c r="L429" s="245"/>
      <c r="M429" s="246"/>
      <c r="N429" s="247"/>
      <c r="O429" s="247"/>
      <c r="P429" s="247"/>
      <c r="Q429" s="247"/>
      <c r="R429" s="247"/>
      <c r="S429" s="247"/>
      <c r="T429" s="248"/>
      <c r="AT429" s="249" t="s">
        <v>205</v>
      </c>
      <c r="AU429" s="249" t="s">
        <v>211</v>
      </c>
      <c r="AV429" s="14" t="s">
        <v>203</v>
      </c>
      <c r="AW429" s="14" t="s">
        <v>37</v>
      </c>
      <c r="AX429" s="14" t="s">
        <v>81</v>
      </c>
      <c r="AY429" s="249" t="s">
        <v>196</v>
      </c>
    </row>
    <row r="430" spans="2:65" s="1" customFormat="1" ht="34.5" customHeight="1">
      <c r="B430" s="42"/>
      <c r="C430" s="204" t="s">
        <v>535</v>
      </c>
      <c r="D430" s="204" t="s">
        <v>198</v>
      </c>
      <c r="E430" s="205" t="s">
        <v>1041</v>
      </c>
      <c r="F430" s="206" t="s">
        <v>1042</v>
      </c>
      <c r="G430" s="207" t="s">
        <v>267</v>
      </c>
      <c r="H430" s="208">
        <v>17.7</v>
      </c>
      <c r="I430" s="209"/>
      <c r="J430" s="210">
        <f>ROUND(I430*H430,2)</f>
        <v>0</v>
      </c>
      <c r="K430" s="206" t="s">
        <v>202</v>
      </c>
      <c r="L430" s="62"/>
      <c r="M430" s="211" t="s">
        <v>24</v>
      </c>
      <c r="N430" s="212" t="s">
        <v>45</v>
      </c>
      <c r="O430" s="43"/>
      <c r="P430" s="213">
        <f>O430*H430</f>
        <v>0</v>
      </c>
      <c r="Q430" s="213">
        <v>0</v>
      </c>
      <c r="R430" s="213">
        <f>Q430*H430</f>
        <v>0</v>
      </c>
      <c r="S430" s="213">
        <v>0.01</v>
      </c>
      <c r="T430" s="214">
        <f>S430*H430</f>
        <v>0.17699999999999999</v>
      </c>
      <c r="AR430" s="25" t="s">
        <v>203</v>
      </c>
      <c r="AT430" s="25" t="s">
        <v>198</v>
      </c>
      <c r="AU430" s="25" t="s">
        <v>211</v>
      </c>
      <c r="AY430" s="25" t="s">
        <v>196</v>
      </c>
      <c r="BE430" s="215">
        <f>IF(N430="základní",J430,0)</f>
        <v>0</v>
      </c>
      <c r="BF430" s="215">
        <f>IF(N430="snížená",J430,0)</f>
        <v>0</v>
      </c>
      <c r="BG430" s="215">
        <f>IF(N430="zákl. přenesená",J430,0)</f>
        <v>0</v>
      </c>
      <c r="BH430" s="215">
        <f>IF(N430="sníž. přenesená",J430,0)</f>
        <v>0</v>
      </c>
      <c r="BI430" s="215">
        <f>IF(N430="nulová",J430,0)</f>
        <v>0</v>
      </c>
      <c r="BJ430" s="25" t="s">
        <v>81</v>
      </c>
      <c r="BK430" s="215">
        <f>ROUND(I430*H430,2)</f>
        <v>0</v>
      </c>
      <c r="BL430" s="25" t="s">
        <v>203</v>
      </c>
      <c r="BM430" s="25" t="s">
        <v>2516</v>
      </c>
    </row>
    <row r="431" spans="2:65" s="12" customFormat="1">
      <c r="B431" s="216"/>
      <c r="C431" s="217"/>
      <c r="D431" s="218" t="s">
        <v>205</v>
      </c>
      <c r="E431" s="219" t="s">
        <v>24</v>
      </c>
      <c r="F431" s="220" t="s">
        <v>2382</v>
      </c>
      <c r="G431" s="217"/>
      <c r="H431" s="221">
        <v>17.7</v>
      </c>
      <c r="I431" s="222"/>
      <c r="J431" s="217"/>
      <c r="K431" s="217"/>
      <c r="L431" s="223"/>
      <c r="M431" s="224"/>
      <c r="N431" s="225"/>
      <c r="O431" s="225"/>
      <c r="P431" s="225"/>
      <c r="Q431" s="225"/>
      <c r="R431" s="225"/>
      <c r="S431" s="225"/>
      <c r="T431" s="226"/>
      <c r="AT431" s="227" t="s">
        <v>205</v>
      </c>
      <c r="AU431" s="227" t="s">
        <v>211</v>
      </c>
      <c r="AV431" s="12" t="s">
        <v>83</v>
      </c>
      <c r="AW431" s="12" t="s">
        <v>37</v>
      </c>
      <c r="AX431" s="12" t="s">
        <v>74</v>
      </c>
      <c r="AY431" s="227" t="s">
        <v>196</v>
      </c>
    </row>
    <row r="432" spans="2:65" s="13" customFormat="1">
      <c r="B432" s="228"/>
      <c r="C432" s="229"/>
      <c r="D432" s="218" t="s">
        <v>205</v>
      </c>
      <c r="E432" s="230" t="s">
        <v>24</v>
      </c>
      <c r="F432" s="231" t="s">
        <v>2460</v>
      </c>
      <c r="G432" s="229"/>
      <c r="H432" s="232">
        <v>17.7</v>
      </c>
      <c r="I432" s="233"/>
      <c r="J432" s="229"/>
      <c r="K432" s="229"/>
      <c r="L432" s="234"/>
      <c r="M432" s="235"/>
      <c r="N432" s="236"/>
      <c r="O432" s="236"/>
      <c r="P432" s="236"/>
      <c r="Q432" s="236"/>
      <c r="R432" s="236"/>
      <c r="S432" s="236"/>
      <c r="T432" s="237"/>
      <c r="AT432" s="238" t="s">
        <v>205</v>
      </c>
      <c r="AU432" s="238" t="s">
        <v>211</v>
      </c>
      <c r="AV432" s="13" t="s">
        <v>211</v>
      </c>
      <c r="AW432" s="13" t="s">
        <v>37</v>
      </c>
      <c r="AX432" s="13" t="s">
        <v>74</v>
      </c>
      <c r="AY432" s="238" t="s">
        <v>196</v>
      </c>
    </row>
    <row r="433" spans="2:65" s="14" customFormat="1">
      <c r="B433" s="239"/>
      <c r="C433" s="240"/>
      <c r="D433" s="218" t="s">
        <v>205</v>
      </c>
      <c r="E433" s="241" t="s">
        <v>24</v>
      </c>
      <c r="F433" s="242" t="s">
        <v>238</v>
      </c>
      <c r="G433" s="240"/>
      <c r="H433" s="243">
        <v>17.7</v>
      </c>
      <c r="I433" s="244"/>
      <c r="J433" s="240"/>
      <c r="K433" s="240"/>
      <c r="L433" s="245"/>
      <c r="M433" s="246"/>
      <c r="N433" s="247"/>
      <c r="O433" s="247"/>
      <c r="P433" s="247"/>
      <c r="Q433" s="247"/>
      <c r="R433" s="247"/>
      <c r="S433" s="247"/>
      <c r="T433" s="248"/>
      <c r="AT433" s="249" t="s">
        <v>205</v>
      </c>
      <c r="AU433" s="249" t="s">
        <v>211</v>
      </c>
      <c r="AV433" s="14" t="s">
        <v>203</v>
      </c>
      <c r="AW433" s="14" t="s">
        <v>37</v>
      </c>
      <c r="AX433" s="14" t="s">
        <v>81</v>
      </c>
      <c r="AY433" s="249" t="s">
        <v>196</v>
      </c>
    </row>
    <row r="434" spans="2:65" s="1" customFormat="1" ht="34.5" customHeight="1">
      <c r="B434" s="42"/>
      <c r="C434" s="204" t="s">
        <v>539</v>
      </c>
      <c r="D434" s="204" t="s">
        <v>198</v>
      </c>
      <c r="E434" s="205" t="s">
        <v>1056</v>
      </c>
      <c r="F434" s="206" t="s">
        <v>1057</v>
      </c>
      <c r="G434" s="207" t="s">
        <v>267</v>
      </c>
      <c r="H434" s="208">
        <v>100.495</v>
      </c>
      <c r="I434" s="209"/>
      <c r="J434" s="210">
        <f>ROUND(I434*H434,2)</f>
        <v>0</v>
      </c>
      <c r="K434" s="206" t="s">
        <v>202</v>
      </c>
      <c r="L434" s="62"/>
      <c r="M434" s="211" t="s">
        <v>24</v>
      </c>
      <c r="N434" s="212" t="s">
        <v>45</v>
      </c>
      <c r="O434" s="43"/>
      <c r="P434" s="213">
        <f>O434*H434</f>
        <v>0</v>
      </c>
      <c r="Q434" s="213">
        <v>0</v>
      </c>
      <c r="R434" s="213">
        <f>Q434*H434</f>
        <v>0</v>
      </c>
      <c r="S434" s="213">
        <v>0.01</v>
      </c>
      <c r="T434" s="214">
        <f>S434*H434</f>
        <v>1.00495</v>
      </c>
      <c r="AR434" s="25" t="s">
        <v>203</v>
      </c>
      <c r="AT434" s="25" t="s">
        <v>198</v>
      </c>
      <c r="AU434" s="25" t="s">
        <v>211</v>
      </c>
      <c r="AY434" s="25" t="s">
        <v>196</v>
      </c>
      <c r="BE434" s="215">
        <f>IF(N434="základní",J434,0)</f>
        <v>0</v>
      </c>
      <c r="BF434" s="215">
        <f>IF(N434="snížená",J434,0)</f>
        <v>0</v>
      </c>
      <c r="BG434" s="215">
        <f>IF(N434="zákl. přenesená",J434,0)</f>
        <v>0</v>
      </c>
      <c r="BH434" s="215">
        <f>IF(N434="sníž. přenesená",J434,0)</f>
        <v>0</v>
      </c>
      <c r="BI434" s="215">
        <f>IF(N434="nulová",J434,0)</f>
        <v>0</v>
      </c>
      <c r="BJ434" s="25" t="s">
        <v>81</v>
      </c>
      <c r="BK434" s="215">
        <f>ROUND(I434*H434,2)</f>
        <v>0</v>
      </c>
      <c r="BL434" s="25" t="s">
        <v>203</v>
      </c>
      <c r="BM434" s="25" t="s">
        <v>2517</v>
      </c>
    </row>
    <row r="435" spans="2:65" s="12" customFormat="1">
      <c r="B435" s="216"/>
      <c r="C435" s="217"/>
      <c r="D435" s="218" t="s">
        <v>205</v>
      </c>
      <c r="E435" s="219" t="s">
        <v>24</v>
      </c>
      <c r="F435" s="220" t="s">
        <v>2406</v>
      </c>
      <c r="G435" s="217"/>
      <c r="H435" s="221">
        <v>28.8</v>
      </c>
      <c r="I435" s="222"/>
      <c r="J435" s="217"/>
      <c r="K435" s="217"/>
      <c r="L435" s="223"/>
      <c r="M435" s="224"/>
      <c r="N435" s="225"/>
      <c r="O435" s="225"/>
      <c r="P435" s="225"/>
      <c r="Q435" s="225"/>
      <c r="R435" s="225"/>
      <c r="S435" s="225"/>
      <c r="T435" s="226"/>
      <c r="AT435" s="227" t="s">
        <v>205</v>
      </c>
      <c r="AU435" s="227" t="s">
        <v>211</v>
      </c>
      <c r="AV435" s="12" t="s">
        <v>83</v>
      </c>
      <c r="AW435" s="12" t="s">
        <v>37</v>
      </c>
      <c r="AX435" s="12" t="s">
        <v>74</v>
      </c>
      <c r="AY435" s="227" t="s">
        <v>196</v>
      </c>
    </row>
    <row r="436" spans="2:65" s="12" customFormat="1">
      <c r="B436" s="216"/>
      <c r="C436" s="217"/>
      <c r="D436" s="218" t="s">
        <v>205</v>
      </c>
      <c r="E436" s="219" t="s">
        <v>24</v>
      </c>
      <c r="F436" s="220" t="s">
        <v>2407</v>
      </c>
      <c r="G436" s="217"/>
      <c r="H436" s="221">
        <v>-1.7729999999999999</v>
      </c>
      <c r="I436" s="222"/>
      <c r="J436" s="217"/>
      <c r="K436" s="217"/>
      <c r="L436" s="223"/>
      <c r="M436" s="224"/>
      <c r="N436" s="225"/>
      <c r="O436" s="225"/>
      <c r="P436" s="225"/>
      <c r="Q436" s="225"/>
      <c r="R436" s="225"/>
      <c r="S436" s="225"/>
      <c r="T436" s="226"/>
      <c r="AT436" s="227" t="s">
        <v>205</v>
      </c>
      <c r="AU436" s="227" t="s">
        <v>211</v>
      </c>
      <c r="AV436" s="12" t="s">
        <v>83</v>
      </c>
      <c r="AW436" s="12" t="s">
        <v>37</v>
      </c>
      <c r="AX436" s="12" t="s">
        <v>74</v>
      </c>
      <c r="AY436" s="227" t="s">
        <v>196</v>
      </c>
    </row>
    <row r="437" spans="2:65" s="12" customFormat="1">
      <c r="B437" s="216"/>
      <c r="C437" s="217"/>
      <c r="D437" s="218" t="s">
        <v>205</v>
      </c>
      <c r="E437" s="219" t="s">
        <v>24</v>
      </c>
      <c r="F437" s="220" t="s">
        <v>2408</v>
      </c>
      <c r="G437" s="217"/>
      <c r="H437" s="221">
        <v>2.2400000000000002</v>
      </c>
      <c r="I437" s="222"/>
      <c r="J437" s="217"/>
      <c r="K437" s="217"/>
      <c r="L437" s="223"/>
      <c r="M437" s="224"/>
      <c r="N437" s="225"/>
      <c r="O437" s="225"/>
      <c r="P437" s="225"/>
      <c r="Q437" s="225"/>
      <c r="R437" s="225"/>
      <c r="S437" s="225"/>
      <c r="T437" s="226"/>
      <c r="AT437" s="227" t="s">
        <v>205</v>
      </c>
      <c r="AU437" s="227" t="s">
        <v>211</v>
      </c>
      <c r="AV437" s="12" t="s">
        <v>83</v>
      </c>
      <c r="AW437" s="12" t="s">
        <v>37</v>
      </c>
      <c r="AX437" s="12" t="s">
        <v>74</v>
      </c>
      <c r="AY437" s="227" t="s">
        <v>196</v>
      </c>
    </row>
    <row r="438" spans="2:65" s="13" customFormat="1">
      <c r="B438" s="228"/>
      <c r="C438" s="229"/>
      <c r="D438" s="218" t="s">
        <v>205</v>
      </c>
      <c r="E438" s="230" t="s">
        <v>24</v>
      </c>
      <c r="F438" s="231" t="s">
        <v>2386</v>
      </c>
      <c r="G438" s="229"/>
      <c r="H438" s="232">
        <v>29.266999999999999</v>
      </c>
      <c r="I438" s="233"/>
      <c r="J438" s="229"/>
      <c r="K438" s="229"/>
      <c r="L438" s="234"/>
      <c r="M438" s="235"/>
      <c r="N438" s="236"/>
      <c r="O438" s="236"/>
      <c r="P438" s="236"/>
      <c r="Q438" s="236"/>
      <c r="R438" s="236"/>
      <c r="S438" s="236"/>
      <c r="T438" s="237"/>
      <c r="AT438" s="238" t="s">
        <v>205</v>
      </c>
      <c r="AU438" s="238" t="s">
        <v>211</v>
      </c>
      <c r="AV438" s="13" t="s">
        <v>211</v>
      </c>
      <c r="AW438" s="13" t="s">
        <v>37</v>
      </c>
      <c r="AX438" s="13" t="s">
        <v>74</v>
      </c>
      <c r="AY438" s="238" t="s">
        <v>196</v>
      </c>
    </row>
    <row r="439" spans="2:65" s="12" customFormat="1">
      <c r="B439" s="216"/>
      <c r="C439" s="217"/>
      <c r="D439" s="218" t="s">
        <v>205</v>
      </c>
      <c r="E439" s="219" t="s">
        <v>24</v>
      </c>
      <c r="F439" s="220" t="s">
        <v>2409</v>
      </c>
      <c r="G439" s="217"/>
      <c r="H439" s="221">
        <v>53.186</v>
      </c>
      <c r="I439" s="222"/>
      <c r="J439" s="217"/>
      <c r="K439" s="217"/>
      <c r="L439" s="223"/>
      <c r="M439" s="224"/>
      <c r="N439" s="225"/>
      <c r="O439" s="225"/>
      <c r="P439" s="225"/>
      <c r="Q439" s="225"/>
      <c r="R439" s="225"/>
      <c r="S439" s="225"/>
      <c r="T439" s="226"/>
      <c r="AT439" s="227" t="s">
        <v>205</v>
      </c>
      <c r="AU439" s="227" t="s">
        <v>211</v>
      </c>
      <c r="AV439" s="12" t="s">
        <v>83</v>
      </c>
      <c r="AW439" s="12" t="s">
        <v>37</v>
      </c>
      <c r="AX439" s="12" t="s">
        <v>74</v>
      </c>
      <c r="AY439" s="227" t="s">
        <v>196</v>
      </c>
    </row>
    <row r="440" spans="2:65" s="12" customFormat="1">
      <c r="B440" s="216"/>
      <c r="C440" s="217"/>
      <c r="D440" s="218" t="s">
        <v>205</v>
      </c>
      <c r="E440" s="219" t="s">
        <v>24</v>
      </c>
      <c r="F440" s="220" t="s">
        <v>2410</v>
      </c>
      <c r="G440" s="217"/>
      <c r="H440" s="221">
        <v>28.05</v>
      </c>
      <c r="I440" s="222"/>
      <c r="J440" s="217"/>
      <c r="K440" s="217"/>
      <c r="L440" s="223"/>
      <c r="M440" s="224"/>
      <c r="N440" s="225"/>
      <c r="O440" s="225"/>
      <c r="P440" s="225"/>
      <c r="Q440" s="225"/>
      <c r="R440" s="225"/>
      <c r="S440" s="225"/>
      <c r="T440" s="226"/>
      <c r="AT440" s="227" t="s">
        <v>205</v>
      </c>
      <c r="AU440" s="227" t="s">
        <v>211</v>
      </c>
      <c r="AV440" s="12" t="s">
        <v>83</v>
      </c>
      <c r="AW440" s="12" t="s">
        <v>37</v>
      </c>
      <c r="AX440" s="12" t="s">
        <v>74</v>
      </c>
      <c r="AY440" s="227" t="s">
        <v>196</v>
      </c>
    </row>
    <row r="441" spans="2:65" s="12" customFormat="1">
      <c r="B441" s="216"/>
      <c r="C441" s="217"/>
      <c r="D441" s="218" t="s">
        <v>205</v>
      </c>
      <c r="E441" s="219" t="s">
        <v>24</v>
      </c>
      <c r="F441" s="220" t="s">
        <v>2411</v>
      </c>
      <c r="G441" s="217"/>
      <c r="H441" s="221">
        <v>-10.007999999999999</v>
      </c>
      <c r="I441" s="222"/>
      <c r="J441" s="217"/>
      <c r="K441" s="217"/>
      <c r="L441" s="223"/>
      <c r="M441" s="224"/>
      <c r="N441" s="225"/>
      <c r="O441" s="225"/>
      <c r="P441" s="225"/>
      <c r="Q441" s="225"/>
      <c r="R441" s="225"/>
      <c r="S441" s="225"/>
      <c r="T441" s="226"/>
      <c r="AT441" s="227" t="s">
        <v>205</v>
      </c>
      <c r="AU441" s="227" t="s">
        <v>211</v>
      </c>
      <c r="AV441" s="12" t="s">
        <v>83</v>
      </c>
      <c r="AW441" s="12" t="s">
        <v>37</v>
      </c>
      <c r="AX441" s="12" t="s">
        <v>74</v>
      </c>
      <c r="AY441" s="227" t="s">
        <v>196</v>
      </c>
    </row>
    <row r="442" spans="2:65" s="13" customFormat="1">
      <c r="B442" s="228"/>
      <c r="C442" s="229"/>
      <c r="D442" s="218" t="s">
        <v>205</v>
      </c>
      <c r="E442" s="230" t="s">
        <v>24</v>
      </c>
      <c r="F442" s="231" t="s">
        <v>2412</v>
      </c>
      <c r="G442" s="229"/>
      <c r="H442" s="232">
        <v>71.227999999999994</v>
      </c>
      <c r="I442" s="233"/>
      <c r="J442" s="229"/>
      <c r="K442" s="229"/>
      <c r="L442" s="234"/>
      <c r="M442" s="235"/>
      <c r="N442" s="236"/>
      <c r="O442" s="236"/>
      <c r="P442" s="236"/>
      <c r="Q442" s="236"/>
      <c r="R442" s="236"/>
      <c r="S442" s="236"/>
      <c r="T442" s="237"/>
      <c r="AT442" s="238" t="s">
        <v>205</v>
      </c>
      <c r="AU442" s="238" t="s">
        <v>211</v>
      </c>
      <c r="AV442" s="13" t="s">
        <v>211</v>
      </c>
      <c r="AW442" s="13" t="s">
        <v>37</v>
      </c>
      <c r="AX442" s="13" t="s">
        <v>74</v>
      </c>
      <c r="AY442" s="238" t="s">
        <v>196</v>
      </c>
    </row>
    <row r="443" spans="2:65" s="14" customFormat="1">
      <c r="B443" s="239"/>
      <c r="C443" s="240"/>
      <c r="D443" s="218" t="s">
        <v>205</v>
      </c>
      <c r="E443" s="241" t="s">
        <v>24</v>
      </c>
      <c r="F443" s="242" t="s">
        <v>238</v>
      </c>
      <c r="G443" s="240"/>
      <c r="H443" s="243">
        <v>100.495</v>
      </c>
      <c r="I443" s="244"/>
      <c r="J443" s="240"/>
      <c r="K443" s="240"/>
      <c r="L443" s="245"/>
      <c r="M443" s="246"/>
      <c r="N443" s="247"/>
      <c r="O443" s="247"/>
      <c r="P443" s="247"/>
      <c r="Q443" s="247"/>
      <c r="R443" s="247"/>
      <c r="S443" s="247"/>
      <c r="T443" s="248"/>
      <c r="AT443" s="249" t="s">
        <v>205</v>
      </c>
      <c r="AU443" s="249" t="s">
        <v>211</v>
      </c>
      <c r="AV443" s="14" t="s">
        <v>203</v>
      </c>
      <c r="AW443" s="14" t="s">
        <v>37</v>
      </c>
      <c r="AX443" s="14" t="s">
        <v>81</v>
      </c>
      <c r="AY443" s="249" t="s">
        <v>196</v>
      </c>
    </row>
    <row r="444" spans="2:65" s="1" customFormat="1" ht="34.5" customHeight="1">
      <c r="B444" s="42"/>
      <c r="C444" s="204" t="s">
        <v>543</v>
      </c>
      <c r="D444" s="204" t="s">
        <v>198</v>
      </c>
      <c r="E444" s="205" t="s">
        <v>1065</v>
      </c>
      <c r="F444" s="206" t="s">
        <v>1066</v>
      </c>
      <c r="G444" s="207" t="s">
        <v>267</v>
      </c>
      <c r="H444" s="208">
        <v>68.777000000000001</v>
      </c>
      <c r="I444" s="209"/>
      <c r="J444" s="210">
        <f>ROUND(I444*H444,2)</f>
        <v>0</v>
      </c>
      <c r="K444" s="206" t="s">
        <v>202</v>
      </c>
      <c r="L444" s="62"/>
      <c r="M444" s="211" t="s">
        <v>24</v>
      </c>
      <c r="N444" s="212" t="s">
        <v>45</v>
      </c>
      <c r="O444" s="43"/>
      <c r="P444" s="213">
        <f>O444*H444</f>
        <v>0</v>
      </c>
      <c r="Q444" s="213">
        <v>0</v>
      </c>
      <c r="R444" s="213">
        <f>Q444*H444</f>
        <v>0</v>
      </c>
      <c r="S444" s="213">
        <v>4.5999999999999999E-2</v>
      </c>
      <c r="T444" s="214">
        <f>S444*H444</f>
        <v>3.1637420000000001</v>
      </c>
      <c r="AR444" s="25" t="s">
        <v>203</v>
      </c>
      <c r="AT444" s="25" t="s">
        <v>198</v>
      </c>
      <c r="AU444" s="25" t="s">
        <v>211</v>
      </c>
      <c r="AY444" s="25" t="s">
        <v>196</v>
      </c>
      <c r="BE444" s="215">
        <f>IF(N444="základní",J444,0)</f>
        <v>0</v>
      </c>
      <c r="BF444" s="215">
        <f>IF(N444="snížená",J444,0)</f>
        <v>0</v>
      </c>
      <c r="BG444" s="215">
        <f>IF(N444="zákl. přenesená",J444,0)</f>
        <v>0</v>
      </c>
      <c r="BH444" s="215">
        <f>IF(N444="sníž. přenesená",J444,0)</f>
        <v>0</v>
      </c>
      <c r="BI444" s="215">
        <f>IF(N444="nulová",J444,0)</f>
        <v>0</v>
      </c>
      <c r="BJ444" s="25" t="s">
        <v>81</v>
      </c>
      <c r="BK444" s="215">
        <f>ROUND(I444*H444,2)</f>
        <v>0</v>
      </c>
      <c r="BL444" s="25" t="s">
        <v>203</v>
      </c>
      <c r="BM444" s="25" t="s">
        <v>2518</v>
      </c>
    </row>
    <row r="445" spans="2:65" s="12" customFormat="1">
      <c r="B445" s="216"/>
      <c r="C445" s="217"/>
      <c r="D445" s="218" t="s">
        <v>205</v>
      </c>
      <c r="E445" s="219" t="s">
        <v>24</v>
      </c>
      <c r="F445" s="220" t="s">
        <v>2365</v>
      </c>
      <c r="G445" s="217"/>
      <c r="H445" s="221">
        <v>36.524999999999999</v>
      </c>
      <c r="I445" s="222"/>
      <c r="J445" s="217"/>
      <c r="K445" s="217"/>
      <c r="L445" s="223"/>
      <c r="M445" s="224"/>
      <c r="N445" s="225"/>
      <c r="O445" s="225"/>
      <c r="P445" s="225"/>
      <c r="Q445" s="225"/>
      <c r="R445" s="225"/>
      <c r="S445" s="225"/>
      <c r="T445" s="226"/>
      <c r="AT445" s="227" t="s">
        <v>205</v>
      </c>
      <c r="AU445" s="227" t="s">
        <v>211</v>
      </c>
      <c r="AV445" s="12" t="s">
        <v>83</v>
      </c>
      <c r="AW445" s="12" t="s">
        <v>37</v>
      </c>
      <c r="AX445" s="12" t="s">
        <v>74</v>
      </c>
      <c r="AY445" s="227" t="s">
        <v>196</v>
      </c>
    </row>
    <row r="446" spans="2:65" s="12" customFormat="1">
      <c r="B446" s="216"/>
      <c r="C446" s="217"/>
      <c r="D446" s="218" t="s">
        <v>205</v>
      </c>
      <c r="E446" s="219" t="s">
        <v>24</v>
      </c>
      <c r="F446" s="220" t="s">
        <v>2519</v>
      </c>
      <c r="G446" s="217"/>
      <c r="H446" s="221">
        <v>35.590000000000003</v>
      </c>
      <c r="I446" s="222"/>
      <c r="J446" s="217"/>
      <c r="K446" s="217"/>
      <c r="L446" s="223"/>
      <c r="M446" s="224"/>
      <c r="N446" s="225"/>
      <c r="O446" s="225"/>
      <c r="P446" s="225"/>
      <c r="Q446" s="225"/>
      <c r="R446" s="225"/>
      <c r="S446" s="225"/>
      <c r="T446" s="226"/>
      <c r="AT446" s="227" t="s">
        <v>205</v>
      </c>
      <c r="AU446" s="227" t="s">
        <v>211</v>
      </c>
      <c r="AV446" s="12" t="s">
        <v>83</v>
      </c>
      <c r="AW446" s="12" t="s">
        <v>37</v>
      </c>
      <c r="AX446" s="12" t="s">
        <v>74</v>
      </c>
      <c r="AY446" s="227" t="s">
        <v>196</v>
      </c>
    </row>
    <row r="447" spans="2:65" s="12" customFormat="1">
      <c r="B447" s="216"/>
      <c r="C447" s="217"/>
      <c r="D447" s="218" t="s">
        <v>205</v>
      </c>
      <c r="E447" s="219" t="s">
        <v>24</v>
      </c>
      <c r="F447" s="220" t="s">
        <v>2367</v>
      </c>
      <c r="G447" s="217"/>
      <c r="H447" s="221">
        <v>58.034999999999997</v>
      </c>
      <c r="I447" s="222"/>
      <c r="J447" s="217"/>
      <c r="K447" s="217"/>
      <c r="L447" s="223"/>
      <c r="M447" s="224"/>
      <c r="N447" s="225"/>
      <c r="O447" s="225"/>
      <c r="P447" s="225"/>
      <c r="Q447" s="225"/>
      <c r="R447" s="225"/>
      <c r="S447" s="225"/>
      <c r="T447" s="226"/>
      <c r="AT447" s="227" t="s">
        <v>205</v>
      </c>
      <c r="AU447" s="227" t="s">
        <v>211</v>
      </c>
      <c r="AV447" s="12" t="s">
        <v>83</v>
      </c>
      <c r="AW447" s="12" t="s">
        <v>37</v>
      </c>
      <c r="AX447" s="12" t="s">
        <v>74</v>
      </c>
      <c r="AY447" s="227" t="s">
        <v>196</v>
      </c>
    </row>
    <row r="448" spans="2:65" s="12" customFormat="1">
      <c r="B448" s="216"/>
      <c r="C448" s="217"/>
      <c r="D448" s="218" t="s">
        <v>205</v>
      </c>
      <c r="E448" s="219" t="s">
        <v>24</v>
      </c>
      <c r="F448" s="220" t="s">
        <v>2520</v>
      </c>
      <c r="G448" s="217"/>
      <c r="H448" s="221">
        <v>-29.905999999999999</v>
      </c>
      <c r="I448" s="222"/>
      <c r="J448" s="217"/>
      <c r="K448" s="217"/>
      <c r="L448" s="223"/>
      <c r="M448" s="224"/>
      <c r="N448" s="225"/>
      <c r="O448" s="225"/>
      <c r="P448" s="225"/>
      <c r="Q448" s="225"/>
      <c r="R448" s="225"/>
      <c r="S448" s="225"/>
      <c r="T448" s="226"/>
      <c r="AT448" s="227" t="s">
        <v>205</v>
      </c>
      <c r="AU448" s="227" t="s">
        <v>211</v>
      </c>
      <c r="AV448" s="12" t="s">
        <v>83</v>
      </c>
      <c r="AW448" s="12" t="s">
        <v>37</v>
      </c>
      <c r="AX448" s="12" t="s">
        <v>74</v>
      </c>
      <c r="AY448" s="227" t="s">
        <v>196</v>
      </c>
    </row>
    <row r="449" spans="2:65" s="12" customFormat="1">
      <c r="B449" s="216"/>
      <c r="C449" s="217"/>
      <c r="D449" s="218" t="s">
        <v>205</v>
      </c>
      <c r="E449" s="219" t="s">
        <v>24</v>
      </c>
      <c r="F449" s="220" t="s">
        <v>2369</v>
      </c>
      <c r="G449" s="217"/>
      <c r="H449" s="221">
        <v>4.6870000000000003</v>
      </c>
      <c r="I449" s="222"/>
      <c r="J449" s="217"/>
      <c r="K449" s="217"/>
      <c r="L449" s="223"/>
      <c r="M449" s="224"/>
      <c r="N449" s="225"/>
      <c r="O449" s="225"/>
      <c r="P449" s="225"/>
      <c r="Q449" s="225"/>
      <c r="R449" s="225"/>
      <c r="S449" s="225"/>
      <c r="T449" s="226"/>
      <c r="AT449" s="227" t="s">
        <v>205</v>
      </c>
      <c r="AU449" s="227" t="s">
        <v>211</v>
      </c>
      <c r="AV449" s="12" t="s">
        <v>83</v>
      </c>
      <c r="AW449" s="12" t="s">
        <v>37</v>
      </c>
      <c r="AX449" s="12" t="s">
        <v>74</v>
      </c>
      <c r="AY449" s="227" t="s">
        <v>196</v>
      </c>
    </row>
    <row r="450" spans="2:65" s="12" customFormat="1">
      <c r="B450" s="216"/>
      <c r="C450" s="217"/>
      <c r="D450" s="218" t="s">
        <v>205</v>
      </c>
      <c r="E450" s="219" t="s">
        <v>24</v>
      </c>
      <c r="F450" s="220" t="s">
        <v>2370</v>
      </c>
      <c r="G450" s="217"/>
      <c r="H450" s="221">
        <v>0.78</v>
      </c>
      <c r="I450" s="222"/>
      <c r="J450" s="217"/>
      <c r="K450" s="217"/>
      <c r="L450" s="223"/>
      <c r="M450" s="224"/>
      <c r="N450" s="225"/>
      <c r="O450" s="225"/>
      <c r="P450" s="225"/>
      <c r="Q450" s="225"/>
      <c r="R450" s="225"/>
      <c r="S450" s="225"/>
      <c r="T450" s="226"/>
      <c r="AT450" s="227" t="s">
        <v>205</v>
      </c>
      <c r="AU450" s="227" t="s">
        <v>211</v>
      </c>
      <c r="AV450" s="12" t="s">
        <v>83</v>
      </c>
      <c r="AW450" s="12" t="s">
        <v>37</v>
      </c>
      <c r="AX450" s="12" t="s">
        <v>74</v>
      </c>
      <c r="AY450" s="227" t="s">
        <v>196</v>
      </c>
    </row>
    <row r="451" spans="2:65" s="12" customFormat="1">
      <c r="B451" s="216"/>
      <c r="C451" s="217"/>
      <c r="D451" s="218" t="s">
        <v>205</v>
      </c>
      <c r="E451" s="219" t="s">
        <v>24</v>
      </c>
      <c r="F451" s="220" t="s">
        <v>2371</v>
      </c>
      <c r="G451" s="217"/>
      <c r="H451" s="221">
        <v>0.81</v>
      </c>
      <c r="I451" s="222"/>
      <c r="J451" s="217"/>
      <c r="K451" s="217"/>
      <c r="L451" s="223"/>
      <c r="M451" s="224"/>
      <c r="N451" s="225"/>
      <c r="O451" s="225"/>
      <c r="P451" s="225"/>
      <c r="Q451" s="225"/>
      <c r="R451" s="225"/>
      <c r="S451" s="225"/>
      <c r="T451" s="226"/>
      <c r="AT451" s="227" t="s">
        <v>205</v>
      </c>
      <c r="AU451" s="227" t="s">
        <v>211</v>
      </c>
      <c r="AV451" s="12" t="s">
        <v>83</v>
      </c>
      <c r="AW451" s="12" t="s">
        <v>37</v>
      </c>
      <c r="AX451" s="12" t="s">
        <v>74</v>
      </c>
      <c r="AY451" s="227" t="s">
        <v>196</v>
      </c>
    </row>
    <row r="452" spans="2:65" s="12" customFormat="1">
      <c r="B452" s="216"/>
      <c r="C452" s="217"/>
      <c r="D452" s="218" t="s">
        <v>205</v>
      </c>
      <c r="E452" s="219" t="s">
        <v>24</v>
      </c>
      <c r="F452" s="220" t="s">
        <v>2372</v>
      </c>
      <c r="G452" s="217"/>
      <c r="H452" s="221">
        <v>0.75</v>
      </c>
      <c r="I452" s="222"/>
      <c r="J452" s="217"/>
      <c r="K452" s="217"/>
      <c r="L452" s="223"/>
      <c r="M452" s="224"/>
      <c r="N452" s="225"/>
      <c r="O452" s="225"/>
      <c r="P452" s="225"/>
      <c r="Q452" s="225"/>
      <c r="R452" s="225"/>
      <c r="S452" s="225"/>
      <c r="T452" s="226"/>
      <c r="AT452" s="227" t="s">
        <v>205</v>
      </c>
      <c r="AU452" s="227" t="s">
        <v>211</v>
      </c>
      <c r="AV452" s="12" t="s">
        <v>83</v>
      </c>
      <c r="AW452" s="12" t="s">
        <v>37</v>
      </c>
      <c r="AX452" s="12" t="s">
        <v>74</v>
      </c>
      <c r="AY452" s="227" t="s">
        <v>196</v>
      </c>
    </row>
    <row r="453" spans="2:65" s="12" customFormat="1">
      <c r="B453" s="216"/>
      <c r="C453" s="217"/>
      <c r="D453" s="218" t="s">
        <v>205</v>
      </c>
      <c r="E453" s="219" t="s">
        <v>24</v>
      </c>
      <c r="F453" s="220" t="s">
        <v>2373</v>
      </c>
      <c r="G453" s="217"/>
      <c r="H453" s="221">
        <v>0.5</v>
      </c>
      <c r="I453" s="222"/>
      <c r="J453" s="217"/>
      <c r="K453" s="217"/>
      <c r="L453" s="223"/>
      <c r="M453" s="224"/>
      <c r="N453" s="225"/>
      <c r="O453" s="225"/>
      <c r="P453" s="225"/>
      <c r="Q453" s="225"/>
      <c r="R453" s="225"/>
      <c r="S453" s="225"/>
      <c r="T453" s="226"/>
      <c r="AT453" s="227" t="s">
        <v>205</v>
      </c>
      <c r="AU453" s="227" t="s">
        <v>211</v>
      </c>
      <c r="AV453" s="12" t="s">
        <v>83</v>
      </c>
      <c r="AW453" s="12" t="s">
        <v>37</v>
      </c>
      <c r="AX453" s="12" t="s">
        <v>74</v>
      </c>
      <c r="AY453" s="227" t="s">
        <v>196</v>
      </c>
    </row>
    <row r="454" spans="2:65" s="12" customFormat="1">
      <c r="B454" s="216"/>
      <c r="C454" s="217"/>
      <c r="D454" s="218" t="s">
        <v>205</v>
      </c>
      <c r="E454" s="219" t="s">
        <v>24</v>
      </c>
      <c r="F454" s="220" t="s">
        <v>2374</v>
      </c>
      <c r="G454" s="217"/>
      <c r="H454" s="221">
        <v>1</v>
      </c>
      <c r="I454" s="222"/>
      <c r="J454" s="217"/>
      <c r="K454" s="217"/>
      <c r="L454" s="223"/>
      <c r="M454" s="224"/>
      <c r="N454" s="225"/>
      <c r="O454" s="225"/>
      <c r="P454" s="225"/>
      <c r="Q454" s="225"/>
      <c r="R454" s="225"/>
      <c r="S454" s="225"/>
      <c r="T454" s="226"/>
      <c r="AT454" s="227" t="s">
        <v>205</v>
      </c>
      <c r="AU454" s="227" t="s">
        <v>211</v>
      </c>
      <c r="AV454" s="12" t="s">
        <v>83</v>
      </c>
      <c r="AW454" s="12" t="s">
        <v>37</v>
      </c>
      <c r="AX454" s="12" t="s">
        <v>74</v>
      </c>
      <c r="AY454" s="227" t="s">
        <v>196</v>
      </c>
    </row>
    <row r="455" spans="2:65" s="12" customFormat="1">
      <c r="B455" s="216"/>
      <c r="C455" s="217"/>
      <c r="D455" s="218" t="s">
        <v>205</v>
      </c>
      <c r="E455" s="219" t="s">
        <v>24</v>
      </c>
      <c r="F455" s="220" t="s">
        <v>2375</v>
      </c>
      <c r="G455" s="217"/>
      <c r="H455" s="221">
        <v>1.95</v>
      </c>
      <c r="I455" s="222"/>
      <c r="J455" s="217"/>
      <c r="K455" s="217"/>
      <c r="L455" s="223"/>
      <c r="M455" s="224"/>
      <c r="N455" s="225"/>
      <c r="O455" s="225"/>
      <c r="P455" s="225"/>
      <c r="Q455" s="225"/>
      <c r="R455" s="225"/>
      <c r="S455" s="225"/>
      <c r="T455" s="226"/>
      <c r="AT455" s="227" t="s">
        <v>205</v>
      </c>
      <c r="AU455" s="227" t="s">
        <v>211</v>
      </c>
      <c r="AV455" s="12" t="s">
        <v>83</v>
      </c>
      <c r="AW455" s="12" t="s">
        <v>37</v>
      </c>
      <c r="AX455" s="12" t="s">
        <v>74</v>
      </c>
      <c r="AY455" s="227" t="s">
        <v>196</v>
      </c>
    </row>
    <row r="456" spans="2:65" s="13" customFormat="1">
      <c r="B456" s="228"/>
      <c r="C456" s="229"/>
      <c r="D456" s="218" t="s">
        <v>205</v>
      </c>
      <c r="E456" s="230" t="s">
        <v>24</v>
      </c>
      <c r="F456" s="231" t="s">
        <v>263</v>
      </c>
      <c r="G456" s="229"/>
      <c r="H456" s="232">
        <v>110.721</v>
      </c>
      <c r="I456" s="233"/>
      <c r="J456" s="229"/>
      <c r="K456" s="229"/>
      <c r="L456" s="234"/>
      <c r="M456" s="235"/>
      <c r="N456" s="236"/>
      <c r="O456" s="236"/>
      <c r="P456" s="236"/>
      <c r="Q456" s="236"/>
      <c r="R456" s="236"/>
      <c r="S456" s="236"/>
      <c r="T456" s="237"/>
      <c r="AT456" s="238" t="s">
        <v>205</v>
      </c>
      <c r="AU456" s="238" t="s">
        <v>211</v>
      </c>
      <c r="AV456" s="13" t="s">
        <v>211</v>
      </c>
      <c r="AW456" s="13" t="s">
        <v>37</v>
      </c>
      <c r="AX456" s="13" t="s">
        <v>74</v>
      </c>
      <c r="AY456" s="238" t="s">
        <v>196</v>
      </c>
    </row>
    <row r="457" spans="2:65" s="12" customFormat="1">
      <c r="B457" s="216"/>
      <c r="C457" s="217"/>
      <c r="D457" s="218" t="s">
        <v>205</v>
      </c>
      <c r="E457" s="219" t="s">
        <v>24</v>
      </c>
      <c r="F457" s="220" t="s">
        <v>2521</v>
      </c>
      <c r="G457" s="217"/>
      <c r="H457" s="221">
        <v>-11.016</v>
      </c>
      <c r="I457" s="222"/>
      <c r="J457" s="217"/>
      <c r="K457" s="217"/>
      <c r="L457" s="223"/>
      <c r="M457" s="224"/>
      <c r="N457" s="225"/>
      <c r="O457" s="225"/>
      <c r="P457" s="225"/>
      <c r="Q457" s="225"/>
      <c r="R457" s="225"/>
      <c r="S457" s="225"/>
      <c r="T457" s="226"/>
      <c r="AT457" s="227" t="s">
        <v>205</v>
      </c>
      <c r="AU457" s="227" t="s">
        <v>211</v>
      </c>
      <c r="AV457" s="12" t="s">
        <v>83</v>
      </c>
      <c r="AW457" s="12" t="s">
        <v>37</v>
      </c>
      <c r="AX457" s="12" t="s">
        <v>74</v>
      </c>
      <c r="AY457" s="227" t="s">
        <v>196</v>
      </c>
    </row>
    <row r="458" spans="2:65" s="12" customFormat="1">
      <c r="B458" s="216"/>
      <c r="C458" s="217"/>
      <c r="D458" s="218" t="s">
        <v>205</v>
      </c>
      <c r="E458" s="219" t="s">
        <v>24</v>
      </c>
      <c r="F458" s="220" t="s">
        <v>2522</v>
      </c>
      <c r="G458" s="217"/>
      <c r="H458" s="221">
        <v>-20.088000000000001</v>
      </c>
      <c r="I458" s="222"/>
      <c r="J458" s="217"/>
      <c r="K458" s="217"/>
      <c r="L458" s="223"/>
      <c r="M458" s="224"/>
      <c r="N458" s="225"/>
      <c r="O458" s="225"/>
      <c r="P458" s="225"/>
      <c r="Q458" s="225"/>
      <c r="R458" s="225"/>
      <c r="S458" s="225"/>
      <c r="T458" s="226"/>
      <c r="AT458" s="227" t="s">
        <v>205</v>
      </c>
      <c r="AU458" s="227" t="s">
        <v>211</v>
      </c>
      <c r="AV458" s="12" t="s">
        <v>83</v>
      </c>
      <c r="AW458" s="12" t="s">
        <v>37</v>
      </c>
      <c r="AX458" s="12" t="s">
        <v>74</v>
      </c>
      <c r="AY458" s="227" t="s">
        <v>196</v>
      </c>
    </row>
    <row r="459" spans="2:65" s="12" customFormat="1">
      <c r="B459" s="216"/>
      <c r="C459" s="217"/>
      <c r="D459" s="218" t="s">
        <v>205</v>
      </c>
      <c r="E459" s="219" t="s">
        <v>24</v>
      </c>
      <c r="F459" s="220" t="s">
        <v>2523</v>
      </c>
      <c r="G459" s="217"/>
      <c r="H459" s="221">
        <v>-4.96</v>
      </c>
      <c r="I459" s="222"/>
      <c r="J459" s="217"/>
      <c r="K459" s="217"/>
      <c r="L459" s="223"/>
      <c r="M459" s="224"/>
      <c r="N459" s="225"/>
      <c r="O459" s="225"/>
      <c r="P459" s="225"/>
      <c r="Q459" s="225"/>
      <c r="R459" s="225"/>
      <c r="S459" s="225"/>
      <c r="T459" s="226"/>
      <c r="AT459" s="227" t="s">
        <v>205</v>
      </c>
      <c r="AU459" s="227" t="s">
        <v>211</v>
      </c>
      <c r="AV459" s="12" t="s">
        <v>83</v>
      </c>
      <c r="AW459" s="12" t="s">
        <v>37</v>
      </c>
      <c r="AX459" s="12" t="s">
        <v>74</v>
      </c>
      <c r="AY459" s="227" t="s">
        <v>196</v>
      </c>
    </row>
    <row r="460" spans="2:65" s="12" customFormat="1">
      <c r="B460" s="216"/>
      <c r="C460" s="217"/>
      <c r="D460" s="218" t="s">
        <v>205</v>
      </c>
      <c r="E460" s="219" t="s">
        <v>24</v>
      </c>
      <c r="F460" s="220" t="s">
        <v>2524</v>
      </c>
      <c r="G460" s="217"/>
      <c r="H460" s="221">
        <v>-5.88</v>
      </c>
      <c r="I460" s="222"/>
      <c r="J460" s="217"/>
      <c r="K460" s="217"/>
      <c r="L460" s="223"/>
      <c r="M460" s="224"/>
      <c r="N460" s="225"/>
      <c r="O460" s="225"/>
      <c r="P460" s="225"/>
      <c r="Q460" s="225"/>
      <c r="R460" s="225"/>
      <c r="S460" s="225"/>
      <c r="T460" s="226"/>
      <c r="AT460" s="227" t="s">
        <v>205</v>
      </c>
      <c r="AU460" s="227" t="s">
        <v>211</v>
      </c>
      <c r="AV460" s="12" t="s">
        <v>83</v>
      </c>
      <c r="AW460" s="12" t="s">
        <v>37</v>
      </c>
      <c r="AX460" s="12" t="s">
        <v>74</v>
      </c>
      <c r="AY460" s="227" t="s">
        <v>196</v>
      </c>
    </row>
    <row r="461" spans="2:65" s="13" customFormat="1">
      <c r="B461" s="228"/>
      <c r="C461" s="229"/>
      <c r="D461" s="218" t="s">
        <v>205</v>
      </c>
      <c r="E461" s="230" t="s">
        <v>24</v>
      </c>
      <c r="F461" s="231" t="s">
        <v>1075</v>
      </c>
      <c r="G461" s="229"/>
      <c r="H461" s="232">
        <v>-41.944000000000003</v>
      </c>
      <c r="I461" s="233"/>
      <c r="J461" s="229"/>
      <c r="K461" s="229"/>
      <c r="L461" s="234"/>
      <c r="M461" s="235"/>
      <c r="N461" s="236"/>
      <c r="O461" s="236"/>
      <c r="P461" s="236"/>
      <c r="Q461" s="236"/>
      <c r="R461" s="236"/>
      <c r="S461" s="236"/>
      <c r="T461" s="237"/>
      <c r="AT461" s="238" t="s">
        <v>205</v>
      </c>
      <c r="AU461" s="238" t="s">
        <v>211</v>
      </c>
      <c r="AV461" s="13" t="s">
        <v>211</v>
      </c>
      <c r="AW461" s="13" t="s">
        <v>37</v>
      </c>
      <c r="AX461" s="13" t="s">
        <v>74</v>
      </c>
      <c r="AY461" s="238" t="s">
        <v>196</v>
      </c>
    </row>
    <row r="462" spans="2:65" s="14" customFormat="1">
      <c r="B462" s="239"/>
      <c r="C462" s="240"/>
      <c r="D462" s="218" t="s">
        <v>205</v>
      </c>
      <c r="E462" s="241" t="s">
        <v>24</v>
      </c>
      <c r="F462" s="242" t="s">
        <v>238</v>
      </c>
      <c r="G462" s="240"/>
      <c r="H462" s="243">
        <v>68.777000000000001</v>
      </c>
      <c r="I462" s="244"/>
      <c r="J462" s="240"/>
      <c r="K462" s="240"/>
      <c r="L462" s="245"/>
      <c r="M462" s="246"/>
      <c r="N462" s="247"/>
      <c r="O462" s="247"/>
      <c r="P462" s="247"/>
      <c r="Q462" s="247"/>
      <c r="R462" s="247"/>
      <c r="S462" s="247"/>
      <c r="T462" s="248"/>
      <c r="AT462" s="249" t="s">
        <v>205</v>
      </c>
      <c r="AU462" s="249" t="s">
        <v>211</v>
      </c>
      <c r="AV462" s="14" t="s">
        <v>203</v>
      </c>
      <c r="AW462" s="14" t="s">
        <v>37</v>
      </c>
      <c r="AX462" s="14" t="s">
        <v>81</v>
      </c>
      <c r="AY462" s="249" t="s">
        <v>196</v>
      </c>
    </row>
    <row r="463" spans="2:65" s="1" customFormat="1" ht="34.5" customHeight="1">
      <c r="B463" s="42"/>
      <c r="C463" s="204" t="s">
        <v>547</v>
      </c>
      <c r="D463" s="204" t="s">
        <v>198</v>
      </c>
      <c r="E463" s="205" t="s">
        <v>1032</v>
      </c>
      <c r="F463" s="206" t="s">
        <v>1033</v>
      </c>
      <c r="G463" s="207" t="s">
        <v>267</v>
      </c>
      <c r="H463" s="208">
        <v>30.835000000000001</v>
      </c>
      <c r="I463" s="209"/>
      <c r="J463" s="210">
        <f>ROUND(I463*H463,2)</f>
        <v>0</v>
      </c>
      <c r="K463" s="206" t="s">
        <v>202</v>
      </c>
      <c r="L463" s="62"/>
      <c r="M463" s="211" t="s">
        <v>24</v>
      </c>
      <c r="N463" s="212" t="s">
        <v>45</v>
      </c>
      <c r="O463" s="43"/>
      <c r="P463" s="213">
        <f>O463*H463</f>
        <v>0</v>
      </c>
      <c r="Q463" s="213">
        <v>0</v>
      </c>
      <c r="R463" s="213">
        <f>Q463*H463</f>
        <v>0</v>
      </c>
      <c r="S463" s="213">
        <v>6.8000000000000005E-2</v>
      </c>
      <c r="T463" s="214">
        <f>S463*H463</f>
        <v>2.0967800000000003</v>
      </c>
      <c r="AR463" s="25" t="s">
        <v>203</v>
      </c>
      <c r="AT463" s="25" t="s">
        <v>198</v>
      </c>
      <c r="AU463" s="25" t="s">
        <v>211</v>
      </c>
      <c r="AY463" s="25" t="s">
        <v>196</v>
      </c>
      <c r="BE463" s="215">
        <f>IF(N463="základní",J463,0)</f>
        <v>0</v>
      </c>
      <c r="BF463" s="215">
        <f>IF(N463="snížená",J463,0)</f>
        <v>0</v>
      </c>
      <c r="BG463" s="215">
        <f>IF(N463="zákl. přenesená",J463,0)</f>
        <v>0</v>
      </c>
      <c r="BH463" s="215">
        <f>IF(N463="sníž. přenesená",J463,0)</f>
        <v>0</v>
      </c>
      <c r="BI463" s="215">
        <f>IF(N463="nulová",J463,0)</f>
        <v>0</v>
      </c>
      <c r="BJ463" s="25" t="s">
        <v>81</v>
      </c>
      <c r="BK463" s="215">
        <f>ROUND(I463*H463,2)</f>
        <v>0</v>
      </c>
      <c r="BL463" s="25" t="s">
        <v>203</v>
      </c>
      <c r="BM463" s="25" t="s">
        <v>2525</v>
      </c>
    </row>
    <row r="464" spans="2:65" s="12" customFormat="1">
      <c r="B464" s="216"/>
      <c r="C464" s="217"/>
      <c r="D464" s="218" t="s">
        <v>205</v>
      </c>
      <c r="E464" s="219" t="s">
        <v>24</v>
      </c>
      <c r="F464" s="220" t="s">
        <v>2526</v>
      </c>
      <c r="G464" s="217"/>
      <c r="H464" s="221">
        <v>2.976</v>
      </c>
      <c r="I464" s="222"/>
      <c r="J464" s="217"/>
      <c r="K464" s="217"/>
      <c r="L464" s="223"/>
      <c r="M464" s="224"/>
      <c r="N464" s="225"/>
      <c r="O464" s="225"/>
      <c r="P464" s="225"/>
      <c r="Q464" s="225"/>
      <c r="R464" s="225"/>
      <c r="S464" s="225"/>
      <c r="T464" s="226"/>
      <c r="AT464" s="227" t="s">
        <v>205</v>
      </c>
      <c r="AU464" s="227" t="s">
        <v>211</v>
      </c>
      <c r="AV464" s="12" t="s">
        <v>83</v>
      </c>
      <c r="AW464" s="12" t="s">
        <v>37</v>
      </c>
      <c r="AX464" s="12" t="s">
        <v>74</v>
      </c>
      <c r="AY464" s="227" t="s">
        <v>196</v>
      </c>
    </row>
    <row r="465" spans="2:65" s="12" customFormat="1">
      <c r="B465" s="216"/>
      <c r="C465" s="217"/>
      <c r="D465" s="218" t="s">
        <v>205</v>
      </c>
      <c r="E465" s="219" t="s">
        <v>24</v>
      </c>
      <c r="F465" s="220" t="s">
        <v>2527</v>
      </c>
      <c r="G465" s="217"/>
      <c r="H465" s="221">
        <v>14.148999999999999</v>
      </c>
      <c r="I465" s="222"/>
      <c r="J465" s="217"/>
      <c r="K465" s="217"/>
      <c r="L465" s="223"/>
      <c r="M465" s="224"/>
      <c r="N465" s="225"/>
      <c r="O465" s="225"/>
      <c r="P465" s="225"/>
      <c r="Q465" s="225"/>
      <c r="R465" s="225"/>
      <c r="S465" s="225"/>
      <c r="T465" s="226"/>
      <c r="AT465" s="227" t="s">
        <v>205</v>
      </c>
      <c r="AU465" s="227" t="s">
        <v>211</v>
      </c>
      <c r="AV465" s="12" t="s">
        <v>83</v>
      </c>
      <c r="AW465" s="12" t="s">
        <v>37</v>
      </c>
      <c r="AX465" s="12" t="s">
        <v>74</v>
      </c>
      <c r="AY465" s="227" t="s">
        <v>196</v>
      </c>
    </row>
    <row r="466" spans="2:65" s="12" customFormat="1">
      <c r="B466" s="216"/>
      <c r="C466" s="217"/>
      <c r="D466" s="218" t="s">
        <v>205</v>
      </c>
      <c r="E466" s="219" t="s">
        <v>24</v>
      </c>
      <c r="F466" s="220" t="s">
        <v>2528</v>
      </c>
      <c r="G466" s="217"/>
      <c r="H466" s="221">
        <v>13.71</v>
      </c>
      <c r="I466" s="222"/>
      <c r="J466" s="217"/>
      <c r="K466" s="217"/>
      <c r="L466" s="223"/>
      <c r="M466" s="224"/>
      <c r="N466" s="225"/>
      <c r="O466" s="225"/>
      <c r="P466" s="225"/>
      <c r="Q466" s="225"/>
      <c r="R466" s="225"/>
      <c r="S466" s="225"/>
      <c r="T466" s="226"/>
      <c r="AT466" s="227" t="s">
        <v>205</v>
      </c>
      <c r="AU466" s="227" t="s">
        <v>211</v>
      </c>
      <c r="AV466" s="12" t="s">
        <v>83</v>
      </c>
      <c r="AW466" s="12" t="s">
        <v>37</v>
      </c>
      <c r="AX466" s="12" t="s">
        <v>74</v>
      </c>
      <c r="AY466" s="227" t="s">
        <v>196</v>
      </c>
    </row>
    <row r="467" spans="2:65" s="14" customFormat="1">
      <c r="B467" s="239"/>
      <c r="C467" s="240"/>
      <c r="D467" s="218" t="s">
        <v>205</v>
      </c>
      <c r="E467" s="241" t="s">
        <v>24</v>
      </c>
      <c r="F467" s="242" t="s">
        <v>683</v>
      </c>
      <c r="G467" s="240"/>
      <c r="H467" s="243">
        <v>30.835000000000001</v>
      </c>
      <c r="I467" s="244"/>
      <c r="J467" s="240"/>
      <c r="K467" s="240"/>
      <c r="L467" s="245"/>
      <c r="M467" s="246"/>
      <c r="N467" s="247"/>
      <c r="O467" s="247"/>
      <c r="P467" s="247"/>
      <c r="Q467" s="247"/>
      <c r="R467" s="247"/>
      <c r="S467" s="247"/>
      <c r="T467" s="248"/>
      <c r="AT467" s="249" t="s">
        <v>205</v>
      </c>
      <c r="AU467" s="249" t="s">
        <v>211</v>
      </c>
      <c r="AV467" s="14" t="s">
        <v>203</v>
      </c>
      <c r="AW467" s="14" t="s">
        <v>37</v>
      </c>
      <c r="AX467" s="14" t="s">
        <v>81</v>
      </c>
      <c r="AY467" s="249" t="s">
        <v>196</v>
      </c>
    </row>
    <row r="468" spans="2:65" s="1" customFormat="1" ht="23" customHeight="1">
      <c r="B468" s="42"/>
      <c r="C468" s="204" t="s">
        <v>552</v>
      </c>
      <c r="D468" s="204" t="s">
        <v>198</v>
      </c>
      <c r="E468" s="205" t="s">
        <v>2529</v>
      </c>
      <c r="F468" s="206" t="s">
        <v>2530</v>
      </c>
      <c r="G468" s="207" t="s">
        <v>201</v>
      </c>
      <c r="H468" s="208">
        <v>1.778</v>
      </c>
      <c r="I468" s="209"/>
      <c r="J468" s="210">
        <f>ROUND(I468*H468,2)</f>
        <v>0</v>
      </c>
      <c r="K468" s="206" t="s">
        <v>202</v>
      </c>
      <c r="L468" s="62"/>
      <c r="M468" s="211" t="s">
        <v>24</v>
      </c>
      <c r="N468" s="212" t="s">
        <v>45</v>
      </c>
      <c r="O468" s="43"/>
      <c r="P468" s="213">
        <f>O468*H468</f>
        <v>0</v>
      </c>
      <c r="Q468" s="213">
        <v>0</v>
      </c>
      <c r="R468" s="213">
        <f>Q468*H468</f>
        <v>0</v>
      </c>
      <c r="S468" s="213">
        <v>2.2000000000000002</v>
      </c>
      <c r="T468" s="214">
        <f>S468*H468</f>
        <v>3.9116000000000004</v>
      </c>
      <c r="AR468" s="25" t="s">
        <v>203</v>
      </c>
      <c r="AT468" s="25" t="s">
        <v>198</v>
      </c>
      <c r="AU468" s="25" t="s">
        <v>211</v>
      </c>
      <c r="AY468" s="25" t="s">
        <v>196</v>
      </c>
      <c r="BE468" s="215">
        <f>IF(N468="základní",J468,0)</f>
        <v>0</v>
      </c>
      <c r="BF468" s="215">
        <f>IF(N468="snížená",J468,0)</f>
        <v>0</v>
      </c>
      <c r="BG468" s="215">
        <f>IF(N468="zákl. přenesená",J468,0)</f>
        <v>0</v>
      </c>
      <c r="BH468" s="215">
        <f>IF(N468="sníž. přenesená",J468,0)</f>
        <v>0</v>
      </c>
      <c r="BI468" s="215">
        <f>IF(N468="nulová",J468,0)</f>
        <v>0</v>
      </c>
      <c r="BJ468" s="25" t="s">
        <v>81</v>
      </c>
      <c r="BK468" s="215">
        <f>ROUND(I468*H468,2)</f>
        <v>0</v>
      </c>
      <c r="BL468" s="25" t="s">
        <v>203</v>
      </c>
      <c r="BM468" s="25" t="s">
        <v>2531</v>
      </c>
    </row>
    <row r="469" spans="2:65" s="15" customFormat="1">
      <c r="B469" s="260"/>
      <c r="C469" s="261"/>
      <c r="D469" s="218" t="s">
        <v>205</v>
      </c>
      <c r="E469" s="262" t="s">
        <v>24</v>
      </c>
      <c r="F469" s="263" t="s">
        <v>901</v>
      </c>
      <c r="G469" s="261"/>
      <c r="H469" s="262" t="s">
        <v>24</v>
      </c>
      <c r="I469" s="264"/>
      <c r="J469" s="261"/>
      <c r="K469" s="261"/>
      <c r="L469" s="265"/>
      <c r="M469" s="266"/>
      <c r="N469" s="267"/>
      <c r="O469" s="267"/>
      <c r="P469" s="267"/>
      <c r="Q469" s="267"/>
      <c r="R469" s="267"/>
      <c r="S469" s="267"/>
      <c r="T469" s="268"/>
      <c r="AT469" s="269" t="s">
        <v>205</v>
      </c>
      <c r="AU469" s="269" t="s">
        <v>211</v>
      </c>
      <c r="AV469" s="15" t="s">
        <v>81</v>
      </c>
      <c r="AW469" s="15" t="s">
        <v>37</v>
      </c>
      <c r="AX469" s="15" t="s">
        <v>74</v>
      </c>
      <c r="AY469" s="269" t="s">
        <v>196</v>
      </c>
    </row>
    <row r="470" spans="2:65" s="12" customFormat="1">
      <c r="B470" s="216"/>
      <c r="C470" s="217"/>
      <c r="D470" s="218" t="s">
        <v>205</v>
      </c>
      <c r="E470" s="219" t="s">
        <v>24</v>
      </c>
      <c r="F470" s="220" t="s">
        <v>24</v>
      </c>
      <c r="G470" s="217"/>
      <c r="H470" s="221">
        <v>0</v>
      </c>
      <c r="I470" s="222"/>
      <c r="J470" s="217"/>
      <c r="K470" s="217"/>
      <c r="L470" s="223"/>
      <c r="M470" s="224"/>
      <c r="N470" s="225"/>
      <c r="O470" s="225"/>
      <c r="P470" s="225"/>
      <c r="Q470" s="225"/>
      <c r="R470" s="225"/>
      <c r="S470" s="225"/>
      <c r="T470" s="226"/>
      <c r="AT470" s="227" t="s">
        <v>205</v>
      </c>
      <c r="AU470" s="227" t="s">
        <v>211</v>
      </c>
      <c r="AV470" s="12" t="s">
        <v>83</v>
      </c>
      <c r="AW470" s="12" t="s">
        <v>37</v>
      </c>
      <c r="AX470" s="12" t="s">
        <v>74</v>
      </c>
      <c r="AY470" s="227" t="s">
        <v>196</v>
      </c>
    </row>
    <row r="471" spans="2:65" s="12" customFormat="1">
      <c r="B471" s="216"/>
      <c r="C471" s="217"/>
      <c r="D471" s="218" t="s">
        <v>205</v>
      </c>
      <c r="E471" s="219" t="s">
        <v>24</v>
      </c>
      <c r="F471" s="220" t="s">
        <v>2532</v>
      </c>
      <c r="G471" s="217"/>
      <c r="H471" s="221">
        <v>1.778</v>
      </c>
      <c r="I471" s="222"/>
      <c r="J471" s="217"/>
      <c r="K471" s="217"/>
      <c r="L471" s="223"/>
      <c r="M471" s="224"/>
      <c r="N471" s="225"/>
      <c r="O471" s="225"/>
      <c r="P471" s="225"/>
      <c r="Q471" s="225"/>
      <c r="R471" s="225"/>
      <c r="S471" s="225"/>
      <c r="T471" s="226"/>
      <c r="AT471" s="227" t="s">
        <v>205</v>
      </c>
      <c r="AU471" s="227" t="s">
        <v>211</v>
      </c>
      <c r="AV471" s="12" t="s">
        <v>83</v>
      </c>
      <c r="AW471" s="12" t="s">
        <v>37</v>
      </c>
      <c r="AX471" s="12" t="s">
        <v>81</v>
      </c>
      <c r="AY471" s="227" t="s">
        <v>196</v>
      </c>
    </row>
    <row r="472" spans="2:65" s="1" customFormat="1" ht="34.5" customHeight="1">
      <c r="B472" s="42"/>
      <c r="C472" s="204" t="s">
        <v>555</v>
      </c>
      <c r="D472" s="204" t="s">
        <v>198</v>
      </c>
      <c r="E472" s="205" t="s">
        <v>2100</v>
      </c>
      <c r="F472" s="206" t="s">
        <v>2101</v>
      </c>
      <c r="G472" s="207" t="s">
        <v>201</v>
      </c>
      <c r="H472" s="208">
        <v>1.778</v>
      </c>
      <c r="I472" s="209"/>
      <c r="J472" s="210">
        <f>ROUND(I472*H472,2)</f>
        <v>0</v>
      </c>
      <c r="K472" s="206" t="s">
        <v>202</v>
      </c>
      <c r="L472" s="62"/>
      <c r="M472" s="211" t="s">
        <v>24</v>
      </c>
      <c r="N472" s="212" t="s">
        <v>45</v>
      </c>
      <c r="O472" s="43"/>
      <c r="P472" s="213">
        <f>O472*H472</f>
        <v>0</v>
      </c>
      <c r="Q472" s="213">
        <v>0</v>
      </c>
      <c r="R472" s="213">
        <f>Q472*H472</f>
        <v>0</v>
      </c>
      <c r="S472" s="213">
        <v>1.4</v>
      </c>
      <c r="T472" s="214">
        <f>S472*H472</f>
        <v>2.4891999999999999</v>
      </c>
      <c r="AR472" s="25" t="s">
        <v>203</v>
      </c>
      <c r="AT472" s="25" t="s">
        <v>198</v>
      </c>
      <c r="AU472" s="25" t="s">
        <v>211</v>
      </c>
      <c r="AY472" s="25" t="s">
        <v>196</v>
      </c>
      <c r="BE472" s="215">
        <f>IF(N472="základní",J472,0)</f>
        <v>0</v>
      </c>
      <c r="BF472" s="215">
        <f>IF(N472="snížená",J472,0)</f>
        <v>0</v>
      </c>
      <c r="BG472" s="215">
        <f>IF(N472="zákl. přenesená",J472,0)</f>
        <v>0</v>
      </c>
      <c r="BH472" s="215">
        <f>IF(N472="sníž. přenesená",J472,0)</f>
        <v>0</v>
      </c>
      <c r="BI472" s="215">
        <f>IF(N472="nulová",J472,0)</f>
        <v>0</v>
      </c>
      <c r="BJ472" s="25" t="s">
        <v>81</v>
      </c>
      <c r="BK472" s="215">
        <f>ROUND(I472*H472,2)</f>
        <v>0</v>
      </c>
      <c r="BL472" s="25" t="s">
        <v>203</v>
      </c>
      <c r="BM472" s="25" t="s">
        <v>2533</v>
      </c>
    </row>
    <row r="473" spans="2:65" s="15" customFormat="1">
      <c r="B473" s="260"/>
      <c r="C473" s="261"/>
      <c r="D473" s="218" t="s">
        <v>205</v>
      </c>
      <c r="E473" s="262" t="s">
        <v>24</v>
      </c>
      <c r="F473" s="263" t="s">
        <v>901</v>
      </c>
      <c r="G473" s="261"/>
      <c r="H473" s="262" t="s">
        <v>24</v>
      </c>
      <c r="I473" s="264"/>
      <c r="J473" s="261"/>
      <c r="K473" s="261"/>
      <c r="L473" s="265"/>
      <c r="M473" s="266"/>
      <c r="N473" s="267"/>
      <c r="O473" s="267"/>
      <c r="P473" s="267"/>
      <c r="Q473" s="267"/>
      <c r="R473" s="267"/>
      <c r="S473" s="267"/>
      <c r="T473" s="268"/>
      <c r="AT473" s="269" t="s">
        <v>205</v>
      </c>
      <c r="AU473" s="269" t="s">
        <v>211</v>
      </c>
      <c r="AV473" s="15" t="s">
        <v>81</v>
      </c>
      <c r="AW473" s="15" t="s">
        <v>37</v>
      </c>
      <c r="AX473" s="15" t="s">
        <v>74</v>
      </c>
      <c r="AY473" s="269" t="s">
        <v>196</v>
      </c>
    </row>
    <row r="474" spans="2:65" s="12" customFormat="1">
      <c r="B474" s="216"/>
      <c r="C474" s="217"/>
      <c r="D474" s="218" t="s">
        <v>205</v>
      </c>
      <c r="E474" s="219" t="s">
        <v>24</v>
      </c>
      <c r="F474" s="220" t="s">
        <v>24</v>
      </c>
      <c r="G474" s="217"/>
      <c r="H474" s="221">
        <v>0</v>
      </c>
      <c r="I474" s="222"/>
      <c r="J474" s="217"/>
      <c r="K474" s="217"/>
      <c r="L474" s="223"/>
      <c r="M474" s="224"/>
      <c r="N474" s="225"/>
      <c r="O474" s="225"/>
      <c r="P474" s="225"/>
      <c r="Q474" s="225"/>
      <c r="R474" s="225"/>
      <c r="S474" s="225"/>
      <c r="T474" s="226"/>
      <c r="AT474" s="227" t="s">
        <v>205</v>
      </c>
      <c r="AU474" s="227" t="s">
        <v>211</v>
      </c>
      <c r="AV474" s="12" t="s">
        <v>83</v>
      </c>
      <c r="AW474" s="12" t="s">
        <v>37</v>
      </c>
      <c r="AX474" s="12" t="s">
        <v>74</v>
      </c>
      <c r="AY474" s="227" t="s">
        <v>196</v>
      </c>
    </row>
    <row r="475" spans="2:65" s="12" customFormat="1">
      <c r="B475" s="216"/>
      <c r="C475" s="217"/>
      <c r="D475" s="218" t="s">
        <v>205</v>
      </c>
      <c r="E475" s="219" t="s">
        <v>24</v>
      </c>
      <c r="F475" s="220" t="s">
        <v>2532</v>
      </c>
      <c r="G475" s="217"/>
      <c r="H475" s="221">
        <v>1.778</v>
      </c>
      <c r="I475" s="222"/>
      <c r="J475" s="217"/>
      <c r="K475" s="217"/>
      <c r="L475" s="223"/>
      <c r="M475" s="224"/>
      <c r="N475" s="225"/>
      <c r="O475" s="225"/>
      <c r="P475" s="225"/>
      <c r="Q475" s="225"/>
      <c r="R475" s="225"/>
      <c r="S475" s="225"/>
      <c r="T475" s="226"/>
      <c r="AT475" s="227" t="s">
        <v>205</v>
      </c>
      <c r="AU475" s="227" t="s">
        <v>211</v>
      </c>
      <c r="AV475" s="12" t="s">
        <v>83</v>
      </c>
      <c r="AW475" s="12" t="s">
        <v>37</v>
      </c>
      <c r="AX475" s="12" t="s">
        <v>81</v>
      </c>
      <c r="AY475" s="227" t="s">
        <v>196</v>
      </c>
    </row>
    <row r="476" spans="2:65" s="1" customFormat="1" ht="34.5" customHeight="1">
      <c r="B476" s="42"/>
      <c r="C476" s="204" t="s">
        <v>558</v>
      </c>
      <c r="D476" s="204" t="s">
        <v>198</v>
      </c>
      <c r="E476" s="205" t="s">
        <v>2104</v>
      </c>
      <c r="F476" s="206" t="s">
        <v>2105</v>
      </c>
      <c r="G476" s="207" t="s">
        <v>267</v>
      </c>
      <c r="H476" s="208">
        <v>11.85</v>
      </c>
      <c r="I476" s="209"/>
      <c r="J476" s="210">
        <f>ROUND(I476*H476,2)</f>
        <v>0</v>
      </c>
      <c r="K476" s="206" t="s">
        <v>202</v>
      </c>
      <c r="L476" s="62"/>
      <c r="M476" s="211" t="s">
        <v>24</v>
      </c>
      <c r="N476" s="212" t="s">
        <v>45</v>
      </c>
      <c r="O476" s="43"/>
      <c r="P476" s="213">
        <f>O476*H476</f>
        <v>0</v>
      </c>
      <c r="Q476" s="213">
        <v>0</v>
      </c>
      <c r="R476" s="213">
        <f>Q476*H476</f>
        <v>0</v>
      </c>
      <c r="S476" s="213">
        <v>0.27900000000000003</v>
      </c>
      <c r="T476" s="214">
        <f>S476*H476</f>
        <v>3.3061500000000001</v>
      </c>
      <c r="AR476" s="25" t="s">
        <v>203</v>
      </c>
      <c r="AT476" s="25" t="s">
        <v>198</v>
      </c>
      <c r="AU476" s="25" t="s">
        <v>211</v>
      </c>
      <c r="AY476" s="25" t="s">
        <v>196</v>
      </c>
      <c r="BE476" s="215">
        <f>IF(N476="základní",J476,0)</f>
        <v>0</v>
      </c>
      <c r="BF476" s="215">
        <f>IF(N476="snížená",J476,0)</f>
        <v>0</v>
      </c>
      <c r="BG476" s="215">
        <f>IF(N476="zákl. přenesená",J476,0)</f>
        <v>0</v>
      </c>
      <c r="BH476" s="215">
        <f>IF(N476="sníž. přenesená",J476,0)</f>
        <v>0</v>
      </c>
      <c r="BI476" s="215">
        <f>IF(N476="nulová",J476,0)</f>
        <v>0</v>
      </c>
      <c r="BJ476" s="25" t="s">
        <v>81</v>
      </c>
      <c r="BK476" s="215">
        <f>ROUND(I476*H476,2)</f>
        <v>0</v>
      </c>
      <c r="BL476" s="25" t="s">
        <v>203</v>
      </c>
      <c r="BM476" s="25" t="s">
        <v>2534</v>
      </c>
    </row>
    <row r="477" spans="2:65" s="12" customFormat="1">
      <c r="B477" s="216"/>
      <c r="C477" s="217"/>
      <c r="D477" s="218" t="s">
        <v>205</v>
      </c>
      <c r="E477" s="219" t="s">
        <v>24</v>
      </c>
      <c r="F477" s="220" t="s">
        <v>2535</v>
      </c>
      <c r="G477" s="217"/>
      <c r="H477" s="221">
        <v>11.85</v>
      </c>
      <c r="I477" s="222"/>
      <c r="J477" s="217"/>
      <c r="K477" s="217"/>
      <c r="L477" s="223"/>
      <c r="M477" s="224"/>
      <c r="N477" s="225"/>
      <c r="O477" s="225"/>
      <c r="P477" s="225"/>
      <c r="Q477" s="225"/>
      <c r="R477" s="225"/>
      <c r="S477" s="225"/>
      <c r="T477" s="226"/>
      <c r="AT477" s="227" t="s">
        <v>205</v>
      </c>
      <c r="AU477" s="227" t="s">
        <v>211</v>
      </c>
      <c r="AV477" s="12" t="s">
        <v>83</v>
      </c>
      <c r="AW477" s="12" t="s">
        <v>37</v>
      </c>
      <c r="AX477" s="12" t="s">
        <v>81</v>
      </c>
      <c r="AY477" s="227" t="s">
        <v>196</v>
      </c>
    </row>
    <row r="478" spans="2:65" s="1" customFormat="1" ht="23" customHeight="1">
      <c r="B478" s="42"/>
      <c r="C478" s="204" t="s">
        <v>561</v>
      </c>
      <c r="D478" s="204" t="s">
        <v>198</v>
      </c>
      <c r="E478" s="205" t="s">
        <v>2108</v>
      </c>
      <c r="F478" s="206" t="s">
        <v>2109</v>
      </c>
      <c r="G478" s="207" t="s">
        <v>214</v>
      </c>
      <c r="H478" s="208">
        <v>0.28100000000000003</v>
      </c>
      <c r="I478" s="209"/>
      <c r="J478" s="210">
        <f>ROUND(I478*H478,2)</f>
        <v>0</v>
      </c>
      <c r="K478" s="206" t="s">
        <v>202</v>
      </c>
      <c r="L478" s="62"/>
      <c r="M478" s="211" t="s">
        <v>24</v>
      </c>
      <c r="N478" s="212" t="s">
        <v>45</v>
      </c>
      <c r="O478" s="43"/>
      <c r="P478" s="213">
        <f>O478*H478</f>
        <v>0</v>
      </c>
      <c r="Q478" s="213">
        <v>0</v>
      </c>
      <c r="R478" s="213">
        <f>Q478*H478</f>
        <v>0</v>
      </c>
      <c r="S478" s="213">
        <v>1.258</v>
      </c>
      <c r="T478" s="214">
        <f>S478*H478</f>
        <v>0.35349800000000003</v>
      </c>
      <c r="AR478" s="25" t="s">
        <v>203</v>
      </c>
      <c r="AT478" s="25" t="s">
        <v>198</v>
      </c>
      <c r="AU478" s="25" t="s">
        <v>211</v>
      </c>
      <c r="AY478" s="25" t="s">
        <v>196</v>
      </c>
      <c r="BE478" s="215">
        <f>IF(N478="základní",J478,0)</f>
        <v>0</v>
      </c>
      <c r="BF478" s="215">
        <f>IF(N478="snížená",J478,0)</f>
        <v>0</v>
      </c>
      <c r="BG478" s="215">
        <f>IF(N478="zákl. přenesená",J478,0)</f>
        <v>0</v>
      </c>
      <c r="BH478" s="215">
        <f>IF(N478="sníž. přenesená",J478,0)</f>
        <v>0</v>
      </c>
      <c r="BI478" s="215">
        <f>IF(N478="nulová",J478,0)</f>
        <v>0</v>
      </c>
      <c r="BJ478" s="25" t="s">
        <v>81</v>
      </c>
      <c r="BK478" s="215">
        <f>ROUND(I478*H478,2)</f>
        <v>0</v>
      </c>
      <c r="BL478" s="25" t="s">
        <v>203</v>
      </c>
      <c r="BM478" s="25" t="s">
        <v>2536</v>
      </c>
    </row>
    <row r="479" spans="2:65" s="15" customFormat="1">
      <c r="B479" s="260"/>
      <c r="C479" s="261"/>
      <c r="D479" s="218" t="s">
        <v>205</v>
      </c>
      <c r="E479" s="262" t="s">
        <v>24</v>
      </c>
      <c r="F479" s="263" t="s">
        <v>2111</v>
      </c>
      <c r="G479" s="261"/>
      <c r="H479" s="262" t="s">
        <v>24</v>
      </c>
      <c r="I479" s="264"/>
      <c r="J479" s="261"/>
      <c r="K479" s="261"/>
      <c r="L479" s="265"/>
      <c r="M479" s="266"/>
      <c r="N479" s="267"/>
      <c r="O479" s="267"/>
      <c r="P479" s="267"/>
      <c r="Q479" s="267"/>
      <c r="R479" s="267"/>
      <c r="S479" s="267"/>
      <c r="T479" s="268"/>
      <c r="AT479" s="269" t="s">
        <v>205</v>
      </c>
      <c r="AU479" s="269" t="s">
        <v>211</v>
      </c>
      <c r="AV479" s="15" t="s">
        <v>81</v>
      </c>
      <c r="AW479" s="15" t="s">
        <v>37</v>
      </c>
      <c r="AX479" s="15" t="s">
        <v>74</v>
      </c>
      <c r="AY479" s="269" t="s">
        <v>196</v>
      </c>
    </row>
    <row r="480" spans="2:65" s="12" customFormat="1">
      <c r="B480" s="216"/>
      <c r="C480" s="217"/>
      <c r="D480" s="218" t="s">
        <v>205</v>
      </c>
      <c r="E480" s="219" t="s">
        <v>24</v>
      </c>
      <c r="F480" s="220" t="s">
        <v>24</v>
      </c>
      <c r="G480" s="217"/>
      <c r="H480" s="221">
        <v>0</v>
      </c>
      <c r="I480" s="222"/>
      <c r="J480" s="217"/>
      <c r="K480" s="217"/>
      <c r="L480" s="223"/>
      <c r="M480" s="224"/>
      <c r="N480" s="225"/>
      <c r="O480" s="225"/>
      <c r="P480" s="225"/>
      <c r="Q480" s="225"/>
      <c r="R480" s="225"/>
      <c r="S480" s="225"/>
      <c r="T480" s="226"/>
      <c r="AT480" s="227" t="s">
        <v>205</v>
      </c>
      <c r="AU480" s="227" t="s">
        <v>211</v>
      </c>
      <c r="AV480" s="12" t="s">
        <v>83</v>
      </c>
      <c r="AW480" s="12" t="s">
        <v>37</v>
      </c>
      <c r="AX480" s="12" t="s">
        <v>74</v>
      </c>
      <c r="AY480" s="227" t="s">
        <v>196</v>
      </c>
    </row>
    <row r="481" spans="2:65" s="12" customFormat="1">
      <c r="B481" s="216"/>
      <c r="C481" s="217"/>
      <c r="D481" s="218" t="s">
        <v>205</v>
      </c>
      <c r="E481" s="219" t="s">
        <v>24</v>
      </c>
      <c r="F481" s="220" t="s">
        <v>2537</v>
      </c>
      <c r="G481" s="217"/>
      <c r="H481" s="221">
        <v>0.28100000000000003</v>
      </c>
      <c r="I481" s="222"/>
      <c r="J481" s="217"/>
      <c r="K481" s="217"/>
      <c r="L481" s="223"/>
      <c r="M481" s="224"/>
      <c r="N481" s="225"/>
      <c r="O481" s="225"/>
      <c r="P481" s="225"/>
      <c r="Q481" s="225"/>
      <c r="R481" s="225"/>
      <c r="S481" s="225"/>
      <c r="T481" s="226"/>
      <c r="AT481" s="227" t="s">
        <v>205</v>
      </c>
      <c r="AU481" s="227" t="s">
        <v>211</v>
      </c>
      <c r="AV481" s="12" t="s">
        <v>83</v>
      </c>
      <c r="AW481" s="12" t="s">
        <v>37</v>
      </c>
      <c r="AX481" s="12" t="s">
        <v>81</v>
      </c>
      <c r="AY481" s="227" t="s">
        <v>196</v>
      </c>
    </row>
    <row r="482" spans="2:65" s="1" customFormat="1" ht="34.5" customHeight="1">
      <c r="B482" s="42"/>
      <c r="C482" s="204" t="s">
        <v>563</v>
      </c>
      <c r="D482" s="204" t="s">
        <v>198</v>
      </c>
      <c r="E482" s="205" t="s">
        <v>2113</v>
      </c>
      <c r="F482" s="206" t="s">
        <v>2114</v>
      </c>
      <c r="G482" s="207" t="s">
        <v>248</v>
      </c>
      <c r="H482" s="208">
        <v>12</v>
      </c>
      <c r="I482" s="209"/>
      <c r="J482" s="210">
        <f>ROUND(I482*H482,2)</f>
        <v>0</v>
      </c>
      <c r="K482" s="206" t="s">
        <v>202</v>
      </c>
      <c r="L482" s="62"/>
      <c r="M482" s="211" t="s">
        <v>24</v>
      </c>
      <c r="N482" s="212" t="s">
        <v>45</v>
      </c>
      <c r="O482" s="43"/>
      <c r="P482" s="213">
        <f>O482*H482</f>
        <v>0</v>
      </c>
      <c r="Q482" s="213">
        <v>0</v>
      </c>
      <c r="R482" s="213">
        <f>Q482*H482</f>
        <v>0</v>
      </c>
      <c r="S482" s="213">
        <v>3.9E-2</v>
      </c>
      <c r="T482" s="214">
        <f>S482*H482</f>
        <v>0.46799999999999997</v>
      </c>
      <c r="AR482" s="25" t="s">
        <v>203</v>
      </c>
      <c r="AT482" s="25" t="s">
        <v>198</v>
      </c>
      <c r="AU482" s="25" t="s">
        <v>211</v>
      </c>
      <c r="AY482" s="25" t="s">
        <v>196</v>
      </c>
      <c r="BE482" s="215">
        <f>IF(N482="základní",J482,0)</f>
        <v>0</v>
      </c>
      <c r="BF482" s="215">
        <f>IF(N482="snížená",J482,0)</f>
        <v>0</v>
      </c>
      <c r="BG482" s="215">
        <f>IF(N482="zákl. přenesená",J482,0)</f>
        <v>0</v>
      </c>
      <c r="BH482" s="215">
        <f>IF(N482="sníž. přenesená",J482,0)</f>
        <v>0</v>
      </c>
      <c r="BI482" s="215">
        <f>IF(N482="nulová",J482,0)</f>
        <v>0</v>
      </c>
      <c r="BJ482" s="25" t="s">
        <v>81</v>
      </c>
      <c r="BK482" s="215">
        <f>ROUND(I482*H482,2)</f>
        <v>0</v>
      </c>
      <c r="BL482" s="25" t="s">
        <v>203</v>
      </c>
      <c r="BM482" s="25" t="s">
        <v>2538</v>
      </c>
    </row>
    <row r="483" spans="2:65" s="15" customFormat="1">
      <c r="B483" s="260"/>
      <c r="C483" s="261"/>
      <c r="D483" s="218" t="s">
        <v>205</v>
      </c>
      <c r="E483" s="262" t="s">
        <v>24</v>
      </c>
      <c r="F483" s="263" t="s">
        <v>2111</v>
      </c>
      <c r="G483" s="261"/>
      <c r="H483" s="262" t="s">
        <v>24</v>
      </c>
      <c r="I483" s="264"/>
      <c r="J483" s="261"/>
      <c r="K483" s="261"/>
      <c r="L483" s="265"/>
      <c r="M483" s="266"/>
      <c r="N483" s="267"/>
      <c r="O483" s="267"/>
      <c r="P483" s="267"/>
      <c r="Q483" s="267"/>
      <c r="R483" s="267"/>
      <c r="S483" s="267"/>
      <c r="T483" s="268"/>
      <c r="AT483" s="269" t="s">
        <v>205</v>
      </c>
      <c r="AU483" s="269" t="s">
        <v>211</v>
      </c>
      <c r="AV483" s="15" t="s">
        <v>81</v>
      </c>
      <c r="AW483" s="15" t="s">
        <v>37</v>
      </c>
      <c r="AX483" s="15" t="s">
        <v>74</v>
      </c>
      <c r="AY483" s="269" t="s">
        <v>196</v>
      </c>
    </row>
    <row r="484" spans="2:65" s="12" customFormat="1">
      <c r="B484" s="216"/>
      <c r="C484" s="217"/>
      <c r="D484" s="218" t="s">
        <v>205</v>
      </c>
      <c r="E484" s="219" t="s">
        <v>24</v>
      </c>
      <c r="F484" s="220" t="s">
        <v>24</v>
      </c>
      <c r="G484" s="217"/>
      <c r="H484" s="221">
        <v>0</v>
      </c>
      <c r="I484" s="222"/>
      <c r="J484" s="217"/>
      <c r="K484" s="217"/>
      <c r="L484" s="223"/>
      <c r="M484" s="224"/>
      <c r="N484" s="225"/>
      <c r="O484" s="225"/>
      <c r="P484" s="225"/>
      <c r="Q484" s="225"/>
      <c r="R484" s="225"/>
      <c r="S484" s="225"/>
      <c r="T484" s="226"/>
      <c r="AT484" s="227" t="s">
        <v>205</v>
      </c>
      <c r="AU484" s="227" t="s">
        <v>211</v>
      </c>
      <c r="AV484" s="12" t="s">
        <v>83</v>
      </c>
      <c r="AW484" s="12" t="s">
        <v>37</v>
      </c>
      <c r="AX484" s="12" t="s">
        <v>74</v>
      </c>
      <c r="AY484" s="227" t="s">
        <v>196</v>
      </c>
    </row>
    <row r="485" spans="2:65" s="12" customFormat="1">
      <c r="B485" s="216"/>
      <c r="C485" s="217"/>
      <c r="D485" s="218" t="s">
        <v>205</v>
      </c>
      <c r="E485" s="219" t="s">
        <v>24</v>
      </c>
      <c r="F485" s="220" t="s">
        <v>2539</v>
      </c>
      <c r="G485" s="217"/>
      <c r="H485" s="221">
        <v>12</v>
      </c>
      <c r="I485" s="222"/>
      <c r="J485" s="217"/>
      <c r="K485" s="217"/>
      <c r="L485" s="223"/>
      <c r="M485" s="224"/>
      <c r="N485" s="225"/>
      <c r="O485" s="225"/>
      <c r="P485" s="225"/>
      <c r="Q485" s="225"/>
      <c r="R485" s="225"/>
      <c r="S485" s="225"/>
      <c r="T485" s="226"/>
      <c r="AT485" s="227" t="s">
        <v>205</v>
      </c>
      <c r="AU485" s="227" t="s">
        <v>211</v>
      </c>
      <c r="AV485" s="12" t="s">
        <v>83</v>
      </c>
      <c r="AW485" s="12" t="s">
        <v>37</v>
      </c>
      <c r="AX485" s="12" t="s">
        <v>81</v>
      </c>
      <c r="AY485" s="227" t="s">
        <v>196</v>
      </c>
    </row>
    <row r="486" spans="2:65" s="1" customFormat="1" ht="34.5" customHeight="1">
      <c r="B486" s="42"/>
      <c r="C486" s="204" t="s">
        <v>568</v>
      </c>
      <c r="D486" s="204" t="s">
        <v>198</v>
      </c>
      <c r="E486" s="205" t="s">
        <v>1008</v>
      </c>
      <c r="F486" s="206" t="s">
        <v>1009</v>
      </c>
      <c r="G486" s="207" t="s">
        <v>248</v>
      </c>
      <c r="H486" s="208">
        <v>6</v>
      </c>
      <c r="I486" s="209"/>
      <c r="J486" s="210">
        <f>ROUND(I486*H486,2)</f>
        <v>0</v>
      </c>
      <c r="K486" s="206" t="s">
        <v>24</v>
      </c>
      <c r="L486" s="62"/>
      <c r="M486" s="211" t="s">
        <v>24</v>
      </c>
      <c r="N486" s="212" t="s">
        <v>45</v>
      </c>
      <c r="O486" s="43"/>
      <c r="P486" s="213">
        <f>O486*H486</f>
        <v>0</v>
      </c>
      <c r="Q486" s="213">
        <v>0</v>
      </c>
      <c r="R486" s="213">
        <f>Q486*H486</f>
        <v>0</v>
      </c>
      <c r="S486" s="213">
        <v>3.1E-2</v>
      </c>
      <c r="T486" s="214">
        <f>S486*H486</f>
        <v>0.186</v>
      </c>
      <c r="AR486" s="25" t="s">
        <v>203</v>
      </c>
      <c r="AT486" s="25" t="s">
        <v>198</v>
      </c>
      <c r="AU486" s="25" t="s">
        <v>211</v>
      </c>
      <c r="AY486" s="25" t="s">
        <v>196</v>
      </c>
      <c r="BE486" s="215">
        <f>IF(N486="základní",J486,0)</f>
        <v>0</v>
      </c>
      <c r="BF486" s="215">
        <f>IF(N486="snížená",J486,0)</f>
        <v>0</v>
      </c>
      <c r="BG486" s="215">
        <f>IF(N486="zákl. přenesená",J486,0)</f>
        <v>0</v>
      </c>
      <c r="BH486" s="215">
        <f>IF(N486="sníž. přenesená",J486,0)</f>
        <v>0</v>
      </c>
      <c r="BI486" s="215">
        <f>IF(N486="nulová",J486,0)</f>
        <v>0</v>
      </c>
      <c r="BJ486" s="25" t="s">
        <v>81</v>
      </c>
      <c r="BK486" s="215">
        <f>ROUND(I486*H486,2)</f>
        <v>0</v>
      </c>
      <c r="BL486" s="25" t="s">
        <v>203</v>
      </c>
      <c r="BM486" s="25" t="s">
        <v>2540</v>
      </c>
    </row>
    <row r="487" spans="2:65" s="12" customFormat="1">
      <c r="B487" s="216"/>
      <c r="C487" s="217"/>
      <c r="D487" s="218" t="s">
        <v>205</v>
      </c>
      <c r="E487" s="219" t="s">
        <v>24</v>
      </c>
      <c r="F487" s="220" t="s">
        <v>2541</v>
      </c>
      <c r="G487" s="217"/>
      <c r="H487" s="221">
        <v>6</v>
      </c>
      <c r="I487" s="222"/>
      <c r="J487" s="217"/>
      <c r="K487" s="217"/>
      <c r="L487" s="223"/>
      <c r="M487" s="224"/>
      <c r="N487" s="225"/>
      <c r="O487" s="225"/>
      <c r="P487" s="225"/>
      <c r="Q487" s="225"/>
      <c r="R487" s="225"/>
      <c r="S487" s="225"/>
      <c r="T487" s="226"/>
      <c r="AT487" s="227" t="s">
        <v>205</v>
      </c>
      <c r="AU487" s="227" t="s">
        <v>211</v>
      </c>
      <c r="AV487" s="12" t="s">
        <v>83</v>
      </c>
      <c r="AW487" s="12" t="s">
        <v>37</v>
      </c>
      <c r="AX487" s="12" t="s">
        <v>81</v>
      </c>
      <c r="AY487" s="227" t="s">
        <v>196</v>
      </c>
    </row>
    <row r="488" spans="2:65" s="11" customFormat="1" ht="29.9" customHeight="1">
      <c r="B488" s="188"/>
      <c r="C488" s="189"/>
      <c r="D488" s="190" t="s">
        <v>73</v>
      </c>
      <c r="E488" s="202" t="s">
        <v>1100</v>
      </c>
      <c r="F488" s="202" t="s">
        <v>1101</v>
      </c>
      <c r="G488" s="189"/>
      <c r="H488" s="189"/>
      <c r="I488" s="192"/>
      <c r="J488" s="203">
        <f>BK488</f>
        <v>0</v>
      </c>
      <c r="K488" s="189"/>
      <c r="L488" s="194"/>
      <c r="M488" s="195"/>
      <c r="N488" s="196"/>
      <c r="O488" s="196"/>
      <c r="P488" s="197">
        <f>SUM(P489:P502)</f>
        <v>0</v>
      </c>
      <c r="Q488" s="196"/>
      <c r="R488" s="197">
        <f>SUM(R489:R502)</f>
        <v>0</v>
      </c>
      <c r="S488" s="196"/>
      <c r="T488" s="198">
        <f>SUM(T489:T502)</f>
        <v>0</v>
      </c>
      <c r="AR488" s="199" t="s">
        <v>81</v>
      </c>
      <c r="AT488" s="200" t="s">
        <v>73</v>
      </c>
      <c r="AU488" s="200" t="s">
        <v>81</v>
      </c>
      <c r="AY488" s="199" t="s">
        <v>196</v>
      </c>
      <c r="BK488" s="201">
        <f>SUM(BK489:BK502)</f>
        <v>0</v>
      </c>
    </row>
    <row r="489" spans="2:65" s="1" customFormat="1" ht="23" customHeight="1">
      <c r="B489" s="42"/>
      <c r="C489" s="204" t="s">
        <v>572</v>
      </c>
      <c r="D489" s="204" t="s">
        <v>198</v>
      </c>
      <c r="E489" s="205" t="s">
        <v>1131</v>
      </c>
      <c r="F489" s="206" t="s">
        <v>1132</v>
      </c>
      <c r="G489" s="207" t="s">
        <v>320</v>
      </c>
      <c r="H489" s="208">
        <v>15</v>
      </c>
      <c r="I489" s="209"/>
      <c r="J489" s="210">
        <f>ROUND(I489*H489,2)</f>
        <v>0</v>
      </c>
      <c r="K489" s="206" t="s">
        <v>202</v>
      </c>
      <c r="L489" s="62"/>
      <c r="M489" s="211" t="s">
        <v>24</v>
      </c>
      <c r="N489" s="212" t="s">
        <v>45</v>
      </c>
      <c r="O489" s="43"/>
      <c r="P489" s="213">
        <f>O489*H489</f>
        <v>0</v>
      </c>
      <c r="Q489" s="213">
        <v>0</v>
      </c>
      <c r="R489" s="213">
        <f>Q489*H489</f>
        <v>0</v>
      </c>
      <c r="S489" s="213">
        <v>0</v>
      </c>
      <c r="T489" s="214">
        <f>S489*H489</f>
        <v>0</v>
      </c>
      <c r="AR489" s="25" t="s">
        <v>203</v>
      </c>
      <c r="AT489" s="25" t="s">
        <v>198</v>
      </c>
      <c r="AU489" s="25" t="s">
        <v>83</v>
      </c>
      <c r="AY489" s="25" t="s">
        <v>196</v>
      </c>
      <c r="BE489" s="215">
        <f>IF(N489="základní",J489,0)</f>
        <v>0</v>
      </c>
      <c r="BF489" s="215">
        <f>IF(N489="snížená",J489,0)</f>
        <v>0</v>
      </c>
      <c r="BG489" s="215">
        <f>IF(N489="zákl. přenesená",J489,0)</f>
        <v>0</v>
      </c>
      <c r="BH489" s="215">
        <f>IF(N489="sníž. přenesená",J489,0)</f>
        <v>0</v>
      </c>
      <c r="BI489" s="215">
        <f>IF(N489="nulová",J489,0)</f>
        <v>0</v>
      </c>
      <c r="BJ489" s="25" t="s">
        <v>81</v>
      </c>
      <c r="BK489" s="215">
        <f>ROUND(I489*H489,2)</f>
        <v>0</v>
      </c>
      <c r="BL489" s="25" t="s">
        <v>203</v>
      </c>
      <c r="BM489" s="25" t="s">
        <v>2542</v>
      </c>
    </row>
    <row r="490" spans="2:65" s="1" customFormat="1" ht="34.5" customHeight="1">
      <c r="B490" s="42"/>
      <c r="C490" s="204" t="s">
        <v>576</v>
      </c>
      <c r="D490" s="204" t="s">
        <v>198</v>
      </c>
      <c r="E490" s="205" t="s">
        <v>1135</v>
      </c>
      <c r="F490" s="206" t="s">
        <v>1136</v>
      </c>
      <c r="G490" s="207" t="s">
        <v>320</v>
      </c>
      <c r="H490" s="208">
        <v>675</v>
      </c>
      <c r="I490" s="209"/>
      <c r="J490" s="210">
        <f>ROUND(I490*H490,2)</f>
        <v>0</v>
      </c>
      <c r="K490" s="206" t="s">
        <v>202</v>
      </c>
      <c r="L490" s="62"/>
      <c r="M490" s="211" t="s">
        <v>24</v>
      </c>
      <c r="N490" s="212" t="s">
        <v>45</v>
      </c>
      <c r="O490" s="43"/>
      <c r="P490" s="213">
        <f>O490*H490</f>
        <v>0</v>
      </c>
      <c r="Q490" s="213">
        <v>0</v>
      </c>
      <c r="R490" s="213">
        <f>Q490*H490</f>
        <v>0</v>
      </c>
      <c r="S490" s="213">
        <v>0</v>
      </c>
      <c r="T490" s="214">
        <f>S490*H490</f>
        <v>0</v>
      </c>
      <c r="AR490" s="25" t="s">
        <v>203</v>
      </c>
      <c r="AT490" s="25" t="s">
        <v>198</v>
      </c>
      <c r="AU490" s="25" t="s">
        <v>83</v>
      </c>
      <c r="AY490" s="25" t="s">
        <v>196</v>
      </c>
      <c r="BE490" s="215">
        <f>IF(N490="základní",J490,0)</f>
        <v>0</v>
      </c>
      <c r="BF490" s="215">
        <f>IF(N490="snížená",J490,0)</f>
        <v>0</v>
      </c>
      <c r="BG490" s="215">
        <f>IF(N490="zákl. přenesená",J490,0)</f>
        <v>0</v>
      </c>
      <c r="BH490" s="215">
        <f>IF(N490="sníž. přenesená",J490,0)</f>
        <v>0</v>
      </c>
      <c r="BI490" s="215">
        <f>IF(N490="nulová",J490,0)</f>
        <v>0</v>
      </c>
      <c r="BJ490" s="25" t="s">
        <v>81</v>
      </c>
      <c r="BK490" s="215">
        <f>ROUND(I490*H490,2)</f>
        <v>0</v>
      </c>
      <c r="BL490" s="25" t="s">
        <v>203</v>
      </c>
      <c r="BM490" s="25" t="s">
        <v>2543</v>
      </c>
    </row>
    <row r="491" spans="2:65" s="12" customFormat="1">
      <c r="B491" s="216"/>
      <c r="C491" s="217"/>
      <c r="D491" s="218" t="s">
        <v>205</v>
      </c>
      <c r="E491" s="219" t="s">
        <v>24</v>
      </c>
      <c r="F491" s="220" t="s">
        <v>2544</v>
      </c>
      <c r="G491" s="217"/>
      <c r="H491" s="221">
        <v>675</v>
      </c>
      <c r="I491" s="222"/>
      <c r="J491" s="217"/>
      <c r="K491" s="217"/>
      <c r="L491" s="223"/>
      <c r="M491" s="224"/>
      <c r="N491" s="225"/>
      <c r="O491" s="225"/>
      <c r="P491" s="225"/>
      <c r="Q491" s="225"/>
      <c r="R491" s="225"/>
      <c r="S491" s="225"/>
      <c r="T491" s="226"/>
      <c r="AT491" s="227" t="s">
        <v>205</v>
      </c>
      <c r="AU491" s="227" t="s">
        <v>83</v>
      </c>
      <c r="AV491" s="12" t="s">
        <v>83</v>
      </c>
      <c r="AW491" s="12" t="s">
        <v>37</v>
      </c>
      <c r="AX491" s="12" t="s">
        <v>81</v>
      </c>
      <c r="AY491" s="227" t="s">
        <v>196</v>
      </c>
    </row>
    <row r="492" spans="2:65" s="1" customFormat="1" ht="23" customHeight="1">
      <c r="B492" s="42"/>
      <c r="C492" s="204" t="s">
        <v>580</v>
      </c>
      <c r="D492" s="204" t="s">
        <v>198</v>
      </c>
      <c r="E492" s="205" t="s">
        <v>1103</v>
      </c>
      <c r="F492" s="206" t="s">
        <v>1104</v>
      </c>
      <c r="G492" s="207" t="s">
        <v>214</v>
      </c>
      <c r="H492" s="208">
        <v>59.427</v>
      </c>
      <c r="I492" s="209"/>
      <c r="J492" s="210">
        <f>ROUND(I492*H492,2)</f>
        <v>0</v>
      </c>
      <c r="K492" s="206" t="s">
        <v>202</v>
      </c>
      <c r="L492" s="62"/>
      <c r="M492" s="211" t="s">
        <v>24</v>
      </c>
      <c r="N492" s="212" t="s">
        <v>45</v>
      </c>
      <c r="O492" s="43"/>
      <c r="P492" s="213">
        <f>O492*H492</f>
        <v>0</v>
      </c>
      <c r="Q492" s="213">
        <v>0</v>
      </c>
      <c r="R492" s="213">
        <f>Q492*H492</f>
        <v>0</v>
      </c>
      <c r="S492" s="213">
        <v>0</v>
      </c>
      <c r="T492" s="214">
        <f>S492*H492</f>
        <v>0</v>
      </c>
      <c r="AR492" s="25" t="s">
        <v>203</v>
      </c>
      <c r="AT492" s="25" t="s">
        <v>198</v>
      </c>
      <c r="AU492" s="25" t="s">
        <v>83</v>
      </c>
      <c r="AY492" s="25" t="s">
        <v>196</v>
      </c>
      <c r="BE492" s="215">
        <f>IF(N492="základní",J492,0)</f>
        <v>0</v>
      </c>
      <c r="BF492" s="215">
        <f>IF(N492="snížená",J492,0)</f>
        <v>0</v>
      </c>
      <c r="BG492" s="215">
        <f>IF(N492="zákl. přenesená",J492,0)</f>
        <v>0</v>
      </c>
      <c r="BH492" s="215">
        <f>IF(N492="sníž. přenesená",J492,0)</f>
        <v>0</v>
      </c>
      <c r="BI492" s="215">
        <f>IF(N492="nulová",J492,0)</f>
        <v>0</v>
      </c>
      <c r="BJ492" s="25" t="s">
        <v>81</v>
      </c>
      <c r="BK492" s="215">
        <f>ROUND(I492*H492,2)</f>
        <v>0</v>
      </c>
      <c r="BL492" s="25" t="s">
        <v>203</v>
      </c>
      <c r="BM492" s="25" t="s">
        <v>2545</v>
      </c>
    </row>
    <row r="493" spans="2:65" s="1" customFormat="1" ht="34.5" customHeight="1">
      <c r="B493" s="42"/>
      <c r="C493" s="204" t="s">
        <v>584</v>
      </c>
      <c r="D493" s="204" t="s">
        <v>198</v>
      </c>
      <c r="E493" s="205" t="s">
        <v>1107</v>
      </c>
      <c r="F493" s="206" t="s">
        <v>1108</v>
      </c>
      <c r="G493" s="207" t="s">
        <v>214</v>
      </c>
      <c r="H493" s="208">
        <v>178.28100000000001</v>
      </c>
      <c r="I493" s="209"/>
      <c r="J493" s="210">
        <f>ROUND(I493*H493,2)</f>
        <v>0</v>
      </c>
      <c r="K493" s="206" t="s">
        <v>202</v>
      </c>
      <c r="L493" s="62"/>
      <c r="M493" s="211" t="s">
        <v>24</v>
      </c>
      <c r="N493" s="212" t="s">
        <v>45</v>
      </c>
      <c r="O493" s="43"/>
      <c r="P493" s="213">
        <f>O493*H493</f>
        <v>0</v>
      </c>
      <c r="Q493" s="213">
        <v>0</v>
      </c>
      <c r="R493" s="213">
        <f>Q493*H493</f>
        <v>0</v>
      </c>
      <c r="S493" s="213">
        <v>0</v>
      </c>
      <c r="T493" s="214">
        <f>S493*H493</f>
        <v>0</v>
      </c>
      <c r="AR493" s="25" t="s">
        <v>203</v>
      </c>
      <c r="AT493" s="25" t="s">
        <v>198</v>
      </c>
      <c r="AU493" s="25" t="s">
        <v>83</v>
      </c>
      <c r="AY493" s="25" t="s">
        <v>196</v>
      </c>
      <c r="BE493" s="215">
        <f>IF(N493="základní",J493,0)</f>
        <v>0</v>
      </c>
      <c r="BF493" s="215">
        <f>IF(N493="snížená",J493,0)</f>
        <v>0</v>
      </c>
      <c r="BG493" s="215">
        <f>IF(N493="zákl. přenesená",J493,0)</f>
        <v>0</v>
      </c>
      <c r="BH493" s="215">
        <f>IF(N493="sníž. přenesená",J493,0)</f>
        <v>0</v>
      </c>
      <c r="BI493" s="215">
        <f>IF(N493="nulová",J493,0)</f>
        <v>0</v>
      </c>
      <c r="BJ493" s="25" t="s">
        <v>81</v>
      </c>
      <c r="BK493" s="215">
        <f>ROUND(I493*H493,2)</f>
        <v>0</v>
      </c>
      <c r="BL493" s="25" t="s">
        <v>203</v>
      </c>
      <c r="BM493" s="25" t="s">
        <v>2546</v>
      </c>
    </row>
    <row r="494" spans="2:65" s="12" customFormat="1">
      <c r="B494" s="216"/>
      <c r="C494" s="217"/>
      <c r="D494" s="218" t="s">
        <v>205</v>
      </c>
      <c r="E494" s="219" t="s">
        <v>24</v>
      </c>
      <c r="F494" s="220" t="s">
        <v>2547</v>
      </c>
      <c r="G494" s="217"/>
      <c r="H494" s="221">
        <v>178.28100000000001</v>
      </c>
      <c r="I494" s="222"/>
      <c r="J494" s="217"/>
      <c r="K494" s="217"/>
      <c r="L494" s="223"/>
      <c r="M494" s="224"/>
      <c r="N494" s="225"/>
      <c r="O494" s="225"/>
      <c r="P494" s="225"/>
      <c r="Q494" s="225"/>
      <c r="R494" s="225"/>
      <c r="S494" s="225"/>
      <c r="T494" s="226"/>
      <c r="AT494" s="227" t="s">
        <v>205</v>
      </c>
      <c r="AU494" s="227" t="s">
        <v>83</v>
      </c>
      <c r="AV494" s="12" t="s">
        <v>83</v>
      </c>
      <c r="AW494" s="12" t="s">
        <v>37</v>
      </c>
      <c r="AX494" s="12" t="s">
        <v>81</v>
      </c>
      <c r="AY494" s="227" t="s">
        <v>196</v>
      </c>
    </row>
    <row r="495" spans="2:65" s="1" customFormat="1" ht="34.5" customHeight="1">
      <c r="B495" s="42"/>
      <c r="C495" s="204" t="s">
        <v>588</v>
      </c>
      <c r="D495" s="204" t="s">
        <v>198</v>
      </c>
      <c r="E495" s="205" t="s">
        <v>1112</v>
      </c>
      <c r="F495" s="206" t="s">
        <v>1113</v>
      </c>
      <c r="G495" s="207" t="s">
        <v>214</v>
      </c>
      <c r="H495" s="208">
        <v>5.2999999999999999E-2</v>
      </c>
      <c r="I495" s="209"/>
      <c r="J495" s="210">
        <f>ROUND(I495*H495,2)</f>
        <v>0</v>
      </c>
      <c r="K495" s="206" t="s">
        <v>202</v>
      </c>
      <c r="L495" s="62"/>
      <c r="M495" s="211" t="s">
        <v>24</v>
      </c>
      <c r="N495" s="212" t="s">
        <v>45</v>
      </c>
      <c r="O495" s="43"/>
      <c r="P495" s="213">
        <f>O495*H495</f>
        <v>0</v>
      </c>
      <c r="Q495" s="213">
        <v>0</v>
      </c>
      <c r="R495" s="213">
        <f>Q495*H495</f>
        <v>0</v>
      </c>
      <c r="S495" s="213">
        <v>0</v>
      </c>
      <c r="T495" s="214">
        <f>S495*H495</f>
        <v>0</v>
      </c>
      <c r="AR495" s="25" t="s">
        <v>203</v>
      </c>
      <c r="AT495" s="25" t="s">
        <v>198</v>
      </c>
      <c r="AU495" s="25" t="s">
        <v>83</v>
      </c>
      <c r="AY495" s="25" t="s">
        <v>196</v>
      </c>
      <c r="BE495" s="215">
        <f>IF(N495="základní",J495,0)</f>
        <v>0</v>
      </c>
      <c r="BF495" s="215">
        <f>IF(N495="snížená",J495,0)</f>
        <v>0</v>
      </c>
      <c r="BG495" s="215">
        <f>IF(N495="zákl. přenesená",J495,0)</f>
        <v>0</v>
      </c>
      <c r="BH495" s="215">
        <f>IF(N495="sníž. přenesená",J495,0)</f>
        <v>0</v>
      </c>
      <c r="BI495" s="215">
        <f>IF(N495="nulová",J495,0)</f>
        <v>0</v>
      </c>
      <c r="BJ495" s="25" t="s">
        <v>81</v>
      </c>
      <c r="BK495" s="215">
        <f>ROUND(I495*H495,2)</f>
        <v>0</v>
      </c>
      <c r="BL495" s="25" t="s">
        <v>203</v>
      </c>
      <c r="BM495" s="25" t="s">
        <v>2548</v>
      </c>
    </row>
    <row r="496" spans="2:65" s="1" customFormat="1" ht="34.5" customHeight="1">
      <c r="B496" s="42"/>
      <c r="C496" s="204" t="s">
        <v>593</v>
      </c>
      <c r="D496" s="204" t="s">
        <v>198</v>
      </c>
      <c r="E496" s="205" t="s">
        <v>1120</v>
      </c>
      <c r="F496" s="206" t="s">
        <v>1121</v>
      </c>
      <c r="G496" s="207" t="s">
        <v>214</v>
      </c>
      <c r="H496" s="208">
        <v>0.40200000000000002</v>
      </c>
      <c r="I496" s="209"/>
      <c r="J496" s="210">
        <f>ROUND(I496*H496,2)</f>
        <v>0</v>
      </c>
      <c r="K496" s="206" t="s">
        <v>202</v>
      </c>
      <c r="L496" s="62"/>
      <c r="M496" s="211" t="s">
        <v>24</v>
      </c>
      <c r="N496" s="212" t="s">
        <v>45</v>
      </c>
      <c r="O496" s="43"/>
      <c r="P496" s="213">
        <f>O496*H496</f>
        <v>0</v>
      </c>
      <c r="Q496" s="213">
        <v>0</v>
      </c>
      <c r="R496" s="213">
        <f>Q496*H496</f>
        <v>0</v>
      </c>
      <c r="S496" s="213">
        <v>0</v>
      </c>
      <c r="T496" s="214">
        <f>S496*H496</f>
        <v>0</v>
      </c>
      <c r="AR496" s="25" t="s">
        <v>203</v>
      </c>
      <c r="AT496" s="25" t="s">
        <v>198</v>
      </c>
      <c r="AU496" s="25" t="s">
        <v>83</v>
      </c>
      <c r="AY496" s="25" t="s">
        <v>196</v>
      </c>
      <c r="BE496" s="215">
        <f>IF(N496="základní",J496,0)</f>
        <v>0</v>
      </c>
      <c r="BF496" s="215">
        <f>IF(N496="snížená",J496,0)</f>
        <v>0</v>
      </c>
      <c r="BG496" s="215">
        <f>IF(N496="zákl. přenesená",J496,0)</f>
        <v>0</v>
      </c>
      <c r="BH496" s="215">
        <f>IF(N496="sníž. přenesená",J496,0)</f>
        <v>0</v>
      </c>
      <c r="BI496" s="215">
        <f>IF(N496="nulová",J496,0)</f>
        <v>0</v>
      </c>
      <c r="BJ496" s="25" t="s">
        <v>81</v>
      </c>
      <c r="BK496" s="215">
        <f>ROUND(I496*H496,2)</f>
        <v>0</v>
      </c>
      <c r="BL496" s="25" t="s">
        <v>203</v>
      </c>
      <c r="BM496" s="25" t="s">
        <v>2549</v>
      </c>
    </row>
    <row r="497" spans="2:65" s="1" customFormat="1" ht="34.5" customHeight="1">
      <c r="B497" s="42"/>
      <c r="C497" s="204" t="s">
        <v>597</v>
      </c>
      <c r="D497" s="204" t="s">
        <v>198</v>
      </c>
      <c r="E497" s="205" t="s">
        <v>1116</v>
      </c>
      <c r="F497" s="206" t="s">
        <v>1117</v>
      </c>
      <c r="G497" s="207" t="s">
        <v>214</v>
      </c>
      <c r="H497" s="208">
        <v>1.1910000000000001</v>
      </c>
      <c r="I497" s="209"/>
      <c r="J497" s="210">
        <f>ROUND(I497*H497,2)</f>
        <v>0</v>
      </c>
      <c r="K497" s="206" t="s">
        <v>202</v>
      </c>
      <c r="L497" s="62"/>
      <c r="M497" s="211" t="s">
        <v>24</v>
      </c>
      <c r="N497" s="212" t="s">
        <v>45</v>
      </c>
      <c r="O497" s="43"/>
      <c r="P497" s="213">
        <f>O497*H497</f>
        <v>0</v>
      </c>
      <c r="Q497" s="213">
        <v>0</v>
      </c>
      <c r="R497" s="213">
        <f>Q497*H497</f>
        <v>0</v>
      </c>
      <c r="S497" s="213">
        <v>0</v>
      </c>
      <c r="T497" s="214">
        <f>S497*H497</f>
        <v>0</v>
      </c>
      <c r="AR497" s="25" t="s">
        <v>203</v>
      </c>
      <c r="AT497" s="25" t="s">
        <v>198</v>
      </c>
      <c r="AU497" s="25" t="s">
        <v>83</v>
      </c>
      <c r="AY497" s="25" t="s">
        <v>196</v>
      </c>
      <c r="BE497" s="215">
        <f>IF(N497="základní",J497,0)</f>
        <v>0</v>
      </c>
      <c r="BF497" s="215">
        <f>IF(N497="snížená",J497,0)</f>
        <v>0</v>
      </c>
      <c r="BG497" s="215">
        <f>IF(N497="zákl. přenesená",J497,0)</f>
        <v>0</v>
      </c>
      <c r="BH497" s="215">
        <f>IF(N497="sníž. přenesená",J497,0)</f>
        <v>0</v>
      </c>
      <c r="BI497" s="215">
        <f>IF(N497="nulová",J497,0)</f>
        <v>0</v>
      </c>
      <c r="BJ497" s="25" t="s">
        <v>81</v>
      </c>
      <c r="BK497" s="215">
        <f>ROUND(I497*H497,2)</f>
        <v>0</v>
      </c>
      <c r="BL497" s="25" t="s">
        <v>203</v>
      </c>
      <c r="BM497" s="25" t="s">
        <v>2550</v>
      </c>
    </row>
    <row r="498" spans="2:65" s="1" customFormat="1" ht="46" customHeight="1">
      <c r="B498" s="42"/>
      <c r="C498" s="204" t="s">
        <v>604</v>
      </c>
      <c r="D498" s="204" t="s">
        <v>198</v>
      </c>
      <c r="E498" s="205" t="s">
        <v>1124</v>
      </c>
      <c r="F498" s="206" t="s">
        <v>1125</v>
      </c>
      <c r="G498" s="207" t="s">
        <v>214</v>
      </c>
      <c r="H498" s="208">
        <v>56.930999999999997</v>
      </c>
      <c r="I498" s="209"/>
      <c r="J498" s="210">
        <f>ROUND(I498*H498,2)</f>
        <v>0</v>
      </c>
      <c r="K498" s="206" t="s">
        <v>202</v>
      </c>
      <c r="L498" s="62"/>
      <c r="M498" s="211" t="s">
        <v>24</v>
      </c>
      <c r="N498" s="212" t="s">
        <v>45</v>
      </c>
      <c r="O498" s="43"/>
      <c r="P498" s="213">
        <f>O498*H498</f>
        <v>0</v>
      </c>
      <c r="Q498" s="213">
        <v>0</v>
      </c>
      <c r="R498" s="213">
        <f>Q498*H498</f>
        <v>0</v>
      </c>
      <c r="S498" s="213">
        <v>0</v>
      </c>
      <c r="T498" s="214">
        <f>S498*H498</f>
        <v>0</v>
      </c>
      <c r="AR498" s="25" t="s">
        <v>203</v>
      </c>
      <c r="AT498" s="25" t="s">
        <v>198</v>
      </c>
      <c r="AU498" s="25" t="s">
        <v>83</v>
      </c>
      <c r="AY498" s="25" t="s">
        <v>196</v>
      </c>
      <c r="BE498" s="215">
        <f>IF(N498="základní",J498,0)</f>
        <v>0</v>
      </c>
      <c r="BF498" s="215">
        <f>IF(N498="snížená",J498,0)</f>
        <v>0</v>
      </c>
      <c r="BG498" s="215">
        <f>IF(N498="zákl. přenesená",J498,0)</f>
        <v>0</v>
      </c>
      <c r="BH498" s="215">
        <f>IF(N498="sníž. přenesená",J498,0)</f>
        <v>0</v>
      </c>
      <c r="BI498" s="215">
        <f>IF(N498="nulová",J498,0)</f>
        <v>0</v>
      </c>
      <c r="BJ498" s="25" t="s">
        <v>81</v>
      </c>
      <c r="BK498" s="215">
        <f>ROUND(I498*H498,2)</f>
        <v>0</v>
      </c>
      <c r="BL498" s="25" t="s">
        <v>203</v>
      </c>
      <c r="BM498" s="25" t="s">
        <v>2551</v>
      </c>
    </row>
    <row r="499" spans="2:65" s="12" customFormat="1">
      <c r="B499" s="216"/>
      <c r="C499" s="217"/>
      <c r="D499" s="218" t="s">
        <v>205</v>
      </c>
      <c r="E499" s="219" t="s">
        <v>24</v>
      </c>
      <c r="F499" s="220" t="s">
        <v>2552</v>
      </c>
      <c r="G499" s="217"/>
      <c r="H499" s="221">
        <v>59.427</v>
      </c>
      <c r="I499" s="222"/>
      <c r="J499" s="217"/>
      <c r="K499" s="217"/>
      <c r="L499" s="223"/>
      <c r="M499" s="224"/>
      <c r="N499" s="225"/>
      <c r="O499" s="225"/>
      <c r="P499" s="225"/>
      <c r="Q499" s="225"/>
      <c r="R499" s="225"/>
      <c r="S499" s="225"/>
      <c r="T499" s="226"/>
      <c r="AT499" s="227" t="s">
        <v>205</v>
      </c>
      <c r="AU499" s="227" t="s">
        <v>83</v>
      </c>
      <c r="AV499" s="12" t="s">
        <v>83</v>
      </c>
      <c r="AW499" s="12" t="s">
        <v>37</v>
      </c>
      <c r="AX499" s="12" t="s">
        <v>74</v>
      </c>
      <c r="AY499" s="227" t="s">
        <v>196</v>
      </c>
    </row>
    <row r="500" spans="2:65" s="12" customFormat="1">
      <c r="B500" s="216"/>
      <c r="C500" s="217"/>
      <c r="D500" s="218" t="s">
        <v>205</v>
      </c>
      <c r="E500" s="219" t="s">
        <v>24</v>
      </c>
      <c r="F500" s="220" t="s">
        <v>2553</v>
      </c>
      <c r="G500" s="217"/>
      <c r="H500" s="221">
        <v>-1.6459999999999999</v>
      </c>
      <c r="I500" s="222"/>
      <c r="J500" s="217"/>
      <c r="K500" s="217"/>
      <c r="L500" s="223"/>
      <c r="M500" s="224"/>
      <c r="N500" s="225"/>
      <c r="O500" s="225"/>
      <c r="P500" s="225"/>
      <c r="Q500" s="225"/>
      <c r="R500" s="225"/>
      <c r="S500" s="225"/>
      <c r="T500" s="226"/>
      <c r="AT500" s="227" t="s">
        <v>205</v>
      </c>
      <c r="AU500" s="227" t="s">
        <v>83</v>
      </c>
      <c r="AV500" s="12" t="s">
        <v>83</v>
      </c>
      <c r="AW500" s="12" t="s">
        <v>37</v>
      </c>
      <c r="AX500" s="12" t="s">
        <v>74</v>
      </c>
      <c r="AY500" s="227" t="s">
        <v>196</v>
      </c>
    </row>
    <row r="501" spans="2:65" s="12" customFormat="1">
      <c r="B501" s="216"/>
      <c r="C501" s="217"/>
      <c r="D501" s="218" t="s">
        <v>205</v>
      </c>
      <c r="E501" s="219" t="s">
        <v>24</v>
      </c>
      <c r="F501" s="220" t="s">
        <v>2554</v>
      </c>
      <c r="G501" s="217"/>
      <c r="H501" s="221">
        <v>-0.85</v>
      </c>
      <c r="I501" s="222"/>
      <c r="J501" s="217"/>
      <c r="K501" s="217"/>
      <c r="L501" s="223"/>
      <c r="M501" s="224"/>
      <c r="N501" s="225"/>
      <c r="O501" s="225"/>
      <c r="P501" s="225"/>
      <c r="Q501" s="225"/>
      <c r="R501" s="225"/>
      <c r="S501" s="225"/>
      <c r="T501" s="226"/>
      <c r="AT501" s="227" t="s">
        <v>205</v>
      </c>
      <c r="AU501" s="227" t="s">
        <v>83</v>
      </c>
      <c r="AV501" s="12" t="s">
        <v>83</v>
      </c>
      <c r="AW501" s="12" t="s">
        <v>37</v>
      </c>
      <c r="AX501" s="12" t="s">
        <v>74</v>
      </c>
      <c r="AY501" s="227" t="s">
        <v>196</v>
      </c>
    </row>
    <row r="502" spans="2:65" s="14" customFormat="1">
      <c r="B502" s="239"/>
      <c r="C502" s="240"/>
      <c r="D502" s="218" t="s">
        <v>205</v>
      </c>
      <c r="E502" s="241" t="s">
        <v>24</v>
      </c>
      <c r="F502" s="242" t="s">
        <v>238</v>
      </c>
      <c r="G502" s="240"/>
      <c r="H502" s="243">
        <v>56.930999999999997</v>
      </c>
      <c r="I502" s="244"/>
      <c r="J502" s="240"/>
      <c r="K502" s="240"/>
      <c r="L502" s="245"/>
      <c r="M502" s="246"/>
      <c r="N502" s="247"/>
      <c r="O502" s="247"/>
      <c r="P502" s="247"/>
      <c r="Q502" s="247"/>
      <c r="R502" s="247"/>
      <c r="S502" s="247"/>
      <c r="T502" s="248"/>
      <c r="AT502" s="249" t="s">
        <v>205</v>
      </c>
      <c r="AU502" s="249" t="s">
        <v>83</v>
      </c>
      <c r="AV502" s="14" t="s">
        <v>203</v>
      </c>
      <c r="AW502" s="14" t="s">
        <v>37</v>
      </c>
      <c r="AX502" s="14" t="s">
        <v>81</v>
      </c>
      <c r="AY502" s="249" t="s">
        <v>196</v>
      </c>
    </row>
    <row r="503" spans="2:65" s="11" customFormat="1" ht="29.9" customHeight="1">
      <c r="B503" s="188"/>
      <c r="C503" s="189"/>
      <c r="D503" s="190" t="s">
        <v>73</v>
      </c>
      <c r="E503" s="202" t="s">
        <v>1139</v>
      </c>
      <c r="F503" s="202" t="s">
        <v>1140</v>
      </c>
      <c r="G503" s="189"/>
      <c r="H503" s="189"/>
      <c r="I503" s="192"/>
      <c r="J503" s="203">
        <f>BK503</f>
        <v>0</v>
      </c>
      <c r="K503" s="189"/>
      <c r="L503" s="194"/>
      <c r="M503" s="195"/>
      <c r="N503" s="196"/>
      <c r="O503" s="196"/>
      <c r="P503" s="197">
        <f>P504</f>
        <v>0</v>
      </c>
      <c r="Q503" s="196"/>
      <c r="R503" s="197">
        <f>R504</f>
        <v>0</v>
      </c>
      <c r="S503" s="196"/>
      <c r="T503" s="198">
        <f>T504</f>
        <v>0</v>
      </c>
      <c r="AR503" s="199" t="s">
        <v>81</v>
      </c>
      <c r="AT503" s="200" t="s">
        <v>73</v>
      </c>
      <c r="AU503" s="200" t="s">
        <v>81</v>
      </c>
      <c r="AY503" s="199" t="s">
        <v>196</v>
      </c>
      <c r="BK503" s="201">
        <f>BK504</f>
        <v>0</v>
      </c>
    </row>
    <row r="504" spans="2:65" s="1" customFormat="1" ht="57.5" customHeight="1">
      <c r="B504" s="42"/>
      <c r="C504" s="204" t="s">
        <v>612</v>
      </c>
      <c r="D504" s="204" t="s">
        <v>198</v>
      </c>
      <c r="E504" s="205" t="s">
        <v>1142</v>
      </c>
      <c r="F504" s="206" t="s">
        <v>1143</v>
      </c>
      <c r="G504" s="207" t="s">
        <v>214</v>
      </c>
      <c r="H504" s="208">
        <v>24.478000000000002</v>
      </c>
      <c r="I504" s="209"/>
      <c r="J504" s="210">
        <f>ROUND(I504*H504,2)</f>
        <v>0</v>
      </c>
      <c r="K504" s="206" t="s">
        <v>202</v>
      </c>
      <c r="L504" s="62"/>
      <c r="M504" s="211" t="s">
        <v>24</v>
      </c>
      <c r="N504" s="212" t="s">
        <v>45</v>
      </c>
      <c r="O504" s="43"/>
      <c r="P504" s="213">
        <f>O504*H504</f>
        <v>0</v>
      </c>
      <c r="Q504" s="213">
        <v>0</v>
      </c>
      <c r="R504" s="213">
        <f>Q504*H504</f>
        <v>0</v>
      </c>
      <c r="S504" s="213">
        <v>0</v>
      </c>
      <c r="T504" s="214">
        <f>S504*H504</f>
        <v>0</v>
      </c>
      <c r="AR504" s="25" t="s">
        <v>203</v>
      </c>
      <c r="AT504" s="25" t="s">
        <v>198</v>
      </c>
      <c r="AU504" s="25" t="s">
        <v>83</v>
      </c>
      <c r="AY504" s="25" t="s">
        <v>196</v>
      </c>
      <c r="BE504" s="215">
        <f>IF(N504="základní",J504,0)</f>
        <v>0</v>
      </c>
      <c r="BF504" s="215">
        <f>IF(N504="snížená",J504,0)</f>
        <v>0</v>
      </c>
      <c r="BG504" s="215">
        <f>IF(N504="zákl. přenesená",J504,0)</f>
        <v>0</v>
      </c>
      <c r="BH504" s="215">
        <f>IF(N504="sníž. přenesená",J504,0)</f>
        <v>0</v>
      </c>
      <c r="BI504" s="215">
        <f>IF(N504="nulová",J504,0)</f>
        <v>0</v>
      </c>
      <c r="BJ504" s="25" t="s">
        <v>81</v>
      </c>
      <c r="BK504" s="215">
        <f>ROUND(I504*H504,2)</f>
        <v>0</v>
      </c>
      <c r="BL504" s="25" t="s">
        <v>203</v>
      </c>
      <c r="BM504" s="25" t="s">
        <v>2555</v>
      </c>
    </row>
    <row r="505" spans="2:65" s="11" customFormat="1" ht="37.4" customHeight="1">
      <c r="B505" s="188"/>
      <c r="C505" s="189"/>
      <c r="D505" s="190" t="s">
        <v>73</v>
      </c>
      <c r="E505" s="191" t="s">
        <v>1146</v>
      </c>
      <c r="F505" s="191" t="s">
        <v>1147</v>
      </c>
      <c r="G505" s="189"/>
      <c r="H505" s="189"/>
      <c r="I505" s="192"/>
      <c r="J505" s="193">
        <f>BK505</f>
        <v>0</v>
      </c>
      <c r="K505" s="189"/>
      <c r="L505" s="194"/>
      <c r="M505" s="195"/>
      <c r="N505" s="196"/>
      <c r="O505" s="196"/>
      <c r="P505" s="197">
        <f>P506+P522+P554+P562+P580+P592+P634+P686+P707</f>
        <v>0</v>
      </c>
      <c r="Q505" s="196"/>
      <c r="R505" s="197">
        <f>R506+R522+R554+R562+R580+R592+R634+R686+R707</f>
        <v>5.9313409153300007</v>
      </c>
      <c r="S505" s="196"/>
      <c r="T505" s="198">
        <f>T506+T522+T554+T562+T580+T592+T634+T686+T707</f>
        <v>0</v>
      </c>
      <c r="AR505" s="199" t="s">
        <v>83</v>
      </c>
      <c r="AT505" s="200" t="s">
        <v>73</v>
      </c>
      <c r="AU505" s="200" t="s">
        <v>74</v>
      </c>
      <c r="AY505" s="199" t="s">
        <v>196</v>
      </c>
      <c r="BK505" s="201">
        <f>BK506+BK522+BK554+BK562+BK580+BK592+BK634+BK686+BK707</f>
        <v>0</v>
      </c>
    </row>
    <row r="506" spans="2:65" s="11" customFormat="1" ht="19.899999999999999" customHeight="1">
      <c r="B506" s="188"/>
      <c r="C506" s="189"/>
      <c r="D506" s="190" t="s">
        <v>73</v>
      </c>
      <c r="E506" s="202" t="s">
        <v>1148</v>
      </c>
      <c r="F506" s="202" t="s">
        <v>1149</v>
      </c>
      <c r="G506" s="189"/>
      <c r="H506" s="189"/>
      <c r="I506" s="192"/>
      <c r="J506" s="203">
        <f>BK506</f>
        <v>0</v>
      </c>
      <c r="K506" s="189"/>
      <c r="L506" s="194"/>
      <c r="M506" s="195"/>
      <c r="N506" s="196"/>
      <c r="O506" s="196"/>
      <c r="P506" s="197">
        <f>SUM(P507:P521)</f>
        <v>0</v>
      </c>
      <c r="Q506" s="196"/>
      <c r="R506" s="197">
        <f>SUM(R507:R521)</f>
        <v>0.23882999999999999</v>
      </c>
      <c r="S506" s="196"/>
      <c r="T506" s="198">
        <f>SUM(T507:T521)</f>
        <v>0</v>
      </c>
      <c r="AR506" s="199" t="s">
        <v>83</v>
      </c>
      <c r="AT506" s="200" t="s">
        <v>73</v>
      </c>
      <c r="AU506" s="200" t="s">
        <v>81</v>
      </c>
      <c r="AY506" s="199" t="s">
        <v>196</v>
      </c>
      <c r="BK506" s="201">
        <f>SUM(BK507:BK521)</f>
        <v>0</v>
      </c>
    </row>
    <row r="507" spans="2:65" s="1" customFormat="1" ht="23" customHeight="1">
      <c r="B507" s="42"/>
      <c r="C507" s="204" t="s">
        <v>616</v>
      </c>
      <c r="D507" s="204" t="s">
        <v>198</v>
      </c>
      <c r="E507" s="205" t="s">
        <v>1151</v>
      </c>
      <c r="F507" s="206" t="s">
        <v>1152</v>
      </c>
      <c r="G507" s="207" t="s">
        <v>267</v>
      </c>
      <c r="H507" s="208">
        <v>41.9</v>
      </c>
      <c r="I507" s="209"/>
      <c r="J507" s="210">
        <f>ROUND(I507*H507,2)</f>
        <v>0</v>
      </c>
      <c r="K507" s="206" t="s">
        <v>24</v>
      </c>
      <c r="L507" s="62"/>
      <c r="M507" s="211" t="s">
        <v>24</v>
      </c>
      <c r="N507" s="212" t="s">
        <v>45</v>
      </c>
      <c r="O507" s="43"/>
      <c r="P507" s="213">
        <f>O507*H507</f>
        <v>0</v>
      </c>
      <c r="Q507" s="213">
        <v>2.0000000000000001E-4</v>
      </c>
      <c r="R507" s="213">
        <f>Q507*H507</f>
        <v>8.3800000000000003E-3</v>
      </c>
      <c r="S507" s="213">
        <v>0</v>
      </c>
      <c r="T507" s="214">
        <f>S507*H507</f>
        <v>0</v>
      </c>
      <c r="AR507" s="25" t="s">
        <v>290</v>
      </c>
      <c r="AT507" s="25" t="s">
        <v>198</v>
      </c>
      <c r="AU507" s="25" t="s">
        <v>83</v>
      </c>
      <c r="AY507" s="25" t="s">
        <v>196</v>
      </c>
      <c r="BE507" s="215">
        <f>IF(N507="základní",J507,0)</f>
        <v>0</v>
      </c>
      <c r="BF507" s="215">
        <f>IF(N507="snížená",J507,0)</f>
        <v>0</v>
      </c>
      <c r="BG507" s="215">
        <f>IF(N507="zákl. přenesená",J507,0)</f>
        <v>0</v>
      </c>
      <c r="BH507" s="215">
        <f>IF(N507="sníž. přenesená",J507,0)</f>
        <v>0</v>
      </c>
      <c r="BI507" s="215">
        <f>IF(N507="nulová",J507,0)</f>
        <v>0</v>
      </c>
      <c r="BJ507" s="25" t="s">
        <v>81</v>
      </c>
      <c r="BK507" s="215">
        <f>ROUND(I507*H507,2)</f>
        <v>0</v>
      </c>
      <c r="BL507" s="25" t="s">
        <v>290</v>
      </c>
      <c r="BM507" s="25" t="s">
        <v>2556</v>
      </c>
    </row>
    <row r="508" spans="2:65" s="15" customFormat="1">
      <c r="B508" s="260"/>
      <c r="C508" s="261"/>
      <c r="D508" s="218" t="s">
        <v>205</v>
      </c>
      <c r="E508" s="262" t="s">
        <v>24</v>
      </c>
      <c r="F508" s="263" t="s">
        <v>789</v>
      </c>
      <c r="G508" s="261"/>
      <c r="H508" s="262" t="s">
        <v>24</v>
      </c>
      <c r="I508" s="264"/>
      <c r="J508" s="261"/>
      <c r="K508" s="261"/>
      <c r="L508" s="265"/>
      <c r="M508" s="266"/>
      <c r="N508" s="267"/>
      <c r="O508" s="267"/>
      <c r="P508" s="267"/>
      <c r="Q508" s="267"/>
      <c r="R508" s="267"/>
      <c r="S508" s="267"/>
      <c r="T508" s="268"/>
      <c r="AT508" s="269" t="s">
        <v>205</v>
      </c>
      <c r="AU508" s="269" t="s">
        <v>83</v>
      </c>
      <c r="AV508" s="15" t="s">
        <v>81</v>
      </c>
      <c r="AW508" s="15" t="s">
        <v>37</v>
      </c>
      <c r="AX508" s="15" t="s">
        <v>74</v>
      </c>
      <c r="AY508" s="269" t="s">
        <v>196</v>
      </c>
    </row>
    <row r="509" spans="2:65" s="15" customFormat="1">
      <c r="B509" s="260"/>
      <c r="C509" s="261"/>
      <c r="D509" s="218" t="s">
        <v>205</v>
      </c>
      <c r="E509" s="262" t="s">
        <v>24</v>
      </c>
      <c r="F509" s="263" t="s">
        <v>790</v>
      </c>
      <c r="G509" s="261"/>
      <c r="H509" s="262" t="s">
        <v>24</v>
      </c>
      <c r="I509" s="264"/>
      <c r="J509" s="261"/>
      <c r="K509" s="261"/>
      <c r="L509" s="265"/>
      <c r="M509" s="266"/>
      <c r="N509" s="267"/>
      <c r="O509" s="267"/>
      <c r="P509" s="267"/>
      <c r="Q509" s="267"/>
      <c r="R509" s="267"/>
      <c r="S509" s="267"/>
      <c r="T509" s="268"/>
      <c r="AT509" s="269" t="s">
        <v>205</v>
      </c>
      <c r="AU509" s="269" t="s">
        <v>83</v>
      </c>
      <c r="AV509" s="15" t="s">
        <v>81</v>
      </c>
      <c r="AW509" s="15" t="s">
        <v>37</v>
      </c>
      <c r="AX509" s="15" t="s">
        <v>74</v>
      </c>
      <c r="AY509" s="269" t="s">
        <v>196</v>
      </c>
    </row>
    <row r="510" spans="2:65" s="15" customFormat="1">
      <c r="B510" s="260"/>
      <c r="C510" s="261"/>
      <c r="D510" s="218" t="s">
        <v>205</v>
      </c>
      <c r="E510" s="262" t="s">
        <v>24</v>
      </c>
      <c r="F510" s="263" t="s">
        <v>791</v>
      </c>
      <c r="G510" s="261"/>
      <c r="H510" s="262" t="s">
        <v>24</v>
      </c>
      <c r="I510" s="264"/>
      <c r="J510" s="261"/>
      <c r="K510" s="261"/>
      <c r="L510" s="265"/>
      <c r="M510" s="266"/>
      <c r="N510" s="267"/>
      <c r="O510" s="267"/>
      <c r="P510" s="267"/>
      <c r="Q510" s="267"/>
      <c r="R510" s="267"/>
      <c r="S510" s="267"/>
      <c r="T510" s="268"/>
      <c r="AT510" s="269" t="s">
        <v>205</v>
      </c>
      <c r="AU510" s="269" t="s">
        <v>83</v>
      </c>
      <c r="AV510" s="15" t="s">
        <v>81</v>
      </c>
      <c r="AW510" s="15" t="s">
        <v>37</v>
      </c>
      <c r="AX510" s="15" t="s">
        <v>74</v>
      </c>
      <c r="AY510" s="269" t="s">
        <v>196</v>
      </c>
    </row>
    <row r="511" spans="2:65" s="12" customFormat="1">
      <c r="B511" s="216"/>
      <c r="C511" s="217"/>
      <c r="D511" s="218" t="s">
        <v>205</v>
      </c>
      <c r="E511" s="219" t="s">
        <v>24</v>
      </c>
      <c r="F511" s="220" t="s">
        <v>24</v>
      </c>
      <c r="G511" s="217"/>
      <c r="H511" s="221">
        <v>0</v>
      </c>
      <c r="I511" s="222"/>
      <c r="J511" s="217"/>
      <c r="K511" s="217"/>
      <c r="L511" s="223"/>
      <c r="M511" s="224"/>
      <c r="N511" s="225"/>
      <c r="O511" s="225"/>
      <c r="P511" s="225"/>
      <c r="Q511" s="225"/>
      <c r="R511" s="225"/>
      <c r="S511" s="225"/>
      <c r="T511" s="226"/>
      <c r="AT511" s="227" t="s">
        <v>205</v>
      </c>
      <c r="AU511" s="227" t="s">
        <v>83</v>
      </c>
      <c r="AV511" s="12" t="s">
        <v>83</v>
      </c>
      <c r="AW511" s="12" t="s">
        <v>37</v>
      </c>
      <c r="AX511" s="12" t="s">
        <v>74</v>
      </c>
      <c r="AY511" s="227" t="s">
        <v>196</v>
      </c>
    </row>
    <row r="512" spans="2:65" s="15" customFormat="1">
      <c r="B512" s="260"/>
      <c r="C512" s="261"/>
      <c r="D512" s="218" t="s">
        <v>205</v>
      </c>
      <c r="E512" s="262" t="s">
        <v>24</v>
      </c>
      <c r="F512" s="263" t="s">
        <v>792</v>
      </c>
      <c r="G512" s="261"/>
      <c r="H512" s="262" t="s">
        <v>24</v>
      </c>
      <c r="I512" s="264"/>
      <c r="J512" s="261"/>
      <c r="K512" s="261"/>
      <c r="L512" s="265"/>
      <c r="M512" s="266"/>
      <c r="N512" s="267"/>
      <c r="O512" s="267"/>
      <c r="P512" s="267"/>
      <c r="Q512" s="267"/>
      <c r="R512" s="267"/>
      <c r="S512" s="267"/>
      <c r="T512" s="268"/>
      <c r="AT512" s="269" t="s">
        <v>205</v>
      </c>
      <c r="AU512" s="269" t="s">
        <v>83</v>
      </c>
      <c r="AV512" s="15" t="s">
        <v>81</v>
      </c>
      <c r="AW512" s="15" t="s">
        <v>37</v>
      </c>
      <c r="AX512" s="15" t="s">
        <v>74</v>
      </c>
      <c r="AY512" s="269" t="s">
        <v>196</v>
      </c>
    </row>
    <row r="513" spans="2:65" s="12" customFormat="1">
      <c r="B513" s="216"/>
      <c r="C513" s="217"/>
      <c r="D513" s="218" t="s">
        <v>205</v>
      </c>
      <c r="E513" s="219" t="s">
        <v>24</v>
      </c>
      <c r="F513" s="220" t="s">
        <v>2557</v>
      </c>
      <c r="G513" s="217"/>
      <c r="H513" s="221">
        <v>41.9</v>
      </c>
      <c r="I513" s="222"/>
      <c r="J513" s="217"/>
      <c r="K513" s="217"/>
      <c r="L513" s="223"/>
      <c r="M513" s="224"/>
      <c r="N513" s="225"/>
      <c r="O513" s="225"/>
      <c r="P513" s="225"/>
      <c r="Q513" s="225"/>
      <c r="R513" s="225"/>
      <c r="S513" s="225"/>
      <c r="T513" s="226"/>
      <c r="AT513" s="227" t="s">
        <v>205</v>
      </c>
      <c r="AU513" s="227" t="s">
        <v>83</v>
      </c>
      <c r="AV513" s="12" t="s">
        <v>83</v>
      </c>
      <c r="AW513" s="12" t="s">
        <v>37</v>
      </c>
      <c r="AX513" s="12" t="s">
        <v>81</v>
      </c>
      <c r="AY513" s="227" t="s">
        <v>196</v>
      </c>
    </row>
    <row r="514" spans="2:65" s="1" customFormat="1" ht="14.5" customHeight="1">
      <c r="B514" s="42"/>
      <c r="C514" s="204" t="s">
        <v>622</v>
      </c>
      <c r="D514" s="204" t="s">
        <v>198</v>
      </c>
      <c r="E514" s="205" t="s">
        <v>1156</v>
      </c>
      <c r="F514" s="206" t="s">
        <v>1157</v>
      </c>
      <c r="G514" s="207" t="s">
        <v>267</v>
      </c>
      <c r="H514" s="208">
        <v>41.9</v>
      </c>
      <c r="I514" s="209"/>
      <c r="J514" s="210">
        <f>ROUND(I514*H514,2)</f>
        <v>0</v>
      </c>
      <c r="K514" s="206" t="s">
        <v>24</v>
      </c>
      <c r="L514" s="62"/>
      <c r="M514" s="211" t="s">
        <v>24</v>
      </c>
      <c r="N514" s="212" t="s">
        <v>45</v>
      </c>
      <c r="O514" s="43"/>
      <c r="P514" s="213">
        <f>O514*H514</f>
        <v>0</v>
      </c>
      <c r="Q514" s="213">
        <v>5.4999999999999997E-3</v>
      </c>
      <c r="R514" s="213">
        <f>Q514*H514</f>
        <v>0.23044999999999999</v>
      </c>
      <c r="S514" s="213">
        <v>0</v>
      </c>
      <c r="T514" s="214">
        <f>S514*H514</f>
        <v>0</v>
      </c>
      <c r="AR514" s="25" t="s">
        <v>290</v>
      </c>
      <c r="AT514" s="25" t="s">
        <v>198</v>
      </c>
      <c r="AU514" s="25" t="s">
        <v>83</v>
      </c>
      <c r="AY514" s="25" t="s">
        <v>196</v>
      </c>
      <c r="BE514" s="215">
        <f>IF(N514="základní",J514,0)</f>
        <v>0</v>
      </c>
      <c r="BF514" s="215">
        <f>IF(N514="snížená",J514,0)</f>
        <v>0</v>
      </c>
      <c r="BG514" s="215">
        <f>IF(N514="zákl. přenesená",J514,0)</f>
        <v>0</v>
      </c>
      <c r="BH514" s="215">
        <f>IF(N514="sníž. přenesená",J514,0)</f>
        <v>0</v>
      </c>
      <c r="BI514" s="215">
        <f>IF(N514="nulová",J514,0)</f>
        <v>0</v>
      </c>
      <c r="BJ514" s="25" t="s">
        <v>81</v>
      </c>
      <c r="BK514" s="215">
        <f>ROUND(I514*H514,2)</f>
        <v>0</v>
      </c>
      <c r="BL514" s="25" t="s">
        <v>290</v>
      </c>
      <c r="BM514" s="25" t="s">
        <v>2558</v>
      </c>
    </row>
    <row r="515" spans="2:65" s="15" customFormat="1">
      <c r="B515" s="260"/>
      <c r="C515" s="261"/>
      <c r="D515" s="218" t="s">
        <v>205</v>
      </c>
      <c r="E515" s="262" t="s">
        <v>24</v>
      </c>
      <c r="F515" s="263" t="s">
        <v>789</v>
      </c>
      <c r="G515" s="261"/>
      <c r="H515" s="262" t="s">
        <v>24</v>
      </c>
      <c r="I515" s="264"/>
      <c r="J515" s="261"/>
      <c r="K515" s="261"/>
      <c r="L515" s="265"/>
      <c r="M515" s="266"/>
      <c r="N515" s="267"/>
      <c r="O515" s="267"/>
      <c r="P515" s="267"/>
      <c r="Q515" s="267"/>
      <c r="R515" s="267"/>
      <c r="S515" s="267"/>
      <c r="T515" s="268"/>
      <c r="AT515" s="269" t="s">
        <v>205</v>
      </c>
      <c r="AU515" s="269" t="s">
        <v>83</v>
      </c>
      <c r="AV515" s="15" t="s">
        <v>81</v>
      </c>
      <c r="AW515" s="15" t="s">
        <v>37</v>
      </c>
      <c r="AX515" s="15" t="s">
        <v>74</v>
      </c>
      <c r="AY515" s="269" t="s">
        <v>196</v>
      </c>
    </row>
    <row r="516" spans="2:65" s="15" customFormat="1">
      <c r="B516" s="260"/>
      <c r="C516" s="261"/>
      <c r="D516" s="218" t="s">
        <v>205</v>
      </c>
      <c r="E516" s="262" t="s">
        <v>24</v>
      </c>
      <c r="F516" s="263" t="s">
        <v>790</v>
      </c>
      <c r="G516" s="261"/>
      <c r="H516" s="262" t="s">
        <v>24</v>
      </c>
      <c r="I516" s="264"/>
      <c r="J516" s="261"/>
      <c r="K516" s="261"/>
      <c r="L516" s="265"/>
      <c r="M516" s="266"/>
      <c r="N516" s="267"/>
      <c r="O516" s="267"/>
      <c r="P516" s="267"/>
      <c r="Q516" s="267"/>
      <c r="R516" s="267"/>
      <c r="S516" s="267"/>
      <c r="T516" s="268"/>
      <c r="AT516" s="269" t="s">
        <v>205</v>
      </c>
      <c r="AU516" s="269" t="s">
        <v>83</v>
      </c>
      <c r="AV516" s="15" t="s">
        <v>81</v>
      </c>
      <c r="AW516" s="15" t="s">
        <v>37</v>
      </c>
      <c r="AX516" s="15" t="s">
        <v>74</v>
      </c>
      <c r="AY516" s="269" t="s">
        <v>196</v>
      </c>
    </row>
    <row r="517" spans="2:65" s="15" customFormat="1">
      <c r="B517" s="260"/>
      <c r="C517" s="261"/>
      <c r="D517" s="218" t="s">
        <v>205</v>
      </c>
      <c r="E517" s="262" t="s">
        <v>24</v>
      </c>
      <c r="F517" s="263" t="s">
        <v>791</v>
      </c>
      <c r="G517" s="261"/>
      <c r="H517" s="262" t="s">
        <v>24</v>
      </c>
      <c r="I517" s="264"/>
      <c r="J517" s="261"/>
      <c r="K517" s="261"/>
      <c r="L517" s="265"/>
      <c r="M517" s="266"/>
      <c r="N517" s="267"/>
      <c r="O517" s="267"/>
      <c r="P517" s="267"/>
      <c r="Q517" s="267"/>
      <c r="R517" s="267"/>
      <c r="S517" s="267"/>
      <c r="T517" s="268"/>
      <c r="AT517" s="269" t="s">
        <v>205</v>
      </c>
      <c r="AU517" s="269" t="s">
        <v>83</v>
      </c>
      <c r="AV517" s="15" t="s">
        <v>81</v>
      </c>
      <c r="AW517" s="15" t="s">
        <v>37</v>
      </c>
      <c r="AX517" s="15" t="s">
        <v>74</v>
      </c>
      <c r="AY517" s="269" t="s">
        <v>196</v>
      </c>
    </row>
    <row r="518" spans="2:65" s="12" customFormat="1">
      <c r="B518" s="216"/>
      <c r="C518" s="217"/>
      <c r="D518" s="218" t="s">
        <v>205</v>
      </c>
      <c r="E518" s="219" t="s">
        <v>24</v>
      </c>
      <c r="F518" s="220" t="s">
        <v>24</v>
      </c>
      <c r="G518" s="217"/>
      <c r="H518" s="221">
        <v>0</v>
      </c>
      <c r="I518" s="222"/>
      <c r="J518" s="217"/>
      <c r="K518" s="217"/>
      <c r="L518" s="223"/>
      <c r="M518" s="224"/>
      <c r="N518" s="225"/>
      <c r="O518" s="225"/>
      <c r="P518" s="225"/>
      <c r="Q518" s="225"/>
      <c r="R518" s="225"/>
      <c r="S518" s="225"/>
      <c r="T518" s="226"/>
      <c r="AT518" s="227" t="s">
        <v>205</v>
      </c>
      <c r="AU518" s="227" t="s">
        <v>83</v>
      </c>
      <c r="AV518" s="12" t="s">
        <v>83</v>
      </c>
      <c r="AW518" s="12" t="s">
        <v>37</v>
      </c>
      <c r="AX518" s="12" t="s">
        <v>74</v>
      </c>
      <c r="AY518" s="227" t="s">
        <v>196</v>
      </c>
    </row>
    <row r="519" spans="2:65" s="15" customFormat="1">
      <c r="B519" s="260"/>
      <c r="C519" s="261"/>
      <c r="D519" s="218" t="s">
        <v>205</v>
      </c>
      <c r="E519" s="262" t="s">
        <v>24</v>
      </c>
      <c r="F519" s="263" t="s">
        <v>792</v>
      </c>
      <c r="G519" s="261"/>
      <c r="H519" s="262" t="s">
        <v>24</v>
      </c>
      <c r="I519" s="264"/>
      <c r="J519" s="261"/>
      <c r="K519" s="261"/>
      <c r="L519" s="265"/>
      <c r="M519" s="266"/>
      <c r="N519" s="267"/>
      <c r="O519" s="267"/>
      <c r="P519" s="267"/>
      <c r="Q519" s="267"/>
      <c r="R519" s="267"/>
      <c r="S519" s="267"/>
      <c r="T519" s="268"/>
      <c r="AT519" s="269" t="s">
        <v>205</v>
      </c>
      <c r="AU519" s="269" t="s">
        <v>83</v>
      </c>
      <c r="AV519" s="15" t="s">
        <v>81</v>
      </c>
      <c r="AW519" s="15" t="s">
        <v>37</v>
      </c>
      <c r="AX519" s="15" t="s">
        <v>74</v>
      </c>
      <c r="AY519" s="269" t="s">
        <v>196</v>
      </c>
    </row>
    <row r="520" spans="2:65" s="12" customFormat="1">
      <c r="B520" s="216"/>
      <c r="C520" s="217"/>
      <c r="D520" s="218" t="s">
        <v>205</v>
      </c>
      <c r="E520" s="219" t="s">
        <v>24</v>
      </c>
      <c r="F520" s="220" t="s">
        <v>2557</v>
      </c>
      <c r="G520" s="217"/>
      <c r="H520" s="221">
        <v>41.9</v>
      </c>
      <c r="I520" s="222"/>
      <c r="J520" s="217"/>
      <c r="K520" s="217"/>
      <c r="L520" s="223"/>
      <c r="M520" s="224"/>
      <c r="N520" s="225"/>
      <c r="O520" s="225"/>
      <c r="P520" s="225"/>
      <c r="Q520" s="225"/>
      <c r="R520" s="225"/>
      <c r="S520" s="225"/>
      <c r="T520" s="226"/>
      <c r="AT520" s="227" t="s">
        <v>205</v>
      </c>
      <c r="AU520" s="227" t="s">
        <v>83</v>
      </c>
      <c r="AV520" s="12" t="s">
        <v>83</v>
      </c>
      <c r="AW520" s="12" t="s">
        <v>37</v>
      </c>
      <c r="AX520" s="12" t="s">
        <v>81</v>
      </c>
      <c r="AY520" s="227" t="s">
        <v>196</v>
      </c>
    </row>
    <row r="521" spans="2:65" s="1" customFormat="1" ht="46" customHeight="1">
      <c r="B521" s="42"/>
      <c r="C521" s="204" t="s">
        <v>628</v>
      </c>
      <c r="D521" s="204" t="s">
        <v>198</v>
      </c>
      <c r="E521" s="205" t="s">
        <v>1187</v>
      </c>
      <c r="F521" s="206" t="s">
        <v>1188</v>
      </c>
      <c r="G521" s="207" t="s">
        <v>1189</v>
      </c>
      <c r="H521" s="270"/>
      <c r="I521" s="209"/>
      <c r="J521" s="210">
        <f>ROUND(I521*H521,2)</f>
        <v>0</v>
      </c>
      <c r="K521" s="206" t="s">
        <v>202</v>
      </c>
      <c r="L521" s="62"/>
      <c r="M521" s="211" t="s">
        <v>24</v>
      </c>
      <c r="N521" s="212" t="s">
        <v>45</v>
      </c>
      <c r="O521" s="43"/>
      <c r="P521" s="213">
        <f>O521*H521</f>
        <v>0</v>
      </c>
      <c r="Q521" s="213">
        <v>0</v>
      </c>
      <c r="R521" s="213">
        <f>Q521*H521</f>
        <v>0</v>
      </c>
      <c r="S521" s="213">
        <v>0</v>
      </c>
      <c r="T521" s="214">
        <f>S521*H521</f>
        <v>0</v>
      </c>
      <c r="AR521" s="25" t="s">
        <v>290</v>
      </c>
      <c r="AT521" s="25" t="s">
        <v>198</v>
      </c>
      <c r="AU521" s="25" t="s">
        <v>83</v>
      </c>
      <c r="AY521" s="25" t="s">
        <v>196</v>
      </c>
      <c r="BE521" s="215">
        <f>IF(N521="základní",J521,0)</f>
        <v>0</v>
      </c>
      <c r="BF521" s="215">
        <f>IF(N521="snížená",J521,0)</f>
        <v>0</v>
      </c>
      <c r="BG521" s="215">
        <f>IF(N521="zákl. přenesená",J521,0)</f>
        <v>0</v>
      </c>
      <c r="BH521" s="215">
        <f>IF(N521="sníž. přenesená",J521,0)</f>
        <v>0</v>
      </c>
      <c r="BI521" s="215">
        <f>IF(N521="nulová",J521,0)</f>
        <v>0</v>
      </c>
      <c r="BJ521" s="25" t="s">
        <v>81</v>
      </c>
      <c r="BK521" s="215">
        <f>ROUND(I521*H521,2)</f>
        <v>0</v>
      </c>
      <c r="BL521" s="25" t="s">
        <v>290</v>
      </c>
      <c r="BM521" s="25" t="s">
        <v>2559</v>
      </c>
    </row>
    <row r="522" spans="2:65" s="11" customFormat="1" ht="29.9" customHeight="1">
      <c r="B522" s="188"/>
      <c r="C522" s="189"/>
      <c r="D522" s="190" t="s">
        <v>73</v>
      </c>
      <c r="E522" s="202" t="s">
        <v>1191</v>
      </c>
      <c r="F522" s="202" t="s">
        <v>1192</v>
      </c>
      <c r="G522" s="189"/>
      <c r="H522" s="189"/>
      <c r="I522" s="192"/>
      <c r="J522" s="203">
        <f>BK522</f>
        <v>0</v>
      </c>
      <c r="K522" s="189"/>
      <c r="L522" s="194"/>
      <c r="M522" s="195"/>
      <c r="N522" s="196"/>
      <c r="O522" s="196"/>
      <c r="P522" s="197">
        <f>SUM(P523:P553)</f>
        <v>0</v>
      </c>
      <c r="Q522" s="196"/>
      <c r="R522" s="197">
        <f>SUM(R523:R553)</f>
        <v>0.23571709999999998</v>
      </c>
      <c r="S522" s="196"/>
      <c r="T522" s="198">
        <f>SUM(T523:T553)</f>
        <v>0</v>
      </c>
      <c r="AR522" s="199" t="s">
        <v>83</v>
      </c>
      <c r="AT522" s="200" t="s">
        <v>73</v>
      </c>
      <c r="AU522" s="200" t="s">
        <v>81</v>
      </c>
      <c r="AY522" s="199" t="s">
        <v>196</v>
      </c>
      <c r="BK522" s="201">
        <f>SUM(BK523:BK553)</f>
        <v>0</v>
      </c>
    </row>
    <row r="523" spans="2:65" s="1" customFormat="1" ht="34.5" customHeight="1">
      <c r="B523" s="42"/>
      <c r="C523" s="204" t="s">
        <v>644</v>
      </c>
      <c r="D523" s="204" t="s">
        <v>198</v>
      </c>
      <c r="E523" s="205" t="s">
        <v>1194</v>
      </c>
      <c r="F523" s="206" t="s">
        <v>1195</v>
      </c>
      <c r="G523" s="207" t="s">
        <v>267</v>
      </c>
      <c r="H523" s="208">
        <v>41.9</v>
      </c>
      <c r="I523" s="209"/>
      <c r="J523" s="210">
        <f>ROUND(I523*H523,2)</f>
        <v>0</v>
      </c>
      <c r="K523" s="206" t="s">
        <v>202</v>
      </c>
      <c r="L523" s="62"/>
      <c r="M523" s="211" t="s">
        <v>24</v>
      </c>
      <c r="N523" s="212" t="s">
        <v>45</v>
      </c>
      <c r="O523" s="43"/>
      <c r="P523" s="213">
        <f>O523*H523</f>
        <v>0</v>
      </c>
      <c r="Q523" s="213">
        <v>0</v>
      </c>
      <c r="R523" s="213">
        <f>Q523*H523</f>
        <v>0</v>
      </c>
      <c r="S523" s="213">
        <v>0</v>
      </c>
      <c r="T523" s="214">
        <f>S523*H523</f>
        <v>0</v>
      </c>
      <c r="AR523" s="25" t="s">
        <v>290</v>
      </c>
      <c r="AT523" s="25" t="s">
        <v>198</v>
      </c>
      <c r="AU523" s="25" t="s">
        <v>83</v>
      </c>
      <c r="AY523" s="25" t="s">
        <v>196</v>
      </c>
      <c r="BE523" s="215">
        <f>IF(N523="základní",J523,0)</f>
        <v>0</v>
      </c>
      <c r="BF523" s="215">
        <f>IF(N523="snížená",J523,0)</f>
        <v>0</v>
      </c>
      <c r="BG523" s="215">
        <f>IF(N523="zákl. přenesená",J523,0)</f>
        <v>0</v>
      </c>
      <c r="BH523" s="215">
        <f>IF(N523="sníž. přenesená",J523,0)</f>
        <v>0</v>
      </c>
      <c r="BI523" s="215">
        <f>IF(N523="nulová",J523,0)</f>
        <v>0</v>
      </c>
      <c r="BJ523" s="25" t="s">
        <v>81</v>
      </c>
      <c r="BK523" s="215">
        <f>ROUND(I523*H523,2)</f>
        <v>0</v>
      </c>
      <c r="BL523" s="25" t="s">
        <v>290</v>
      </c>
      <c r="BM523" s="25" t="s">
        <v>2560</v>
      </c>
    </row>
    <row r="524" spans="2:65" s="15" customFormat="1">
      <c r="B524" s="260"/>
      <c r="C524" s="261"/>
      <c r="D524" s="218" t="s">
        <v>205</v>
      </c>
      <c r="E524" s="262" t="s">
        <v>24</v>
      </c>
      <c r="F524" s="263" t="s">
        <v>789</v>
      </c>
      <c r="G524" s="261"/>
      <c r="H524" s="262" t="s">
        <v>24</v>
      </c>
      <c r="I524" s="264"/>
      <c r="J524" s="261"/>
      <c r="K524" s="261"/>
      <c r="L524" s="265"/>
      <c r="M524" s="266"/>
      <c r="N524" s="267"/>
      <c r="O524" s="267"/>
      <c r="P524" s="267"/>
      <c r="Q524" s="267"/>
      <c r="R524" s="267"/>
      <c r="S524" s="267"/>
      <c r="T524" s="268"/>
      <c r="AT524" s="269" t="s">
        <v>205</v>
      </c>
      <c r="AU524" s="269" t="s">
        <v>83</v>
      </c>
      <c r="AV524" s="15" t="s">
        <v>81</v>
      </c>
      <c r="AW524" s="15" t="s">
        <v>37</v>
      </c>
      <c r="AX524" s="15" t="s">
        <v>74</v>
      </c>
      <c r="AY524" s="269" t="s">
        <v>196</v>
      </c>
    </row>
    <row r="525" spans="2:65" s="15" customFormat="1">
      <c r="B525" s="260"/>
      <c r="C525" s="261"/>
      <c r="D525" s="218" t="s">
        <v>205</v>
      </c>
      <c r="E525" s="262" t="s">
        <v>24</v>
      </c>
      <c r="F525" s="263" t="s">
        <v>790</v>
      </c>
      <c r="G525" s="261"/>
      <c r="H525" s="262" t="s">
        <v>24</v>
      </c>
      <c r="I525" s="264"/>
      <c r="J525" s="261"/>
      <c r="K525" s="261"/>
      <c r="L525" s="265"/>
      <c r="M525" s="266"/>
      <c r="N525" s="267"/>
      <c r="O525" s="267"/>
      <c r="P525" s="267"/>
      <c r="Q525" s="267"/>
      <c r="R525" s="267"/>
      <c r="S525" s="267"/>
      <c r="T525" s="268"/>
      <c r="AT525" s="269" t="s">
        <v>205</v>
      </c>
      <c r="AU525" s="269" t="s">
        <v>83</v>
      </c>
      <c r="AV525" s="15" t="s">
        <v>81</v>
      </c>
      <c r="AW525" s="15" t="s">
        <v>37</v>
      </c>
      <c r="AX525" s="15" t="s">
        <v>74</v>
      </c>
      <c r="AY525" s="269" t="s">
        <v>196</v>
      </c>
    </row>
    <row r="526" spans="2:65" s="15" customFormat="1">
      <c r="B526" s="260"/>
      <c r="C526" s="261"/>
      <c r="D526" s="218" t="s">
        <v>205</v>
      </c>
      <c r="E526" s="262" t="s">
        <v>24</v>
      </c>
      <c r="F526" s="263" t="s">
        <v>791</v>
      </c>
      <c r="G526" s="261"/>
      <c r="H526" s="262" t="s">
        <v>24</v>
      </c>
      <c r="I526" s="264"/>
      <c r="J526" s="261"/>
      <c r="K526" s="261"/>
      <c r="L526" s="265"/>
      <c r="M526" s="266"/>
      <c r="N526" s="267"/>
      <c r="O526" s="267"/>
      <c r="P526" s="267"/>
      <c r="Q526" s="267"/>
      <c r="R526" s="267"/>
      <c r="S526" s="267"/>
      <c r="T526" s="268"/>
      <c r="AT526" s="269" t="s">
        <v>205</v>
      </c>
      <c r="AU526" s="269" t="s">
        <v>83</v>
      </c>
      <c r="AV526" s="15" t="s">
        <v>81</v>
      </c>
      <c r="AW526" s="15" t="s">
        <v>37</v>
      </c>
      <c r="AX526" s="15" t="s">
        <v>74</v>
      </c>
      <c r="AY526" s="269" t="s">
        <v>196</v>
      </c>
    </row>
    <row r="527" spans="2:65" s="12" customFormat="1">
      <c r="B527" s="216"/>
      <c r="C527" s="217"/>
      <c r="D527" s="218" t="s">
        <v>205</v>
      </c>
      <c r="E527" s="219" t="s">
        <v>24</v>
      </c>
      <c r="F527" s="220" t="s">
        <v>24</v>
      </c>
      <c r="G527" s="217"/>
      <c r="H527" s="221">
        <v>0</v>
      </c>
      <c r="I527" s="222"/>
      <c r="J527" s="217"/>
      <c r="K527" s="217"/>
      <c r="L527" s="223"/>
      <c r="M527" s="224"/>
      <c r="N527" s="225"/>
      <c r="O527" s="225"/>
      <c r="P527" s="225"/>
      <c r="Q527" s="225"/>
      <c r="R527" s="225"/>
      <c r="S527" s="225"/>
      <c r="T527" s="226"/>
      <c r="AT527" s="227" t="s">
        <v>205</v>
      </c>
      <c r="AU527" s="227" t="s">
        <v>83</v>
      </c>
      <c r="AV527" s="12" t="s">
        <v>83</v>
      </c>
      <c r="AW527" s="12" t="s">
        <v>37</v>
      </c>
      <c r="AX527" s="12" t="s">
        <v>74</v>
      </c>
      <c r="AY527" s="227" t="s">
        <v>196</v>
      </c>
    </row>
    <row r="528" spans="2:65" s="15" customFormat="1">
      <c r="B528" s="260"/>
      <c r="C528" s="261"/>
      <c r="D528" s="218" t="s">
        <v>205</v>
      </c>
      <c r="E528" s="262" t="s">
        <v>24</v>
      </c>
      <c r="F528" s="263" t="s">
        <v>792</v>
      </c>
      <c r="G528" s="261"/>
      <c r="H528" s="262" t="s">
        <v>24</v>
      </c>
      <c r="I528" s="264"/>
      <c r="J528" s="261"/>
      <c r="K528" s="261"/>
      <c r="L528" s="265"/>
      <c r="M528" s="266"/>
      <c r="N528" s="267"/>
      <c r="O528" s="267"/>
      <c r="P528" s="267"/>
      <c r="Q528" s="267"/>
      <c r="R528" s="267"/>
      <c r="S528" s="267"/>
      <c r="T528" s="268"/>
      <c r="AT528" s="269" t="s">
        <v>205</v>
      </c>
      <c r="AU528" s="269" t="s">
        <v>83</v>
      </c>
      <c r="AV528" s="15" t="s">
        <v>81</v>
      </c>
      <c r="AW528" s="15" t="s">
        <v>37</v>
      </c>
      <c r="AX528" s="15" t="s">
        <v>74</v>
      </c>
      <c r="AY528" s="269" t="s">
        <v>196</v>
      </c>
    </row>
    <row r="529" spans="2:65" s="12" customFormat="1">
      <c r="B529" s="216"/>
      <c r="C529" s="217"/>
      <c r="D529" s="218" t="s">
        <v>205</v>
      </c>
      <c r="E529" s="219" t="s">
        <v>24</v>
      </c>
      <c r="F529" s="220" t="s">
        <v>2557</v>
      </c>
      <c r="G529" s="217"/>
      <c r="H529" s="221">
        <v>41.9</v>
      </c>
      <c r="I529" s="222"/>
      <c r="J529" s="217"/>
      <c r="K529" s="217"/>
      <c r="L529" s="223"/>
      <c r="M529" s="224"/>
      <c r="N529" s="225"/>
      <c r="O529" s="225"/>
      <c r="P529" s="225"/>
      <c r="Q529" s="225"/>
      <c r="R529" s="225"/>
      <c r="S529" s="225"/>
      <c r="T529" s="226"/>
      <c r="AT529" s="227" t="s">
        <v>205</v>
      </c>
      <c r="AU529" s="227" t="s">
        <v>83</v>
      </c>
      <c r="AV529" s="12" t="s">
        <v>83</v>
      </c>
      <c r="AW529" s="12" t="s">
        <v>37</v>
      </c>
      <c r="AX529" s="12" t="s">
        <v>81</v>
      </c>
      <c r="AY529" s="227" t="s">
        <v>196</v>
      </c>
    </row>
    <row r="530" spans="2:65" s="1" customFormat="1" ht="23" customHeight="1">
      <c r="B530" s="42"/>
      <c r="C530" s="250" t="s">
        <v>650</v>
      </c>
      <c r="D530" s="250" t="s">
        <v>252</v>
      </c>
      <c r="E530" s="251" t="s">
        <v>1198</v>
      </c>
      <c r="F530" s="252" t="s">
        <v>1199</v>
      </c>
      <c r="G530" s="253" t="s">
        <v>201</v>
      </c>
      <c r="H530" s="254">
        <v>4.274</v>
      </c>
      <c r="I530" s="255"/>
      <c r="J530" s="256">
        <f>ROUND(I530*H530,2)</f>
        <v>0</v>
      </c>
      <c r="K530" s="252" t="s">
        <v>202</v>
      </c>
      <c r="L530" s="257"/>
      <c r="M530" s="258" t="s">
        <v>24</v>
      </c>
      <c r="N530" s="259" t="s">
        <v>45</v>
      </c>
      <c r="O530" s="43"/>
      <c r="P530" s="213">
        <f>O530*H530</f>
        <v>0</v>
      </c>
      <c r="Q530" s="213">
        <v>0.03</v>
      </c>
      <c r="R530" s="213">
        <f>Q530*H530</f>
        <v>0.12822</v>
      </c>
      <c r="S530" s="213">
        <v>0</v>
      </c>
      <c r="T530" s="214">
        <f>S530*H530</f>
        <v>0</v>
      </c>
      <c r="AR530" s="25" t="s">
        <v>376</v>
      </c>
      <c r="AT530" s="25" t="s">
        <v>252</v>
      </c>
      <c r="AU530" s="25" t="s">
        <v>83</v>
      </c>
      <c r="AY530" s="25" t="s">
        <v>196</v>
      </c>
      <c r="BE530" s="215">
        <f>IF(N530="základní",J530,0)</f>
        <v>0</v>
      </c>
      <c r="BF530" s="215">
        <f>IF(N530="snížená",J530,0)</f>
        <v>0</v>
      </c>
      <c r="BG530" s="215">
        <f>IF(N530="zákl. přenesená",J530,0)</f>
        <v>0</v>
      </c>
      <c r="BH530" s="215">
        <f>IF(N530="sníž. přenesená",J530,0)</f>
        <v>0</v>
      </c>
      <c r="BI530" s="215">
        <f>IF(N530="nulová",J530,0)</f>
        <v>0</v>
      </c>
      <c r="BJ530" s="25" t="s">
        <v>81</v>
      </c>
      <c r="BK530" s="215">
        <f>ROUND(I530*H530,2)</f>
        <v>0</v>
      </c>
      <c r="BL530" s="25" t="s">
        <v>290</v>
      </c>
      <c r="BM530" s="25" t="s">
        <v>2561</v>
      </c>
    </row>
    <row r="531" spans="2:65" s="12" customFormat="1">
      <c r="B531" s="216"/>
      <c r="C531" s="217"/>
      <c r="D531" s="218" t="s">
        <v>205</v>
      </c>
      <c r="E531" s="219" t="s">
        <v>24</v>
      </c>
      <c r="F531" s="220" t="s">
        <v>2562</v>
      </c>
      <c r="G531" s="217"/>
      <c r="H531" s="221">
        <v>4.274</v>
      </c>
      <c r="I531" s="222"/>
      <c r="J531" s="217"/>
      <c r="K531" s="217"/>
      <c r="L531" s="223"/>
      <c r="M531" s="224"/>
      <c r="N531" s="225"/>
      <c r="O531" s="225"/>
      <c r="P531" s="225"/>
      <c r="Q531" s="225"/>
      <c r="R531" s="225"/>
      <c r="S531" s="225"/>
      <c r="T531" s="226"/>
      <c r="AT531" s="227" t="s">
        <v>205</v>
      </c>
      <c r="AU531" s="227" t="s">
        <v>83</v>
      </c>
      <c r="AV531" s="12" t="s">
        <v>83</v>
      </c>
      <c r="AW531" s="12" t="s">
        <v>37</v>
      </c>
      <c r="AX531" s="12" t="s">
        <v>81</v>
      </c>
      <c r="AY531" s="227" t="s">
        <v>196</v>
      </c>
    </row>
    <row r="532" spans="2:65" s="1" customFormat="1" ht="34.5" customHeight="1">
      <c r="B532" s="42"/>
      <c r="C532" s="204" t="s">
        <v>654</v>
      </c>
      <c r="D532" s="204" t="s">
        <v>198</v>
      </c>
      <c r="E532" s="205" t="s">
        <v>1203</v>
      </c>
      <c r="F532" s="206" t="s">
        <v>1204</v>
      </c>
      <c r="G532" s="207" t="s">
        <v>267</v>
      </c>
      <c r="H532" s="208">
        <v>41.9</v>
      </c>
      <c r="I532" s="209"/>
      <c r="J532" s="210">
        <f>ROUND(I532*H532,2)</f>
        <v>0</v>
      </c>
      <c r="K532" s="206" t="s">
        <v>202</v>
      </c>
      <c r="L532" s="62"/>
      <c r="M532" s="211" t="s">
        <v>24</v>
      </c>
      <c r="N532" s="212" t="s">
        <v>45</v>
      </c>
      <c r="O532" s="43"/>
      <c r="P532" s="213">
        <f>O532*H532</f>
        <v>0</v>
      </c>
      <c r="Q532" s="213">
        <v>0</v>
      </c>
      <c r="R532" s="213">
        <f>Q532*H532</f>
        <v>0</v>
      </c>
      <c r="S532" s="213">
        <v>0</v>
      </c>
      <c r="T532" s="214">
        <f>S532*H532</f>
        <v>0</v>
      </c>
      <c r="AR532" s="25" t="s">
        <v>290</v>
      </c>
      <c r="AT532" s="25" t="s">
        <v>198</v>
      </c>
      <c r="AU532" s="25" t="s">
        <v>83</v>
      </c>
      <c r="AY532" s="25" t="s">
        <v>196</v>
      </c>
      <c r="BE532" s="215">
        <f>IF(N532="základní",J532,0)</f>
        <v>0</v>
      </c>
      <c r="BF532" s="215">
        <f>IF(N532="snížená",J532,0)</f>
        <v>0</v>
      </c>
      <c r="BG532" s="215">
        <f>IF(N532="zákl. přenesená",J532,0)</f>
        <v>0</v>
      </c>
      <c r="BH532" s="215">
        <f>IF(N532="sníž. přenesená",J532,0)</f>
        <v>0</v>
      </c>
      <c r="BI532" s="215">
        <f>IF(N532="nulová",J532,0)</f>
        <v>0</v>
      </c>
      <c r="BJ532" s="25" t="s">
        <v>81</v>
      </c>
      <c r="BK532" s="215">
        <f>ROUND(I532*H532,2)</f>
        <v>0</v>
      </c>
      <c r="BL532" s="25" t="s">
        <v>290</v>
      </c>
      <c r="BM532" s="25" t="s">
        <v>2563</v>
      </c>
    </row>
    <row r="533" spans="2:65" s="15" customFormat="1">
      <c r="B533" s="260"/>
      <c r="C533" s="261"/>
      <c r="D533" s="218" t="s">
        <v>205</v>
      </c>
      <c r="E533" s="262" t="s">
        <v>24</v>
      </c>
      <c r="F533" s="263" t="s">
        <v>789</v>
      </c>
      <c r="G533" s="261"/>
      <c r="H533" s="262" t="s">
        <v>24</v>
      </c>
      <c r="I533" s="264"/>
      <c r="J533" s="261"/>
      <c r="K533" s="261"/>
      <c r="L533" s="265"/>
      <c r="M533" s="266"/>
      <c r="N533" s="267"/>
      <c r="O533" s="267"/>
      <c r="P533" s="267"/>
      <c r="Q533" s="267"/>
      <c r="R533" s="267"/>
      <c r="S533" s="267"/>
      <c r="T533" s="268"/>
      <c r="AT533" s="269" t="s">
        <v>205</v>
      </c>
      <c r="AU533" s="269" t="s">
        <v>83</v>
      </c>
      <c r="AV533" s="15" t="s">
        <v>81</v>
      </c>
      <c r="AW533" s="15" t="s">
        <v>37</v>
      </c>
      <c r="AX533" s="15" t="s">
        <v>74</v>
      </c>
      <c r="AY533" s="269" t="s">
        <v>196</v>
      </c>
    </row>
    <row r="534" spans="2:65" s="15" customFormat="1">
      <c r="B534" s="260"/>
      <c r="C534" s="261"/>
      <c r="D534" s="218" t="s">
        <v>205</v>
      </c>
      <c r="E534" s="262" t="s">
        <v>24</v>
      </c>
      <c r="F534" s="263" t="s">
        <v>790</v>
      </c>
      <c r="G534" s="261"/>
      <c r="H534" s="262" t="s">
        <v>24</v>
      </c>
      <c r="I534" s="264"/>
      <c r="J534" s="261"/>
      <c r="K534" s="261"/>
      <c r="L534" s="265"/>
      <c r="M534" s="266"/>
      <c r="N534" s="267"/>
      <c r="O534" s="267"/>
      <c r="P534" s="267"/>
      <c r="Q534" s="267"/>
      <c r="R534" s="267"/>
      <c r="S534" s="267"/>
      <c r="T534" s="268"/>
      <c r="AT534" s="269" t="s">
        <v>205</v>
      </c>
      <c r="AU534" s="269" t="s">
        <v>83</v>
      </c>
      <c r="AV534" s="15" t="s">
        <v>81</v>
      </c>
      <c r="AW534" s="15" t="s">
        <v>37</v>
      </c>
      <c r="AX534" s="15" t="s">
        <v>74</v>
      </c>
      <c r="AY534" s="269" t="s">
        <v>196</v>
      </c>
    </row>
    <row r="535" spans="2:65" s="15" customFormat="1">
      <c r="B535" s="260"/>
      <c r="C535" s="261"/>
      <c r="D535" s="218" t="s">
        <v>205</v>
      </c>
      <c r="E535" s="262" t="s">
        <v>24</v>
      </c>
      <c r="F535" s="263" t="s">
        <v>791</v>
      </c>
      <c r="G535" s="261"/>
      <c r="H535" s="262" t="s">
        <v>24</v>
      </c>
      <c r="I535" s="264"/>
      <c r="J535" s="261"/>
      <c r="K535" s="261"/>
      <c r="L535" s="265"/>
      <c r="M535" s="266"/>
      <c r="N535" s="267"/>
      <c r="O535" s="267"/>
      <c r="P535" s="267"/>
      <c r="Q535" s="267"/>
      <c r="R535" s="267"/>
      <c r="S535" s="267"/>
      <c r="T535" s="268"/>
      <c r="AT535" s="269" t="s">
        <v>205</v>
      </c>
      <c r="AU535" s="269" t="s">
        <v>83</v>
      </c>
      <c r="AV535" s="15" t="s">
        <v>81</v>
      </c>
      <c r="AW535" s="15" t="s">
        <v>37</v>
      </c>
      <c r="AX535" s="15" t="s">
        <v>74</v>
      </c>
      <c r="AY535" s="269" t="s">
        <v>196</v>
      </c>
    </row>
    <row r="536" spans="2:65" s="12" customFormat="1">
      <c r="B536" s="216"/>
      <c r="C536" s="217"/>
      <c r="D536" s="218" t="s">
        <v>205</v>
      </c>
      <c r="E536" s="219" t="s">
        <v>24</v>
      </c>
      <c r="F536" s="220" t="s">
        <v>24</v>
      </c>
      <c r="G536" s="217"/>
      <c r="H536" s="221">
        <v>0</v>
      </c>
      <c r="I536" s="222"/>
      <c r="J536" s="217"/>
      <c r="K536" s="217"/>
      <c r="L536" s="223"/>
      <c r="M536" s="224"/>
      <c r="N536" s="225"/>
      <c r="O536" s="225"/>
      <c r="P536" s="225"/>
      <c r="Q536" s="225"/>
      <c r="R536" s="225"/>
      <c r="S536" s="225"/>
      <c r="T536" s="226"/>
      <c r="AT536" s="227" t="s">
        <v>205</v>
      </c>
      <c r="AU536" s="227" t="s">
        <v>83</v>
      </c>
      <c r="AV536" s="12" t="s">
        <v>83</v>
      </c>
      <c r="AW536" s="12" t="s">
        <v>37</v>
      </c>
      <c r="AX536" s="12" t="s">
        <v>74</v>
      </c>
      <c r="AY536" s="227" t="s">
        <v>196</v>
      </c>
    </row>
    <row r="537" spans="2:65" s="15" customFormat="1">
      <c r="B537" s="260"/>
      <c r="C537" s="261"/>
      <c r="D537" s="218" t="s">
        <v>205</v>
      </c>
      <c r="E537" s="262" t="s">
        <v>24</v>
      </c>
      <c r="F537" s="263" t="s">
        <v>792</v>
      </c>
      <c r="G537" s="261"/>
      <c r="H537" s="262" t="s">
        <v>24</v>
      </c>
      <c r="I537" s="264"/>
      <c r="J537" s="261"/>
      <c r="K537" s="261"/>
      <c r="L537" s="265"/>
      <c r="M537" s="266"/>
      <c r="N537" s="267"/>
      <c r="O537" s="267"/>
      <c r="P537" s="267"/>
      <c r="Q537" s="267"/>
      <c r="R537" s="267"/>
      <c r="S537" s="267"/>
      <c r="T537" s="268"/>
      <c r="AT537" s="269" t="s">
        <v>205</v>
      </c>
      <c r="AU537" s="269" t="s">
        <v>83</v>
      </c>
      <c r="AV537" s="15" t="s">
        <v>81</v>
      </c>
      <c r="AW537" s="15" t="s">
        <v>37</v>
      </c>
      <c r="AX537" s="15" t="s">
        <v>74</v>
      </c>
      <c r="AY537" s="269" t="s">
        <v>196</v>
      </c>
    </row>
    <row r="538" spans="2:65" s="12" customFormat="1">
      <c r="B538" s="216"/>
      <c r="C538" s="217"/>
      <c r="D538" s="218" t="s">
        <v>205</v>
      </c>
      <c r="E538" s="219" t="s">
        <v>24</v>
      </c>
      <c r="F538" s="220" t="s">
        <v>2557</v>
      </c>
      <c r="G538" s="217"/>
      <c r="H538" s="221">
        <v>41.9</v>
      </c>
      <c r="I538" s="222"/>
      <c r="J538" s="217"/>
      <c r="K538" s="217"/>
      <c r="L538" s="223"/>
      <c r="M538" s="224"/>
      <c r="N538" s="225"/>
      <c r="O538" s="225"/>
      <c r="P538" s="225"/>
      <c r="Q538" s="225"/>
      <c r="R538" s="225"/>
      <c r="S538" s="225"/>
      <c r="T538" s="226"/>
      <c r="AT538" s="227" t="s">
        <v>205</v>
      </c>
      <c r="AU538" s="227" t="s">
        <v>83</v>
      </c>
      <c r="AV538" s="12" t="s">
        <v>83</v>
      </c>
      <c r="AW538" s="12" t="s">
        <v>37</v>
      </c>
      <c r="AX538" s="12" t="s">
        <v>81</v>
      </c>
      <c r="AY538" s="227" t="s">
        <v>196</v>
      </c>
    </row>
    <row r="539" spans="2:65" s="1" customFormat="1" ht="14.5" customHeight="1">
      <c r="B539" s="42"/>
      <c r="C539" s="250" t="s">
        <v>658</v>
      </c>
      <c r="D539" s="250" t="s">
        <v>252</v>
      </c>
      <c r="E539" s="251" t="s">
        <v>1207</v>
      </c>
      <c r="F539" s="252" t="s">
        <v>1208</v>
      </c>
      <c r="G539" s="253" t="s">
        <v>267</v>
      </c>
      <c r="H539" s="254">
        <v>46.09</v>
      </c>
      <c r="I539" s="255"/>
      <c r="J539" s="256">
        <f>ROUND(I539*H539,2)</f>
        <v>0</v>
      </c>
      <c r="K539" s="252" t="s">
        <v>202</v>
      </c>
      <c r="L539" s="257"/>
      <c r="M539" s="258" t="s">
        <v>24</v>
      </c>
      <c r="N539" s="259" t="s">
        <v>45</v>
      </c>
      <c r="O539" s="43"/>
      <c r="P539" s="213">
        <f>O539*H539</f>
        <v>0</v>
      </c>
      <c r="Q539" s="213">
        <v>3.5E-4</v>
      </c>
      <c r="R539" s="213">
        <f>Q539*H539</f>
        <v>1.61315E-2</v>
      </c>
      <c r="S539" s="213">
        <v>0</v>
      </c>
      <c r="T539" s="214">
        <f>S539*H539</f>
        <v>0</v>
      </c>
      <c r="AR539" s="25" t="s">
        <v>376</v>
      </c>
      <c r="AT539" s="25" t="s">
        <v>252</v>
      </c>
      <c r="AU539" s="25" t="s">
        <v>83</v>
      </c>
      <c r="AY539" s="25" t="s">
        <v>196</v>
      </c>
      <c r="BE539" s="215">
        <f>IF(N539="základní",J539,0)</f>
        <v>0</v>
      </c>
      <c r="BF539" s="215">
        <f>IF(N539="snížená",J539,0)</f>
        <v>0</v>
      </c>
      <c r="BG539" s="215">
        <f>IF(N539="zákl. přenesená",J539,0)</f>
        <v>0</v>
      </c>
      <c r="BH539" s="215">
        <f>IF(N539="sníž. přenesená",J539,0)</f>
        <v>0</v>
      </c>
      <c r="BI539" s="215">
        <f>IF(N539="nulová",J539,0)</f>
        <v>0</v>
      </c>
      <c r="BJ539" s="25" t="s">
        <v>81</v>
      </c>
      <c r="BK539" s="215">
        <f>ROUND(I539*H539,2)</f>
        <v>0</v>
      </c>
      <c r="BL539" s="25" t="s">
        <v>290</v>
      </c>
      <c r="BM539" s="25" t="s">
        <v>2564</v>
      </c>
    </row>
    <row r="540" spans="2:65" s="12" customFormat="1">
      <c r="B540" s="216"/>
      <c r="C540" s="217"/>
      <c r="D540" s="218" t="s">
        <v>205</v>
      </c>
      <c r="E540" s="219" t="s">
        <v>24</v>
      </c>
      <c r="F540" s="220" t="s">
        <v>2565</v>
      </c>
      <c r="G540" s="217"/>
      <c r="H540" s="221">
        <v>46.09</v>
      </c>
      <c r="I540" s="222"/>
      <c r="J540" s="217"/>
      <c r="K540" s="217"/>
      <c r="L540" s="223"/>
      <c r="M540" s="224"/>
      <c r="N540" s="225"/>
      <c r="O540" s="225"/>
      <c r="P540" s="225"/>
      <c r="Q540" s="225"/>
      <c r="R540" s="225"/>
      <c r="S540" s="225"/>
      <c r="T540" s="226"/>
      <c r="AT540" s="227" t="s">
        <v>205</v>
      </c>
      <c r="AU540" s="227" t="s">
        <v>83</v>
      </c>
      <c r="AV540" s="12" t="s">
        <v>83</v>
      </c>
      <c r="AW540" s="12" t="s">
        <v>37</v>
      </c>
      <c r="AX540" s="12" t="s">
        <v>81</v>
      </c>
      <c r="AY540" s="227" t="s">
        <v>196</v>
      </c>
    </row>
    <row r="541" spans="2:65" s="1" customFormat="1" ht="34.5" customHeight="1">
      <c r="B541" s="42"/>
      <c r="C541" s="204" t="s">
        <v>663</v>
      </c>
      <c r="D541" s="204" t="s">
        <v>198</v>
      </c>
      <c r="E541" s="205" t="s">
        <v>1194</v>
      </c>
      <c r="F541" s="206" t="s">
        <v>1195</v>
      </c>
      <c r="G541" s="207" t="s">
        <v>267</v>
      </c>
      <c r="H541" s="208">
        <v>17.7</v>
      </c>
      <c r="I541" s="209"/>
      <c r="J541" s="210">
        <f>ROUND(I541*H541,2)</f>
        <v>0</v>
      </c>
      <c r="K541" s="206" t="s">
        <v>202</v>
      </c>
      <c r="L541" s="62"/>
      <c r="M541" s="211" t="s">
        <v>24</v>
      </c>
      <c r="N541" s="212" t="s">
        <v>45</v>
      </c>
      <c r="O541" s="43"/>
      <c r="P541" s="213">
        <f>O541*H541</f>
        <v>0</v>
      </c>
      <c r="Q541" s="213">
        <v>0</v>
      </c>
      <c r="R541" s="213">
        <f>Q541*H541</f>
        <v>0</v>
      </c>
      <c r="S541" s="213">
        <v>0</v>
      </c>
      <c r="T541" s="214">
        <f>S541*H541</f>
        <v>0</v>
      </c>
      <c r="AR541" s="25" t="s">
        <v>290</v>
      </c>
      <c r="AT541" s="25" t="s">
        <v>198</v>
      </c>
      <c r="AU541" s="25" t="s">
        <v>83</v>
      </c>
      <c r="AY541" s="25" t="s">
        <v>196</v>
      </c>
      <c r="BE541" s="215">
        <f>IF(N541="základní",J541,0)</f>
        <v>0</v>
      </c>
      <c r="BF541" s="215">
        <f>IF(N541="snížená",J541,0)</f>
        <v>0</v>
      </c>
      <c r="BG541" s="215">
        <f>IF(N541="zákl. přenesená",J541,0)</f>
        <v>0</v>
      </c>
      <c r="BH541" s="215">
        <f>IF(N541="sníž. přenesená",J541,0)</f>
        <v>0</v>
      </c>
      <c r="BI541" s="215">
        <f>IF(N541="nulová",J541,0)</f>
        <v>0</v>
      </c>
      <c r="BJ541" s="25" t="s">
        <v>81</v>
      </c>
      <c r="BK541" s="215">
        <f>ROUND(I541*H541,2)</f>
        <v>0</v>
      </c>
      <c r="BL541" s="25" t="s">
        <v>290</v>
      </c>
      <c r="BM541" s="25" t="s">
        <v>2566</v>
      </c>
    </row>
    <row r="542" spans="2:65" s="12" customFormat="1">
      <c r="B542" s="216"/>
      <c r="C542" s="217"/>
      <c r="D542" s="218" t="s">
        <v>205</v>
      </c>
      <c r="E542" s="219" t="s">
        <v>24</v>
      </c>
      <c r="F542" s="220" t="s">
        <v>2382</v>
      </c>
      <c r="G542" s="217"/>
      <c r="H542" s="221">
        <v>17.7</v>
      </c>
      <c r="I542" s="222"/>
      <c r="J542" s="217"/>
      <c r="K542" s="217"/>
      <c r="L542" s="223"/>
      <c r="M542" s="224"/>
      <c r="N542" s="225"/>
      <c r="O542" s="225"/>
      <c r="P542" s="225"/>
      <c r="Q542" s="225"/>
      <c r="R542" s="225"/>
      <c r="S542" s="225"/>
      <c r="T542" s="226"/>
      <c r="AT542" s="227" t="s">
        <v>205</v>
      </c>
      <c r="AU542" s="227" t="s">
        <v>83</v>
      </c>
      <c r="AV542" s="12" t="s">
        <v>83</v>
      </c>
      <c r="AW542" s="12" t="s">
        <v>37</v>
      </c>
      <c r="AX542" s="12" t="s">
        <v>74</v>
      </c>
      <c r="AY542" s="227" t="s">
        <v>196</v>
      </c>
    </row>
    <row r="543" spans="2:65" s="13" customFormat="1">
      <c r="B543" s="228"/>
      <c r="C543" s="229"/>
      <c r="D543" s="218" t="s">
        <v>205</v>
      </c>
      <c r="E543" s="230" t="s">
        <v>24</v>
      </c>
      <c r="F543" s="231" t="s">
        <v>2460</v>
      </c>
      <c r="G543" s="229"/>
      <c r="H543" s="232">
        <v>17.7</v>
      </c>
      <c r="I543" s="233"/>
      <c r="J543" s="229"/>
      <c r="K543" s="229"/>
      <c r="L543" s="234"/>
      <c r="M543" s="235"/>
      <c r="N543" s="236"/>
      <c r="O543" s="236"/>
      <c r="P543" s="236"/>
      <c r="Q543" s="236"/>
      <c r="R543" s="236"/>
      <c r="S543" s="236"/>
      <c r="T543" s="237"/>
      <c r="AT543" s="238" t="s">
        <v>205</v>
      </c>
      <c r="AU543" s="238" t="s">
        <v>83</v>
      </c>
      <c r="AV543" s="13" t="s">
        <v>211</v>
      </c>
      <c r="AW543" s="13" t="s">
        <v>37</v>
      </c>
      <c r="AX543" s="13" t="s">
        <v>74</v>
      </c>
      <c r="AY543" s="238" t="s">
        <v>196</v>
      </c>
    </row>
    <row r="544" spans="2:65" s="14" customFormat="1">
      <c r="B544" s="239"/>
      <c r="C544" s="240"/>
      <c r="D544" s="218" t="s">
        <v>205</v>
      </c>
      <c r="E544" s="241" t="s">
        <v>24</v>
      </c>
      <c r="F544" s="242" t="s">
        <v>238</v>
      </c>
      <c r="G544" s="240"/>
      <c r="H544" s="243">
        <v>17.7</v>
      </c>
      <c r="I544" s="244"/>
      <c r="J544" s="240"/>
      <c r="K544" s="240"/>
      <c r="L544" s="245"/>
      <c r="M544" s="246"/>
      <c r="N544" s="247"/>
      <c r="O544" s="247"/>
      <c r="P544" s="247"/>
      <c r="Q544" s="247"/>
      <c r="R544" s="247"/>
      <c r="S544" s="247"/>
      <c r="T544" s="248"/>
      <c r="AT544" s="249" t="s">
        <v>205</v>
      </c>
      <c r="AU544" s="249" t="s">
        <v>83</v>
      </c>
      <c r="AV544" s="14" t="s">
        <v>203</v>
      </c>
      <c r="AW544" s="14" t="s">
        <v>37</v>
      </c>
      <c r="AX544" s="14" t="s">
        <v>81</v>
      </c>
      <c r="AY544" s="249" t="s">
        <v>196</v>
      </c>
    </row>
    <row r="545" spans="2:65" s="1" customFormat="1" ht="23" customHeight="1">
      <c r="B545" s="42"/>
      <c r="C545" s="250" t="s">
        <v>668</v>
      </c>
      <c r="D545" s="250" t="s">
        <v>252</v>
      </c>
      <c r="E545" s="251" t="s">
        <v>1218</v>
      </c>
      <c r="F545" s="252" t="s">
        <v>1219</v>
      </c>
      <c r="G545" s="253" t="s">
        <v>267</v>
      </c>
      <c r="H545" s="254">
        <v>18.053999999999998</v>
      </c>
      <c r="I545" s="255"/>
      <c r="J545" s="256">
        <f>ROUND(I545*H545,2)</f>
        <v>0</v>
      </c>
      <c r="K545" s="252" t="s">
        <v>202</v>
      </c>
      <c r="L545" s="257"/>
      <c r="M545" s="258" t="s">
        <v>24</v>
      </c>
      <c r="N545" s="259" t="s">
        <v>45</v>
      </c>
      <c r="O545" s="43"/>
      <c r="P545" s="213">
        <f>O545*H545</f>
        <v>0</v>
      </c>
      <c r="Q545" s="213">
        <v>5.0000000000000001E-3</v>
      </c>
      <c r="R545" s="213">
        <f>Q545*H545</f>
        <v>9.0269999999999989E-2</v>
      </c>
      <c r="S545" s="213">
        <v>0</v>
      </c>
      <c r="T545" s="214">
        <f>S545*H545</f>
        <v>0</v>
      </c>
      <c r="AR545" s="25" t="s">
        <v>376</v>
      </c>
      <c r="AT545" s="25" t="s">
        <v>252</v>
      </c>
      <c r="AU545" s="25" t="s">
        <v>83</v>
      </c>
      <c r="AY545" s="25" t="s">
        <v>196</v>
      </c>
      <c r="BE545" s="215">
        <f>IF(N545="základní",J545,0)</f>
        <v>0</v>
      </c>
      <c r="BF545" s="215">
        <f>IF(N545="snížená",J545,0)</f>
        <v>0</v>
      </c>
      <c r="BG545" s="215">
        <f>IF(N545="zákl. přenesená",J545,0)</f>
        <v>0</v>
      </c>
      <c r="BH545" s="215">
        <f>IF(N545="sníž. přenesená",J545,0)</f>
        <v>0</v>
      </c>
      <c r="BI545" s="215">
        <f>IF(N545="nulová",J545,0)</f>
        <v>0</v>
      </c>
      <c r="BJ545" s="25" t="s">
        <v>81</v>
      </c>
      <c r="BK545" s="215">
        <f>ROUND(I545*H545,2)</f>
        <v>0</v>
      </c>
      <c r="BL545" s="25" t="s">
        <v>290</v>
      </c>
      <c r="BM545" s="25" t="s">
        <v>2567</v>
      </c>
    </row>
    <row r="546" spans="2:65" s="12" customFormat="1">
      <c r="B546" s="216"/>
      <c r="C546" s="217"/>
      <c r="D546" s="218" t="s">
        <v>205</v>
      </c>
      <c r="E546" s="219" t="s">
        <v>24</v>
      </c>
      <c r="F546" s="220" t="s">
        <v>2568</v>
      </c>
      <c r="G546" s="217"/>
      <c r="H546" s="221">
        <v>18.053999999999998</v>
      </c>
      <c r="I546" s="222"/>
      <c r="J546" s="217"/>
      <c r="K546" s="217"/>
      <c r="L546" s="223"/>
      <c r="M546" s="224"/>
      <c r="N546" s="225"/>
      <c r="O546" s="225"/>
      <c r="P546" s="225"/>
      <c r="Q546" s="225"/>
      <c r="R546" s="225"/>
      <c r="S546" s="225"/>
      <c r="T546" s="226"/>
      <c r="AT546" s="227" t="s">
        <v>205</v>
      </c>
      <c r="AU546" s="227" t="s">
        <v>83</v>
      </c>
      <c r="AV546" s="12" t="s">
        <v>83</v>
      </c>
      <c r="AW546" s="12" t="s">
        <v>37</v>
      </c>
      <c r="AX546" s="12" t="s">
        <v>81</v>
      </c>
      <c r="AY546" s="227" t="s">
        <v>196</v>
      </c>
    </row>
    <row r="547" spans="2:65" s="1" customFormat="1" ht="23" customHeight="1">
      <c r="B547" s="42"/>
      <c r="C547" s="204" t="s">
        <v>676</v>
      </c>
      <c r="D547" s="204" t="s">
        <v>198</v>
      </c>
      <c r="E547" s="205" t="s">
        <v>1223</v>
      </c>
      <c r="F547" s="206" t="s">
        <v>1224</v>
      </c>
      <c r="G547" s="207" t="s">
        <v>320</v>
      </c>
      <c r="H547" s="208">
        <v>19.920000000000002</v>
      </c>
      <c r="I547" s="209"/>
      <c r="J547" s="210">
        <f>ROUND(I547*H547,2)</f>
        <v>0</v>
      </c>
      <c r="K547" s="206" t="s">
        <v>202</v>
      </c>
      <c r="L547" s="62"/>
      <c r="M547" s="211" t="s">
        <v>24</v>
      </c>
      <c r="N547" s="212" t="s">
        <v>45</v>
      </c>
      <c r="O547" s="43"/>
      <c r="P547" s="213">
        <f>O547*H547</f>
        <v>0</v>
      </c>
      <c r="Q547" s="213">
        <v>0</v>
      </c>
      <c r="R547" s="213">
        <f>Q547*H547</f>
        <v>0</v>
      </c>
      <c r="S547" s="213">
        <v>0</v>
      </c>
      <c r="T547" s="214">
        <f>S547*H547</f>
        <v>0</v>
      </c>
      <c r="AR547" s="25" t="s">
        <v>290</v>
      </c>
      <c r="AT547" s="25" t="s">
        <v>198</v>
      </c>
      <c r="AU547" s="25" t="s">
        <v>83</v>
      </c>
      <c r="AY547" s="25" t="s">
        <v>196</v>
      </c>
      <c r="BE547" s="215">
        <f>IF(N547="základní",J547,0)</f>
        <v>0</v>
      </c>
      <c r="BF547" s="215">
        <f>IF(N547="snížená",J547,0)</f>
        <v>0</v>
      </c>
      <c r="BG547" s="215">
        <f>IF(N547="zákl. přenesená",J547,0)</f>
        <v>0</v>
      </c>
      <c r="BH547" s="215">
        <f>IF(N547="sníž. přenesená",J547,0)</f>
        <v>0</v>
      </c>
      <c r="BI547" s="215">
        <f>IF(N547="nulová",J547,0)</f>
        <v>0</v>
      </c>
      <c r="BJ547" s="25" t="s">
        <v>81</v>
      </c>
      <c r="BK547" s="215">
        <f>ROUND(I547*H547,2)</f>
        <v>0</v>
      </c>
      <c r="BL547" s="25" t="s">
        <v>290</v>
      </c>
      <c r="BM547" s="25" t="s">
        <v>2569</v>
      </c>
    </row>
    <row r="548" spans="2:65" s="12" customFormat="1">
      <c r="B548" s="216"/>
      <c r="C548" s="217"/>
      <c r="D548" s="218" t="s">
        <v>205</v>
      </c>
      <c r="E548" s="219" t="s">
        <v>24</v>
      </c>
      <c r="F548" s="220" t="s">
        <v>2570</v>
      </c>
      <c r="G548" s="217"/>
      <c r="H548" s="221">
        <v>19.920000000000002</v>
      </c>
      <c r="I548" s="222"/>
      <c r="J548" s="217"/>
      <c r="K548" s="217"/>
      <c r="L548" s="223"/>
      <c r="M548" s="224"/>
      <c r="N548" s="225"/>
      <c r="O548" s="225"/>
      <c r="P548" s="225"/>
      <c r="Q548" s="225"/>
      <c r="R548" s="225"/>
      <c r="S548" s="225"/>
      <c r="T548" s="226"/>
      <c r="AT548" s="227" t="s">
        <v>205</v>
      </c>
      <c r="AU548" s="227" t="s">
        <v>83</v>
      </c>
      <c r="AV548" s="12" t="s">
        <v>83</v>
      </c>
      <c r="AW548" s="12" t="s">
        <v>37</v>
      </c>
      <c r="AX548" s="12" t="s">
        <v>74</v>
      </c>
      <c r="AY548" s="227" t="s">
        <v>196</v>
      </c>
    </row>
    <row r="549" spans="2:65" s="13" customFormat="1">
      <c r="B549" s="228"/>
      <c r="C549" s="229"/>
      <c r="D549" s="218" t="s">
        <v>205</v>
      </c>
      <c r="E549" s="230" t="s">
        <v>24</v>
      </c>
      <c r="F549" s="231" t="s">
        <v>2460</v>
      </c>
      <c r="G549" s="229"/>
      <c r="H549" s="232">
        <v>19.920000000000002</v>
      </c>
      <c r="I549" s="233"/>
      <c r="J549" s="229"/>
      <c r="K549" s="229"/>
      <c r="L549" s="234"/>
      <c r="M549" s="235"/>
      <c r="N549" s="236"/>
      <c r="O549" s="236"/>
      <c r="P549" s="236"/>
      <c r="Q549" s="236"/>
      <c r="R549" s="236"/>
      <c r="S549" s="236"/>
      <c r="T549" s="237"/>
      <c r="AT549" s="238" t="s">
        <v>205</v>
      </c>
      <c r="AU549" s="238" t="s">
        <v>83</v>
      </c>
      <c r="AV549" s="13" t="s">
        <v>211</v>
      </c>
      <c r="AW549" s="13" t="s">
        <v>37</v>
      </c>
      <c r="AX549" s="13" t="s">
        <v>74</v>
      </c>
      <c r="AY549" s="238" t="s">
        <v>196</v>
      </c>
    </row>
    <row r="550" spans="2:65" s="14" customFormat="1">
      <c r="B550" s="239"/>
      <c r="C550" s="240"/>
      <c r="D550" s="218" t="s">
        <v>205</v>
      </c>
      <c r="E550" s="241" t="s">
        <v>24</v>
      </c>
      <c r="F550" s="242" t="s">
        <v>238</v>
      </c>
      <c r="G550" s="240"/>
      <c r="H550" s="243">
        <v>19.920000000000002</v>
      </c>
      <c r="I550" s="244"/>
      <c r="J550" s="240"/>
      <c r="K550" s="240"/>
      <c r="L550" s="245"/>
      <c r="M550" s="246"/>
      <c r="N550" s="247"/>
      <c r="O550" s="247"/>
      <c r="P550" s="247"/>
      <c r="Q550" s="247"/>
      <c r="R550" s="247"/>
      <c r="S550" s="247"/>
      <c r="T550" s="248"/>
      <c r="AT550" s="249" t="s">
        <v>205</v>
      </c>
      <c r="AU550" s="249" t="s">
        <v>83</v>
      </c>
      <c r="AV550" s="14" t="s">
        <v>203</v>
      </c>
      <c r="AW550" s="14" t="s">
        <v>37</v>
      </c>
      <c r="AX550" s="14" t="s">
        <v>81</v>
      </c>
      <c r="AY550" s="249" t="s">
        <v>196</v>
      </c>
    </row>
    <row r="551" spans="2:65" s="1" customFormat="1" ht="23" customHeight="1">
      <c r="B551" s="42"/>
      <c r="C551" s="250" t="s">
        <v>684</v>
      </c>
      <c r="D551" s="250" t="s">
        <v>252</v>
      </c>
      <c r="E551" s="251" t="s">
        <v>1231</v>
      </c>
      <c r="F551" s="252" t="s">
        <v>1232</v>
      </c>
      <c r="G551" s="253" t="s">
        <v>320</v>
      </c>
      <c r="H551" s="254">
        <v>21.911999999999999</v>
      </c>
      <c r="I551" s="255"/>
      <c r="J551" s="256">
        <f>ROUND(I551*H551,2)</f>
        <v>0</v>
      </c>
      <c r="K551" s="252" t="s">
        <v>202</v>
      </c>
      <c r="L551" s="257"/>
      <c r="M551" s="258" t="s">
        <v>24</v>
      </c>
      <c r="N551" s="259" t="s">
        <v>45</v>
      </c>
      <c r="O551" s="43"/>
      <c r="P551" s="213">
        <f>O551*H551</f>
        <v>0</v>
      </c>
      <c r="Q551" s="213">
        <v>5.0000000000000002E-5</v>
      </c>
      <c r="R551" s="213">
        <f>Q551*H551</f>
        <v>1.0956E-3</v>
      </c>
      <c r="S551" s="213">
        <v>0</v>
      </c>
      <c r="T551" s="214">
        <f>S551*H551</f>
        <v>0</v>
      </c>
      <c r="AR551" s="25" t="s">
        <v>376</v>
      </c>
      <c r="AT551" s="25" t="s">
        <v>252</v>
      </c>
      <c r="AU551" s="25" t="s">
        <v>83</v>
      </c>
      <c r="AY551" s="25" t="s">
        <v>196</v>
      </c>
      <c r="BE551" s="215">
        <f>IF(N551="základní",J551,0)</f>
        <v>0</v>
      </c>
      <c r="BF551" s="215">
        <f>IF(N551="snížená",J551,0)</f>
        <v>0</v>
      </c>
      <c r="BG551" s="215">
        <f>IF(N551="zákl. přenesená",J551,0)</f>
        <v>0</v>
      </c>
      <c r="BH551" s="215">
        <f>IF(N551="sníž. přenesená",J551,0)</f>
        <v>0</v>
      </c>
      <c r="BI551" s="215">
        <f>IF(N551="nulová",J551,0)</f>
        <v>0</v>
      </c>
      <c r="BJ551" s="25" t="s">
        <v>81</v>
      </c>
      <c r="BK551" s="215">
        <f>ROUND(I551*H551,2)</f>
        <v>0</v>
      </c>
      <c r="BL551" s="25" t="s">
        <v>290</v>
      </c>
      <c r="BM551" s="25" t="s">
        <v>2571</v>
      </c>
    </row>
    <row r="552" spans="2:65" s="12" customFormat="1">
      <c r="B552" s="216"/>
      <c r="C552" s="217"/>
      <c r="D552" s="218" t="s">
        <v>205</v>
      </c>
      <c r="E552" s="219" t="s">
        <v>24</v>
      </c>
      <c r="F552" s="220" t="s">
        <v>2572</v>
      </c>
      <c r="G552" s="217"/>
      <c r="H552" s="221">
        <v>21.911999999999999</v>
      </c>
      <c r="I552" s="222"/>
      <c r="J552" s="217"/>
      <c r="K552" s="217"/>
      <c r="L552" s="223"/>
      <c r="M552" s="224"/>
      <c r="N552" s="225"/>
      <c r="O552" s="225"/>
      <c r="P552" s="225"/>
      <c r="Q552" s="225"/>
      <c r="R552" s="225"/>
      <c r="S552" s="225"/>
      <c r="T552" s="226"/>
      <c r="AT552" s="227" t="s">
        <v>205</v>
      </c>
      <c r="AU552" s="227" t="s">
        <v>83</v>
      </c>
      <c r="AV552" s="12" t="s">
        <v>83</v>
      </c>
      <c r="AW552" s="12" t="s">
        <v>37</v>
      </c>
      <c r="AX552" s="12" t="s">
        <v>81</v>
      </c>
      <c r="AY552" s="227" t="s">
        <v>196</v>
      </c>
    </row>
    <row r="553" spans="2:65" s="1" customFormat="1" ht="46" customHeight="1">
      <c r="B553" s="42"/>
      <c r="C553" s="204" t="s">
        <v>688</v>
      </c>
      <c r="D553" s="204" t="s">
        <v>198</v>
      </c>
      <c r="E553" s="205" t="s">
        <v>1236</v>
      </c>
      <c r="F553" s="206" t="s">
        <v>1237</v>
      </c>
      <c r="G553" s="207" t="s">
        <v>1189</v>
      </c>
      <c r="H553" s="270"/>
      <c r="I553" s="209"/>
      <c r="J553" s="210">
        <f>ROUND(I553*H553,2)</f>
        <v>0</v>
      </c>
      <c r="K553" s="206" t="s">
        <v>202</v>
      </c>
      <c r="L553" s="62"/>
      <c r="M553" s="211" t="s">
        <v>24</v>
      </c>
      <c r="N553" s="212" t="s">
        <v>45</v>
      </c>
      <c r="O553" s="43"/>
      <c r="P553" s="213">
        <f>O553*H553</f>
        <v>0</v>
      </c>
      <c r="Q553" s="213">
        <v>0</v>
      </c>
      <c r="R553" s="213">
        <f>Q553*H553</f>
        <v>0</v>
      </c>
      <c r="S553" s="213">
        <v>0</v>
      </c>
      <c r="T553" s="214">
        <f>S553*H553</f>
        <v>0</v>
      </c>
      <c r="AR553" s="25" t="s">
        <v>290</v>
      </c>
      <c r="AT553" s="25" t="s">
        <v>198</v>
      </c>
      <c r="AU553" s="25" t="s">
        <v>83</v>
      </c>
      <c r="AY553" s="25" t="s">
        <v>196</v>
      </c>
      <c r="BE553" s="215">
        <f>IF(N553="základní",J553,0)</f>
        <v>0</v>
      </c>
      <c r="BF553" s="215">
        <f>IF(N553="snížená",J553,0)</f>
        <v>0</v>
      </c>
      <c r="BG553" s="215">
        <f>IF(N553="zákl. přenesená",J553,0)</f>
        <v>0</v>
      </c>
      <c r="BH553" s="215">
        <f>IF(N553="sníž. přenesená",J553,0)</f>
        <v>0</v>
      </c>
      <c r="BI553" s="215">
        <f>IF(N553="nulová",J553,0)</f>
        <v>0</v>
      </c>
      <c r="BJ553" s="25" t="s">
        <v>81</v>
      </c>
      <c r="BK553" s="215">
        <f>ROUND(I553*H553,2)</f>
        <v>0</v>
      </c>
      <c r="BL553" s="25" t="s">
        <v>290</v>
      </c>
      <c r="BM553" s="25" t="s">
        <v>2573</v>
      </c>
    </row>
    <row r="554" spans="2:65" s="11" customFormat="1" ht="29.9" customHeight="1">
      <c r="B554" s="188"/>
      <c r="C554" s="189"/>
      <c r="D554" s="190" t="s">
        <v>73</v>
      </c>
      <c r="E554" s="202" t="s">
        <v>1239</v>
      </c>
      <c r="F554" s="202" t="s">
        <v>1240</v>
      </c>
      <c r="G554" s="189"/>
      <c r="H554" s="189"/>
      <c r="I554" s="192"/>
      <c r="J554" s="203">
        <f>BK554</f>
        <v>0</v>
      </c>
      <c r="K554" s="189"/>
      <c r="L554" s="194"/>
      <c r="M554" s="195"/>
      <c r="N554" s="196"/>
      <c r="O554" s="196"/>
      <c r="P554" s="197">
        <f>SUM(P555:P561)</f>
        <v>0</v>
      </c>
      <c r="Q554" s="196"/>
      <c r="R554" s="197">
        <f>SUM(R555:R561)</f>
        <v>1.7522999999999997E-2</v>
      </c>
      <c r="S554" s="196"/>
      <c r="T554" s="198">
        <f>SUM(T555:T561)</f>
        <v>0</v>
      </c>
      <c r="AR554" s="199" t="s">
        <v>83</v>
      </c>
      <c r="AT554" s="200" t="s">
        <v>73</v>
      </c>
      <c r="AU554" s="200" t="s">
        <v>81</v>
      </c>
      <c r="AY554" s="199" t="s">
        <v>196</v>
      </c>
      <c r="BK554" s="201">
        <f>SUM(BK555:BK561)</f>
        <v>0</v>
      </c>
    </row>
    <row r="555" spans="2:65" s="1" customFormat="1" ht="34.5" customHeight="1">
      <c r="B555" s="42"/>
      <c r="C555" s="204" t="s">
        <v>693</v>
      </c>
      <c r="D555" s="204" t="s">
        <v>198</v>
      </c>
      <c r="E555" s="205" t="s">
        <v>395</v>
      </c>
      <c r="F555" s="206" t="s">
        <v>396</v>
      </c>
      <c r="G555" s="207" t="s">
        <v>267</v>
      </c>
      <c r="H555" s="208">
        <v>17.7</v>
      </c>
      <c r="I555" s="209"/>
      <c r="J555" s="210">
        <f>ROUND(I555*H555,2)</f>
        <v>0</v>
      </c>
      <c r="K555" s="206" t="s">
        <v>202</v>
      </c>
      <c r="L555" s="62"/>
      <c r="M555" s="211" t="s">
        <v>24</v>
      </c>
      <c r="N555" s="212" t="s">
        <v>45</v>
      </c>
      <c r="O555" s="43"/>
      <c r="P555" s="213">
        <f>O555*H555</f>
        <v>0</v>
      </c>
      <c r="Q555" s="213">
        <v>0</v>
      </c>
      <c r="R555" s="213">
        <f>Q555*H555</f>
        <v>0</v>
      </c>
      <c r="S555" s="213">
        <v>0</v>
      </c>
      <c r="T555" s="214">
        <f>S555*H555</f>
        <v>0</v>
      </c>
      <c r="AR555" s="25" t="s">
        <v>290</v>
      </c>
      <c r="AT555" s="25" t="s">
        <v>198</v>
      </c>
      <c r="AU555" s="25" t="s">
        <v>83</v>
      </c>
      <c r="AY555" s="25" t="s">
        <v>196</v>
      </c>
      <c r="BE555" s="215">
        <f>IF(N555="základní",J555,0)</f>
        <v>0</v>
      </c>
      <c r="BF555" s="215">
        <f>IF(N555="snížená",J555,0)</f>
        <v>0</v>
      </c>
      <c r="BG555" s="215">
        <f>IF(N555="zákl. přenesená",J555,0)</f>
        <v>0</v>
      </c>
      <c r="BH555" s="215">
        <f>IF(N555="sníž. přenesená",J555,0)</f>
        <v>0</v>
      </c>
      <c r="BI555" s="215">
        <f>IF(N555="nulová",J555,0)</f>
        <v>0</v>
      </c>
      <c r="BJ555" s="25" t="s">
        <v>81</v>
      </c>
      <c r="BK555" s="215">
        <f>ROUND(I555*H555,2)</f>
        <v>0</v>
      </c>
      <c r="BL555" s="25" t="s">
        <v>290</v>
      </c>
      <c r="BM555" s="25" t="s">
        <v>2574</v>
      </c>
    </row>
    <row r="556" spans="2:65" s="12" customFormat="1">
      <c r="B556" s="216"/>
      <c r="C556" s="217"/>
      <c r="D556" s="218" t="s">
        <v>205</v>
      </c>
      <c r="E556" s="219" t="s">
        <v>24</v>
      </c>
      <c r="F556" s="220" t="s">
        <v>2382</v>
      </c>
      <c r="G556" s="217"/>
      <c r="H556" s="221">
        <v>17.7</v>
      </c>
      <c r="I556" s="222"/>
      <c r="J556" s="217"/>
      <c r="K556" s="217"/>
      <c r="L556" s="223"/>
      <c r="M556" s="224"/>
      <c r="N556" s="225"/>
      <c r="O556" s="225"/>
      <c r="P556" s="225"/>
      <c r="Q556" s="225"/>
      <c r="R556" s="225"/>
      <c r="S556" s="225"/>
      <c r="T556" s="226"/>
      <c r="AT556" s="227" t="s">
        <v>205</v>
      </c>
      <c r="AU556" s="227" t="s">
        <v>83</v>
      </c>
      <c r="AV556" s="12" t="s">
        <v>83</v>
      </c>
      <c r="AW556" s="12" t="s">
        <v>37</v>
      </c>
      <c r="AX556" s="12" t="s">
        <v>74</v>
      </c>
      <c r="AY556" s="227" t="s">
        <v>196</v>
      </c>
    </row>
    <row r="557" spans="2:65" s="13" customFormat="1">
      <c r="B557" s="228"/>
      <c r="C557" s="229"/>
      <c r="D557" s="218" t="s">
        <v>205</v>
      </c>
      <c r="E557" s="230" t="s">
        <v>24</v>
      </c>
      <c r="F557" s="231" t="s">
        <v>2460</v>
      </c>
      <c r="G557" s="229"/>
      <c r="H557" s="232">
        <v>17.7</v>
      </c>
      <c r="I557" s="233"/>
      <c r="J557" s="229"/>
      <c r="K557" s="229"/>
      <c r="L557" s="234"/>
      <c r="M557" s="235"/>
      <c r="N557" s="236"/>
      <c r="O557" s="236"/>
      <c r="P557" s="236"/>
      <c r="Q557" s="236"/>
      <c r="R557" s="236"/>
      <c r="S557" s="236"/>
      <c r="T557" s="237"/>
      <c r="AT557" s="238" t="s">
        <v>205</v>
      </c>
      <c r="AU557" s="238" t="s">
        <v>83</v>
      </c>
      <c r="AV557" s="13" t="s">
        <v>211</v>
      </c>
      <c r="AW557" s="13" t="s">
        <v>37</v>
      </c>
      <c r="AX557" s="13" t="s">
        <v>74</v>
      </c>
      <c r="AY557" s="238" t="s">
        <v>196</v>
      </c>
    </row>
    <row r="558" spans="2:65" s="14" customFormat="1">
      <c r="B558" s="239"/>
      <c r="C558" s="240"/>
      <c r="D558" s="218" t="s">
        <v>205</v>
      </c>
      <c r="E558" s="241" t="s">
        <v>24</v>
      </c>
      <c r="F558" s="242" t="s">
        <v>238</v>
      </c>
      <c r="G558" s="240"/>
      <c r="H558" s="243">
        <v>17.7</v>
      </c>
      <c r="I558" s="244"/>
      <c r="J558" s="240"/>
      <c r="K558" s="240"/>
      <c r="L558" s="245"/>
      <c r="M558" s="246"/>
      <c r="N558" s="247"/>
      <c r="O558" s="247"/>
      <c r="P558" s="247"/>
      <c r="Q558" s="247"/>
      <c r="R558" s="247"/>
      <c r="S558" s="247"/>
      <c r="T558" s="248"/>
      <c r="AT558" s="249" t="s">
        <v>205</v>
      </c>
      <c r="AU558" s="249" t="s">
        <v>83</v>
      </c>
      <c r="AV558" s="14" t="s">
        <v>203</v>
      </c>
      <c r="AW558" s="14" t="s">
        <v>37</v>
      </c>
      <c r="AX558" s="14" t="s">
        <v>81</v>
      </c>
      <c r="AY558" s="249" t="s">
        <v>196</v>
      </c>
    </row>
    <row r="559" spans="2:65" s="1" customFormat="1" ht="23" customHeight="1">
      <c r="B559" s="42"/>
      <c r="C559" s="250" t="s">
        <v>699</v>
      </c>
      <c r="D559" s="250" t="s">
        <v>252</v>
      </c>
      <c r="E559" s="251" t="s">
        <v>1244</v>
      </c>
      <c r="F559" s="252" t="s">
        <v>1245</v>
      </c>
      <c r="G559" s="253" t="s">
        <v>267</v>
      </c>
      <c r="H559" s="254">
        <v>19.47</v>
      </c>
      <c r="I559" s="255"/>
      <c r="J559" s="256">
        <f>ROUND(I559*H559,2)</f>
        <v>0</v>
      </c>
      <c r="K559" s="252" t="s">
        <v>202</v>
      </c>
      <c r="L559" s="257"/>
      <c r="M559" s="258" t="s">
        <v>24</v>
      </c>
      <c r="N559" s="259" t="s">
        <v>45</v>
      </c>
      <c r="O559" s="43"/>
      <c r="P559" s="213">
        <f>O559*H559</f>
        <v>0</v>
      </c>
      <c r="Q559" s="213">
        <v>8.9999999999999998E-4</v>
      </c>
      <c r="R559" s="213">
        <f>Q559*H559</f>
        <v>1.7522999999999997E-2</v>
      </c>
      <c r="S559" s="213">
        <v>0</v>
      </c>
      <c r="T559" s="214">
        <f>S559*H559</f>
        <v>0</v>
      </c>
      <c r="AR559" s="25" t="s">
        <v>376</v>
      </c>
      <c r="AT559" s="25" t="s">
        <v>252</v>
      </c>
      <c r="AU559" s="25" t="s">
        <v>83</v>
      </c>
      <c r="AY559" s="25" t="s">
        <v>196</v>
      </c>
      <c r="BE559" s="215">
        <f>IF(N559="základní",J559,0)</f>
        <v>0</v>
      </c>
      <c r="BF559" s="215">
        <f>IF(N559="snížená",J559,0)</f>
        <v>0</v>
      </c>
      <c r="BG559" s="215">
        <f>IF(N559="zákl. přenesená",J559,0)</f>
        <v>0</v>
      </c>
      <c r="BH559" s="215">
        <f>IF(N559="sníž. přenesená",J559,0)</f>
        <v>0</v>
      </c>
      <c r="BI559" s="215">
        <f>IF(N559="nulová",J559,0)</f>
        <v>0</v>
      </c>
      <c r="BJ559" s="25" t="s">
        <v>81</v>
      </c>
      <c r="BK559" s="215">
        <f>ROUND(I559*H559,2)</f>
        <v>0</v>
      </c>
      <c r="BL559" s="25" t="s">
        <v>290</v>
      </c>
      <c r="BM559" s="25" t="s">
        <v>2575</v>
      </c>
    </row>
    <row r="560" spans="2:65" s="12" customFormat="1">
      <c r="B560" s="216"/>
      <c r="C560" s="217"/>
      <c r="D560" s="218" t="s">
        <v>205</v>
      </c>
      <c r="E560" s="219" t="s">
        <v>24</v>
      </c>
      <c r="F560" s="220" t="s">
        <v>2576</v>
      </c>
      <c r="G560" s="217"/>
      <c r="H560" s="221">
        <v>19.47</v>
      </c>
      <c r="I560" s="222"/>
      <c r="J560" s="217"/>
      <c r="K560" s="217"/>
      <c r="L560" s="223"/>
      <c r="M560" s="224"/>
      <c r="N560" s="225"/>
      <c r="O560" s="225"/>
      <c r="P560" s="225"/>
      <c r="Q560" s="225"/>
      <c r="R560" s="225"/>
      <c r="S560" s="225"/>
      <c r="T560" s="226"/>
      <c r="AT560" s="227" t="s">
        <v>205</v>
      </c>
      <c r="AU560" s="227" t="s">
        <v>83</v>
      </c>
      <c r="AV560" s="12" t="s">
        <v>83</v>
      </c>
      <c r="AW560" s="12" t="s">
        <v>37</v>
      </c>
      <c r="AX560" s="12" t="s">
        <v>81</v>
      </c>
      <c r="AY560" s="227" t="s">
        <v>196</v>
      </c>
    </row>
    <row r="561" spans="2:65" s="1" customFormat="1" ht="46" customHeight="1">
      <c r="B561" s="42"/>
      <c r="C561" s="204" t="s">
        <v>703</v>
      </c>
      <c r="D561" s="204" t="s">
        <v>198</v>
      </c>
      <c r="E561" s="205" t="s">
        <v>1248</v>
      </c>
      <c r="F561" s="206" t="s">
        <v>1249</v>
      </c>
      <c r="G561" s="207" t="s">
        <v>1189</v>
      </c>
      <c r="H561" s="270"/>
      <c r="I561" s="209"/>
      <c r="J561" s="210">
        <f>ROUND(I561*H561,2)</f>
        <v>0</v>
      </c>
      <c r="K561" s="206" t="s">
        <v>202</v>
      </c>
      <c r="L561" s="62"/>
      <c r="M561" s="211" t="s">
        <v>24</v>
      </c>
      <c r="N561" s="212" t="s">
        <v>45</v>
      </c>
      <c r="O561" s="43"/>
      <c r="P561" s="213">
        <f>O561*H561</f>
        <v>0</v>
      </c>
      <c r="Q561" s="213">
        <v>0</v>
      </c>
      <c r="R561" s="213">
        <f>Q561*H561</f>
        <v>0</v>
      </c>
      <c r="S561" s="213">
        <v>0</v>
      </c>
      <c r="T561" s="214">
        <f>S561*H561</f>
        <v>0</v>
      </c>
      <c r="AR561" s="25" t="s">
        <v>290</v>
      </c>
      <c r="AT561" s="25" t="s">
        <v>198</v>
      </c>
      <c r="AU561" s="25" t="s">
        <v>83</v>
      </c>
      <c r="AY561" s="25" t="s">
        <v>196</v>
      </c>
      <c r="BE561" s="215">
        <f>IF(N561="základní",J561,0)</f>
        <v>0</v>
      </c>
      <c r="BF561" s="215">
        <f>IF(N561="snížená",J561,0)</f>
        <v>0</v>
      </c>
      <c r="BG561" s="215">
        <f>IF(N561="zákl. přenesená",J561,0)</f>
        <v>0</v>
      </c>
      <c r="BH561" s="215">
        <f>IF(N561="sníž. přenesená",J561,0)</f>
        <v>0</v>
      </c>
      <c r="BI561" s="215">
        <f>IF(N561="nulová",J561,0)</f>
        <v>0</v>
      </c>
      <c r="BJ561" s="25" t="s">
        <v>81</v>
      </c>
      <c r="BK561" s="215">
        <f>ROUND(I561*H561,2)</f>
        <v>0</v>
      </c>
      <c r="BL561" s="25" t="s">
        <v>290</v>
      </c>
      <c r="BM561" s="25" t="s">
        <v>2577</v>
      </c>
    </row>
    <row r="562" spans="2:65" s="11" customFormat="1" ht="29.9" customHeight="1">
      <c r="B562" s="188"/>
      <c r="C562" s="189"/>
      <c r="D562" s="190" t="s">
        <v>73</v>
      </c>
      <c r="E562" s="202" t="s">
        <v>1311</v>
      </c>
      <c r="F562" s="202" t="s">
        <v>1312</v>
      </c>
      <c r="G562" s="189"/>
      <c r="H562" s="189"/>
      <c r="I562" s="192"/>
      <c r="J562" s="203">
        <f>BK562</f>
        <v>0</v>
      </c>
      <c r="K562" s="189"/>
      <c r="L562" s="194"/>
      <c r="M562" s="195"/>
      <c r="N562" s="196"/>
      <c r="O562" s="196"/>
      <c r="P562" s="197">
        <f>SUM(P563:P579)</f>
        <v>0</v>
      </c>
      <c r="Q562" s="196"/>
      <c r="R562" s="197">
        <f>SUM(R563:R579)</f>
        <v>1.2538242400000001</v>
      </c>
      <c r="S562" s="196"/>
      <c r="T562" s="198">
        <f>SUM(T563:T579)</f>
        <v>0</v>
      </c>
      <c r="AR562" s="199" t="s">
        <v>83</v>
      </c>
      <c r="AT562" s="200" t="s">
        <v>73</v>
      </c>
      <c r="AU562" s="200" t="s">
        <v>81</v>
      </c>
      <c r="AY562" s="199" t="s">
        <v>196</v>
      </c>
      <c r="BK562" s="201">
        <f>SUM(BK563:BK579)</f>
        <v>0</v>
      </c>
    </row>
    <row r="563" spans="2:65" s="1" customFormat="1" ht="34.5" customHeight="1">
      <c r="B563" s="42"/>
      <c r="C563" s="204" t="s">
        <v>708</v>
      </c>
      <c r="D563" s="204" t="s">
        <v>198</v>
      </c>
      <c r="E563" s="205" t="s">
        <v>1314</v>
      </c>
      <c r="F563" s="206" t="s">
        <v>1315</v>
      </c>
      <c r="G563" s="207" t="s">
        <v>267</v>
      </c>
      <c r="H563" s="208">
        <v>17.7</v>
      </c>
      <c r="I563" s="209"/>
      <c r="J563" s="210">
        <f>ROUND(I563*H563,2)</f>
        <v>0</v>
      </c>
      <c r="K563" s="206" t="s">
        <v>202</v>
      </c>
      <c r="L563" s="62"/>
      <c r="M563" s="211" t="s">
        <v>24</v>
      </c>
      <c r="N563" s="212" t="s">
        <v>45</v>
      </c>
      <c r="O563" s="43"/>
      <c r="P563" s="213">
        <f>O563*H563</f>
        <v>0</v>
      </c>
      <c r="Q563" s="213">
        <v>4.3045199999999999E-2</v>
      </c>
      <c r="R563" s="213">
        <f>Q563*H563</f>
        <v>0.76190004</v>
      </c>
      <c r="S563" s="213">
        <v>0</v>
      </c>
      <c r="T563" s="214">
        <f>S563*H563</f>
        <v>0</v>
      </c>
      <c r="AR563" s="25" t="s">
        <v>290</v>
      </c>
      <c r="AT563" s="25" t="s">
        <v>198</v>
      </c>
      <c r="AU563" s="25" t="s">
        <v>83</v>
      </c>
      <c r="AY563" s="25" t="s">
        <v>196</v>
      </c>
      <c r="BE563" s="215">
        <f>IF(N563="základní",J563,0)</f>
        <v>0</v>
      </c>
      <c r="BF563" s="215">
        <f>IF(N563="snížená",J563,0)</f>
        <v>0</v>
      </c>
      <c r="BG563" s="215">
        <f>IF(N563="zákl. přenesená",J563,0)</f>
        <v>0</v>
      </c>
      <c r="BH563" s="215">
        <f>IF(N563="sníž. přenesená",J563,0)</f>
        <v>0</v>
      </c>
      <c r="BI563" s="215">
        <f>IF(N563="nulová",J563,0)</f>
        <v>0</v>
      </c>
      <c r="BJ563" s="25" t="s">
        <v>81</v>
      </c>
      <c r="BK563" s="215">
        <f>ROUND(I563*H563,2)</f>
        <v>0</v>
      </c>
      <c r="BL563" s="25" t="s">
        <v>290</v>
      </c>
      <c r="BM563" s="25" t="s">
        <v>2578</v>
      </c>
    </row>
    <row r="564" spans="2:65" s="12" customFormat="1">
      <c r="B564" s="216"/>
      <c r="C564" s="217"/>
      <c r="D564" s="218" t="s">
        <v>205</v>
      </c>
      <c r="E564" s="219" t="s">
        <v>24</v>
      </c>
      <c r="F564" s="220" t="s">
        <v>2382</v>
      </c>
      <c r="G564" s="217"/>
      <c r="H564" s="221">
        <v>17.7</v>
      </c>
      <c r="I564" s="222"/>
      <c r="J564" s="217"/>
      <c r="K564" s="217"/>
      <c r="L564" s="223"/>
      <c r="M564" s="224"/>
      <c r="N564" s="225"/>
      <c r="O564" s="225"/>
      <c r="P564" s="225"/>
      <c r="Q564" s="225"/>
      <c r="R564" s="225"/>
      <c r="S564" s="225"/>
      <c r="T564" s="226"/>
      <c r="AT564" s="227" t="s">
        <v>205</v>
      </c>
      <c r="AU564" s="227" t="s">
        <v>83</v>
      </c>
      <c r="AV564" s="12" t="s">
        <v>83</v>
      </c>
      <c r="AW564" s="12" t="s">
        <v>37</v>
      </c>
      <c r="AX564" s="12" t="s">
        <v>74</v>
      </c>
      <c r="AY564" s="227" t="s">
        <v>196</v>
      </c>
    </row>
    <row r="565" spans="2:65" s="13" customFormat="1">
      <c r="B565" s="228"/>
      <c r="C565" s="229"/>
      <c r="D565" s="218" t="s">
        <v>205</v>
      </c>
      <c r="E565" s="230" t="s">
        <v>24</v>
      </c>
      <c r="F565" s="231" t="s">
        <v>2460</v>
      </c>
      <c r="G565" s="229"/>
      <c r="H565" s="232">
        <v>17.7</v>
      </c>
      <c r="I565" s="233"/>
      <c r="J565" s="229"/>
      <c r="K565" s="229"/>
      <c r="L565" s="234"/>
      <c r="M565" s="235"/>
      <c r="N565" s="236"/>
      <c r="O565" s="236"/>
      <c r="P565" s="236"/>
      <c r="Q565" s="236"/>
      <c r="R565" s="236"/>
      <c r="S565" s="236"/>
      <c r="T565" s="237"/>
      <c r="AT565" s="238" t="s">
        <v>205</v>
      </c>
      <c r="AU565" s="238" t="s">
        <v>83</v>
      </c>
      <c r="AV565" s="13" t="s">
        <v>211</v>
      </c>
      <c r="AW565" s="13" t="s">
        <v>37</v>
      </c>
      <c r="AX565" s="13" t="s">
        <v>74</v>
      </c>
      <c r="AY565" s="238" t="s">
        <v>196</v>
      </c>
    </row>
    <row r="566" spans="2:65" s="14" customFormat="1">
      <c r="B566" s="239"/>
      <c r="C566" s="240"/>
      <c r="D566" s="218" t="s">
        <v>205</v>
      </c>
      <c r="E566" s="241" t="s">
        <v>24</v>
      </c>
      <c r="F566" s="242" t="s">
        <v>238</v>
      </c>
      <c r="G566" s="240"/>
      <c r="H566" s="243">
        <v>17.7</v>
      </c>
      <c r="I566" s="244"/>
      <c r="J566" s="240"/>
      <c r="K566" s="240"/>
      <c r="L566" s="245"/>
      <c r="M566" s="246"/>
      <c r="N566" s="247"/>
      <c r="O566" s="247"/>
      <c r="P566" s="247"/>
      <c r="Q566" s="247"/>
      <c r="R566" s="247"/>
      <c r="S566" s="247"/>
      <c r="T566" s="248"/>
      <c r="AT566" s="249" t="s">
        <v>205</v>
      </c>
      <c r="AU566" s="249" t="s">
        <v>83</v>
      </c>
      <c r="AV566" s="14" t="s">
        <v>203</v>
      </c>
      <c r="AW566" s="14" t="s">
        <v>37</v>
      </c>
      <c r="AX566" s="14" t="s">
        <v>81</v>
      </c>
      <c r="AY566" s="249" t="s">
        <v>196</v>
      </c>
    </row>
    <row r="567" spans="2:65" s="1" customFormat="1" ht="23" customHeight="1">
      <c r="B567" s="42"/>
      <c r="C567" s="204" t="s">
        <v>713</v>
      </c>
      <c r="D567" s="204" t="s">
        <v>198</v>
      </c>
      <c r="E567" s="205" t="s">
        <v>1318</v>
      </c>
      <c r="F567" s="206" t="s">
        <v>1319</v>
      </c>
      <c r="G567" s="207" t="s">
        <v>267</v>
      </c>
      <c r="H567" s="208">
        <v>17.7</v>
      </c>
      <c r="I567" s="209"/>
      <c r="J567" s="210">
        <f>ROUND(I567*H567,2)</f>
        <v>0</v>
      </c>
      <c r="K567" s="206" t="s">
        <v>202</v>
      </c>
      <c r="L567" s="62"/>
      <c r="M567" s="211" t="s">
        <v>24</v>
      </c>
      <c r="N567" s="212" t="s">
        <v>45</v>
      </c>
      <c r="O567" s="43"/>
      <c r="P567" s="213">
        <f>O567*H567</f>
        <v>0</v>
      </c>
      <c r="Q567" s="213">
        <v>0</v>
      </c>
      <c r="R567" s="213">
        <f>Q567*H567</f>
        <v>0</v>
      </c>
      <c r="S567" s="213">
        <v>0</v>
      </c>
      <c r="T567" s="214">
        <f>S567*H567</f>
        <v>0</v>
      </c>
      <c r="AR567" s="25" t="s">
        <v>290</v>
      </c>
      <c r="AT567" s="25" t="s">
        <v>198</v>
      </c>
      <c r="AU567" s="25" t="s">
        <v>83</v>
      </c>
      <c r="AY567" s="25" t="s">
        <v>196</v>
      </c>
      <c r="BE567" s="215">
        <f>IF(N567="základní",J567,0)</f>
        <v>0</v>
      </c>
      <c r="BF567" s="215">
        <f>IF(N567="snížená",J567,0)</f>
        <v>0</v>
      </c>
      <c r="BG567" s="215">
        <f>IF(N567="zákl. přenesená",J567,0)</f>
        <v>0</v>
      </c>
      <c r="BH567" s="215">
        <f>IF(N567="sníž. přenesená",J567,0)</f>
        <v>0</v>
      </c>
      <c r="BI567" s="215">
        <f>IF(N567="nulová",J567,0)</f>
        <v>0</v>
      </c>
      <c r="BJ567" s="25" t="s">
        <v>81</v>
      </c>
      <c r="BK567" s="215">
        <f>ROUND(I567*H567,2)</f>
        <v>0</v>
      </c>
      <c r="BL567" s="25" t="s">
        <v>290</v>
      </c>
      <c r="BM567" s="25" t="s">
        <v>2579</v>
      </c>
    </row>
    <row r="568" spans="2:65" s="12" customFormat="1">
      <c r="B568" s="216"/>
      <c r="C568" s="217"/>
      <c r="D568" s="218" t="s">
        <v>205</v>
      </c>
      <c r="E568" s="219" t="s">
        <v>24</v>
      </c>
      <c r="F568" s="220" t="s">
        <v>2382</v>
      </c>
      <c r="G568" s="217"/>
      <c r="H568" s="221">
        <v>17.7</v>
      </c>
      <c r="I568" s="222"/>
      <c r="J568" s="217"/>
      <c r="K568" s="217"/>
      <c r="L568" s="223"/>
      <c r="M568" s="224"/>
      <c r="N568" s="225"/>
      <c r="O568" s="225"/>
      <c r="P568" s="225"/>
      <c r="Q568" s="225"/>
      <c r="R568" s="225"/>
      <c r="S568" s="225"/>
      <c r="T568" s="226"/>
      <c r="AT568" s="227" t="s">
        <v>205</v>
      </c>
      <c r="AU568" s="227" t="s">
        <v>83</v>
      </c>
      <c r="AV568" s="12" t="s">
        <v>83</v>
      </c>
      <c r="AW568" s="12" t="s">
        <v>37</v>
      </c>
      <c r="AX568" s="12" t="s">
        <v>74</v>
      </c>
      <c r="AY568" s="227" t="s">
        <v>196</v>
      </c>
    </row>
    <row r="569" spans="2:65" s="13" customFormat="1">
      <c r="B569" s="228"/>
      <c r="C569" s="229"/>
      <c r="D569" s="218" t="s">
        <v>205</v>
      </c>
      <c r="E569" s="230" t="s">
        <v>24</v>
      </c>
      <c r="F569" s="231" t="s">
        <v>2460</v>
      </c>
      <c r="G569" s="229"/>
      <c r="H569" s="232">
        <v>17.7</v>
      </c>
      <c r="I569" s="233"/>
      <c r="J569" s="229"/>
      <c r="K569" s="229"/>
      <c r="L569" s="234"/>
      <c r="M569" s="235"/>
      <c r="N569" s="236"/>
      <c r="O569" s="236"/>
      <c r="P569" s="236"/>
      <c r="Q569" s="236"/>
      <c r="R569" s="236"/>
      <c r="S569" s="236"/>
      <c r="T569" s="237"/>
      <c r="AT569" s="238" t="s">
        <v>205</v>
      </c>
      <c r="AU569" s="238" t="s">
        <v>83</v>
      </c>
      <c r="AV569" s="13" t="s">
        <v>211</v>
      </c>
      <c r="AW569" s="13" t="s">
        <v>37</v>
      </c>
      <c r="AX569" s="13" t="s">
        <v>74</v>
      </c>
      <c r="AY569" s="238" t="s">
        <v>196</v>
      </c>
    </row>
    <row r="570" spans="2:65" s="14" customFormat="1">
      <c r="B570" s="239"/>
      <c r="C570" s="240"/>
      <c r="D570" s="218" t="s">
        <v>205</v>
      </c>
      <c r="E570" s="241" t="s">
        <v>24</v>
      </c>
      <c r="F570" s="242" t="s">
        <v>238</v>
      </c>
      <c r="G570" s="240"/>
      <c r="H570" s="243">
        <v>17.7</v>
      </c>
      <c r="I570" s="244"/>
      <c r="J570" s="240"/>
      <c r="K570" s="240"/>
      <c r="L570" s="245"/>
      <c r="M570" s="246"/>
      <c r="N570" s="247"/>
      <c r="O570" s="247"/>
      <c r="P570" s="247"/>
      <c r="Q570" s="247"/>
      <c r="R570" s="247"/>
      <c r="S570" s="247"/>
      <c r="T570" s="248"/>
      <c r="AT570" s="249" t="s">
        <v>205</v>
      </c>
      <c r="AU570" s="249" t="s">
        <v>83</v>
      </c>
      <c r="AV570" s="14" t="s">
        <v>203</v>
      </c>
      <c r="AW570" s="14" t="s">
        <v>37</v>
      </c>
      <c r="AX570" s="14" t="s">
        <v>81</v>
      </c>
      <c r="AY570" s="249" t="s">
        <v>196</v>
      </c>
    </row>
    <row r="571" spans="2:65" s="1" customFormat="1" ht="23" customHeight="1">
      <c r="B571" s="42"/>
      <c r="C571" s="204" t="s">
        <v>717</v>
      </c>
      <c r="D571" s="204" t="s">
        <v>198</v>
      </c>
      <c r="E571" s="205" t="s">
        <v>1322</v>
      </c>
      <c r="F571" s="206" t="s">
        <v>1323</v>
      </c>
      <c r="G571" s="207" t="s">
        <v>267</v>
      </c>
      <c r="H571" s="208">
        <v>35.4</v>
      </c>
      <c r="I571" s="209"/>
      <c r="J571" s="210">
        <f>ROUND(I571*H571,2)</f>
        <v>0</v>
      </c>
      <c r="K571" s="206" t="s">
        <v>202</v>
      </c>
      <c r="L571" s="62"/>
      <c r="M571" s="211" t="s">
        <v>24</v>
      </c>
      <c r="N571" s="212" t="s">
        <v>45</v>
      </c>
      <c r="O571" s="43"/>
      <c r="P571" s="213">
        <f>O571*H571</f>
        <v>0</v>
      </c>
      <c r="Q571" s="213">
        <v>1.9699999999999999E-4</v>
      </c>
      <c r="R571" s="213">
        <f>Q571*H571</f>
        <v>6.9737999999999996E-3</v>
      </c>
      <c r="S571" s="213">
        <v>0</v>
      </c>
      <c r="T571" s="214">
        <f>S571*H571</f>
        <v>0</v>
      </c>
      <c r="AR571" s="25" t="s">
        <v>290</v>
      </c>
      <c r="AT571" s="25" t="s">
        <v>198</v>
      </c>
      <c r="AU571" s="25" t="s">
        <v>83</v>
      </c>
      <c r="AY571" s="25" t="s">
        <v>196</v>
      </c>
      <c r="BE571" s="215">
        <f>IF(N571="základní",J571,0)</f>
        <v>0</v>
      </c>
      <c r="BF571" s="215">
        <f>IF(N571="snížená",J571,0)</f>
        <v>0</v>
      </c>
      <c r="BG571" s="215">
        <f>IF(N571="zákl. přenesená",J571,0)</f>
        <v>0</v>
      </c>
      <c r="BH571" s="215">
        <f>IF(N571="sníž. přenesená",J571,0)</f>
        <v>0</v>
      </c>
      <c r="BI571" s="215">
        <f>IF(N571="nulová",J571,0)</f>
        <v>0</v>
      </c>
      <c r="BJ571" s="25" t="s">
        <v>81</v>
      </c>
      <c r="BK571" s="215">
        <f>ROUND(I571*H571,2)</f>
        <v>0</v>
      </c>
      <c r="BL571" s="25" t="s">
        <v>290</v>
      </c>
      <c r="BM571" s="25" t="s">
        <v>2580</v>
      </c>
    </row>
    <row r="572" spans="2:65" s="12" customFormat="1">
      <c r="B572" s="216"/>
      <c r="C572" s="217"/>
      <c r="D572" s="218" t="s">
        <v>205</v>
      </c>
      <c r="E572" s="219" t="s">
        <v>24</v>
      </c>
      <c r="F572" s="220" t="s">
        <v>2581</v>
      </c>
      <c r="G572" s="217"/>
      <c r="H572" s="221">
        <v>35.4</v>
      </c>
      <c r="I572" s="222"/>
      <c r="J572" s="217"/>
      <c r="K572" s="217"/>
      <c r="L572" s="223"/>
      <c r="M572" s="224"/>
      <c r="N572" s="225"/>
      <c r="O572" s="225"/>
      <c r="P572" s="225"/>
      <c r="Q572" s="225"/>
      <c r="R572" s="225"/>
      <c r="S572" s="225"/>
      <c r="T572" s="226"/>
      <c r="AT572" s="227" t="s">
        <v>205</v>
      </c>
      <c r="AU572" s="227" t="s">
        <v>83</v>
      </c>
      <c r="AV572" s="12" t="s">
        <v>83</v>
      </c>
      <c r="AW572" s="12" t="s">
        <v>37</v>
      </c>
      <c r="AX572" s="12" t="s">
        <v>81</v>
      </c>
      <c r="AY572" s="227" t="s">
        <v>196</v>
      </c>
    </row>
    <row r="573" spans="2:65" s="1" customFormat="1" ht="14.5" customHeight="1">
      <c r="B573" s="42"/>
      <c r="C573" s="250" t="s">
        <v>722</v>
      </c>
      <c r="D573" s="250" t="s">
        <v>252</v>
      </c>
      <c r="E573" s="251" t="s">
        <v>2582</v>
      </c>
      <c r="F573" s="252" t="s">
        <v>1328</v>
      </c>
      <c r="G573" s="253" t="s">
        <v>201</v>
      </c>
      <c r="H573" s="254">
        <v>0.88</v>
      </c>
      <c r="I573" s="255"/>
      <c r="J573" s="256">
        <f>ROUND(I573*H573,2)</f>
        <v>0</v>
      </c>
      <c r="K573" s="252" t="s">
        <v>202</v>
      </c>
      <c r="L573" s="257"/>
      <c r="M573" s="258" t="s">
        <v>24</v>
      </c>
      <c r="N573" s="259" t="s">
        <v>45</v>
      </c>
      <c r="O573" s="43"/>
      <c r="P573" s="213">
        <f>O573*H573</f>
        <v>0</v>
      </c>
      <c r="Q573" s="213">
        <v>0.55000000000000004</v>
      </c>
      <c r="R573" s="213">
        <f>Q573*H573</f>
        <v>0.48400000000000004</v>
      </c>
      <c r="S573" s="213">
        <v>0</v>
      </c>
      <c r="T573" s="214">
        <f>S573*H573</f>
        <v>0</v>
      </c>
      <c r="AR573" s="25" t="s">
        <v>376</v>
      </c>
      <c r="AT573" s="25" t="s">
        <v>252</v>
      </c>
      <c r="AU573" s="25" t="s">
        <v>83</v>
      </c>
      <c r="AY573" s="25" t="s">
        <v>196</v>
      </c>
      <c r="BE573" s="215">
        <f>IF(N573="základní",J573,0)</f>
        <v>0</v>
      </c>
      <c r="BF573" s="215">
        <f>IF(N573="snížená",J573,0)</f>
        <v>0</v>
      </c>
      <c r="BG573" s="215">
        <f>IF(N573="zákl. přenesená",J573,0)</f>
        <v>0</v>
      </c>
      <c r="BH573" s="215">
        <f>IF(N573="sníž. přenesená",J573,0)</f>
        <v>0</v>
      </c>
      <c r="BI573" s="215">
        <f>IF(N573="nulová",J573,0)</f>
        <v>0</v>
      </c>
      <c r="BJ573" s="25" t="s">
        <v>81</v>
      </c>
      <c r="BK573" s="215">
        <f>ROUND(I573*H573,2)</f>
        <v>0</v>
      </c>
      <c r="BL573" s="25" t="s">
        <v>290</v>
      </c>
      <c r="BM573" s="25" t="s">
        <v>2583</v>
      </c>
    </row>
    <row r="574" spans="2:65" s="12" customFormat="1">
      <c r="B574" s="216"/>
      <c r="C574" s="217"/>
      <c r="D574" s="218" t="s">
        <v>205</v>
      </c>
      <c r="E574" s="219" t="s">
        <v>24</v>
      </c>
      <c r="F574" s="220" t="s">
        <v>2584</v>
      </c>
      <c r="G574" s="217"/>
      <c r="H574" s="221">
        <v>0.88</v>
      </c>
      <c r="I574" s="222"/>
      <c r="J574" s="217"/>
      <c r="K574" s="217"/>
      <c r="L574" s="223"/>
      <c r="M574" s="224"/>
      <c r="N574" s="225"/>
      <c r="O574" s="225"/>
      <c r="P574" s="225"/>
      <c r="Q574" s="225"/>
      <c r="R574" s="225"/>
      <c r="S574" s="225"/>
      <c r="T574" s="226"/>
      <c r="AT574" s="227" t="s">
        <v>205</v>
      </c>
      <c r="AU574" s="227" t="s">
        <v>83</v>
      </c>
      <c r="AV574" s="12" t="s">
        <v>83</v>
      </c>
      <c r="AW574" s="12" t="s">
        <v>37</v>
      </c>
      <c r="AX574" s="12" t="s">
        <v>81</v>
      </c>
      <c r="AY574" s="227" t="s">
        <v>196</v>
      </c>
    </row>
    <row r="575" spans="2:65" s="1" customFormat="1" ht="46" customHeight="1">
      <c r="B575" s="42"/>
      <c r="C575" s="204" t="s">
        <v>736</v>
      </c>
      <c r="D575" s="204" t="s">
        <v>198</v>
      </c>
      <c r="E575" s="205" t="s">
        <v>1332</v>
      </c>
      <c r="F575" s="206" t="s">
        <v>1333</v>
      </c>
      <c r="G575" s="207" t="s">
        <v>201</v>
      </c>
      <c r="H575" s="208">
        <v>0.88</v>
      </c>
      <c r="I575" s="209"/>
      <c r="J575" s="210">
        <f>ROUND(I575*H575,2)</f>
        <v>0</v>
      </c>
      <c r="K575" s="206" t="s">
        <v>202</v>
      </c>
      <c r="L575" s="62"/>
      <c r="M575" s="211" t="s">
        <v>24</v>
      </c>
      <c r="N575" s="212" t="s">
        <v>45</v>
      </c>
      <c r="O575" s="43"/>
      <c r="P575" s="213">
        <f>O575*H575</f>
        <v>0</v>
      </c>
      <c r="Q575" s="213">
        <v>1.08E-3</v>
      </c>
      <c r="R575" s="213">
        <f>Q575*H575</f>
        <v>9.5040000000000001E-4</v>
      </c>
      <c r="S575" s="213">
        <v>0</v>
      </c>
      <c r="T575" s="214">
        <f>S575*H575</f>
        <v>0</v>
      </c>
      <c r="AR575" s="25" t="s">
        <v>290</v>
      </c>
      <c r="AT575" s="25" t="s">
        <v>198</v>
      </c>
      <c r="AU575" s="25" t="s">
        <v>83</v>
      </c>
      <c r="AY575" s="25" t="s">
        <v>196</v>
      </c>
      <c r="BE575" s="215">
        <f>IF(N575="základní",J575,0)</f>
        <v>0</v>
      </c>
      <c r="BF575" s="215">
        <f>IF(N575="snížená",J575,0)</f>
        <v>0</v>
      </c>
      <c r="BG575" s="215">
        <f>IF(N575="zákl. přenesená",J575,0)</f>
        <v>0</v>
      </c>
      <c r="BH575" s="215">
        <f>IF(N575="sníž. přenesená",J575,0)</f>
        <v>0</v>
      </c>
      <c r="BI575" s="215">
        <f>IF(N575="nulová",J575,0)</f>
        <v>0</v>
      </c>
      <c r="BJ575" s="25" t="s">
        <v>81</v>
      </c>
      <c r="BK575" s="215">
        <f>ROUND(I575*H575,2)</f>
        <v>0</v>
      </c>
      <c r="BL575" s="25" t="s">
        <v>290</v>
      </c>
      <c r="BM575" s="25" t="s">
        <v>2585</v>
      </c>
    </row>
    <row r="576" spans="2:65" s="12" customFormat="1">
      <c r="B576" s="216"/>
      <c r="C576" s="217"/>
      <c r="D576" s="218" t="s">
        <v>205</v>
      </c>
      <c r="E576" s="219" t="s">
        <v>24</v>
      </c>
      <c r="F576" s="220" t="s">
        <v>2586</v>
      </c>
      <c r="G576" s="217"/>
      <c r="H576" s="221">
        <v>0.88</v>
      </c>
      <c r="I576" s="222"/>
      <c r="J576" s="217"/>
      <c r="K576" s="217"/>
      <c r="L576" s="223"/>
      <c r="M576" s="224"/>
      <c r="N576" s="225"/>
      <c r="O576" s="225"/>
      <c r="P576" s="225"/>
      <c r="Q576" s="225"/>
      <c r="R576" s="225"/>
      <c r="S576" s="225"/>
      <c r="T576" s="226"/>
      <c r="AT576" s="227" t="s">
        <v>205</v>
      </c>
      <c r="AU576" s="227" t="s">
        <v>83</v>
      </c>
      <c r="AV576" s="12" t="s">
        <v>83</v>
      </c>
      <c r="AW576" s="12" t="s">
        <v>37</v>
      </c>
      <c r="AX576" s="12" t="s">
        <v>81</v>
      </c>
      <c r="AY576" s="227" t="s">
        <v>196</v>
      </c>
    </row>
    <row r="577" spans="2:65" s="1" customFormat="1" ht="23" customHeight="1">
      <c r="B577" s="42"/>
      <c r="C577" s="204" t="s">
        <v>744</v>
      </c>
      <c r="D577" s="204" t="s">
        <v>198</v>
      </c>
      <c r="E577" s="205" t="s">
        <v>2587</v>
      </c>
      <c r="F577" s="206" t="s">
        <v>2588</v>
      </c>
      <c r="G577" s="207" t="s">
        <v>248</v>
      </c>
      <c r="H577" s="208">
        <v>2</v>
      </c>
      <c r="I577" s="209"/>
      <c r="J577" s="210">
        <f>ROUND(I577*H577,2)</f>
        <v>0</v>
      </c>
      <c r="K577" s="206" t="s">
        <v>24</v>
      </c>
      <c r="L577" s="62"/>
      <c r="M577" s="211" t="s">
        <v>24</v>
      </c>
      <c r="N577" s="212" t="s">
        <v>45</v>
      </c>
      <c r="O577" s="43"/>
      <c r="P577" s="213">
        <f>O577*H577</f>
        <v>0</v>
      </c>
      <c r="Q577" s="213">
        <v>0</v>
      </c>
      <c r="R577" s="213">
        <f>Q577*H577</f>
        <v>0</v>
      </c>
      <c r="S577" s="213">
        <v>0</v>
      </c>
      <c r="T577" s="214">
        <f>S577*H577</f>
        <v>0</v>
      </c>
      <c r="AR577" s="25" t="s">
        <v>290</v>
      </c>
      <c r="AT577" s="25" t="s">
        <v>198</v>
      </c>
      <c r="AU577" s="25" t="s">
        <v>83</v>
      </c>
      <c r="AY577" s="25" t="s">
        <v>196</v>
      </c>
      <c r="BE577" s="215">
        <f>IF(N577="základní",J577,0)</f>
        <v>0</v>
      </c>
      <c r="BF577" s="215">
        <f>IF(N577="snížená",J577,0)</f>
        <v>0</v>
      </c>
      <c r="BG577" s="215">
        <f>IF(N577="zákl. přenesená",J577,0)</f>
        <v>0</v>
      </c>
      <c r="BH577" s="215">
        <f>IF(N577="sníž. přenesená",J577,0)</f>
        <v>0</v>
      </c>
      <c r="BI577" s="215">
        <f>IF(N577="nulová",J577,0)</f>
        <v>0</v>
      </c>
      <c r="BJ577" s="25" t="s">
        <v>81</v>
      </c>
      <c r="BK577" s="215">
        <f>ROUND(I577*H577,2)</f>
        <v>0</v>
      </c>
      <c r="BL577" s="25" t="s">
        <v>290</v>
      </c>
      <c r="BM577" s="25" t="s">
        <v>2589</v>
      </c>
    </row>
    <row r="578" spans="2:65" s="12" customFormat="1">
      <c r="B578" s="216"/>
      <c r="C578" s="217"/>
      <c r="D578" s="218" t="s">
        <v>205</v>
      </c>
      <c r="E578" s="219" t="s">
        <v>24</v>
      </c>
      <c r="F578" s="220" t="s">
        <v>2590</v>
      </c>
      <c r="G578" s="217"/>
      <c r="H578" s="221">
        <v>2</v>
      </c>
      <c r="I578" s="222"/>
      <c r="J578" s="217"/>
      <c r="K578" s="217"/>
      <c r="L578" s="223"/>
      <c r="M578" s="224"/>
      <c r="N578" s="225"/>
      <c r="O578" s="225"/>
      <c r="P578" s="225"/>
      <c r="Q578" s="225"/>
      <c r="R578" s="225"/>
      <c r="S578" s="225"/>
      <c r="T578" s="226"/>
      <c r="AT578" s="227" t="s">
        <v>205</v>
      </c>
      <c r="AU578" s="227" t="s">
        <v>83</v>
      </c>
      <c r="AV578" s="12" t="s">
        <v>83</v>
      </c>
      <c r="AW578" s="12" t="s">
        <v>37</v>
      </c>
      <c r="AX578" s="12" t="s">
        <v>81</v>
      </c>
      <c r="AY578" s="227" t="s">
        <v>196</v>
      </c>
    </row>
    <row r="579" spans="2:65" s="1" customFormat="1" ht="46" customHeight="1">
      <c r="B579" s="42"/>
      <c r="C579" s="204" t="s">
        <v>761</v>
      </c>
      <c r="D579" s="204" t="s">
        <v>198</v>
      </c>
      <c r="E579" s="205" t="s">
        <v>1340</v>
      </c>
      <c r="F579" s="206" t="s">
        <v>1341</v>
      </c>
      <c r="G579" s="207" t="s">
        <v>1189</v>
      </c>
      <c r="H579" s="270"/>
      <c r="I579" s="209"/>
      <c r="J579" s="210">
        <f>ROUND(I579*H579,2)</f>
        <v>0</v>
      </c>
      <c r="K579" s="206" t="s">
        <v>202</v>
      </c>
      <c r="L579" s="62"/>
      <c r="M579" s="211" t="s">
        <v>24</v>
      </c>
      <c r="N579" s="212" t="s">
        <v>45</v>
      </c>
      <c r="O579" s="43"/>
      <c r="P579" s="213">
        <f>O579*H579</f>
        <v>0</v>
      </c>
      <c r="Q579" s="213">
        <v>0</v>
      </c>
      <c r="R579" s="213">
        <f>Q579*H579</f>
        <v>0</v>
      </c>
      <c r="S579" s="213">
        <v>0</v>
      </c>
      <c r="T579" s="214">
        <f>S579*H579</f>
        <v>0</v>
      </c>
      <c r="AR579" s="25" t="s">
        <v>290</v>
      </c>
      <c r="AT579" s="25" t="s">
        <v>198</v>
      </c>
      <c r="AU579" s="25" t="s">
        <v>83</v>
      </c>
      <c r="AY579" s="25" t="s">
        <v>196</v>
      </c>
      <c r="BE579" s="215">
        <f>IF(N579="základní",J579,0)</f>
        <v>0</v>
      </c>
      <c r="BF579" s="215">
        <f>IF(N579="snížená",J579,0)</f>
        <v>0</v>
      </c>
      <c r="BG579" s="215">
        <f>IF(N579="zákl. přenesená",J579,0)</f>
        <v>0</v>
      </c>
      <c r="BH579" s="215">
        <f>IF(N579="sníž. přenesená",J579,0)</f>
        <v>0</v>
      </c>
      <c r="BI579" s="215">
        <f>IF(N579="nulová",J579,0)</f>
        <v>0</v>
      </c>
      <c r="BJ579" s="25" t="s">
        <v>81</v>
      </c>
      <c r="BK579" s="215">
        <f>ROUND(I579*H579,2)</f>
        <v>0</v>
      </c>
      <c r="BL579" s="25" t="s">
        <v>290</v>
      </c>
      <c r="BM579" s="25" t="s">
        <v>2591</v>
      </c>
    </row>
    <row r="580" spans="2:65" s="11" customFormat="1" ht="29.9" customHeight="1">
      <c r="B580" s="188"/>
      <c r="C580" s="189"/>
      <c r="D580" s="190" t="s">
        <v>73</v>
      </c>
      <c r="E580" s="202" t="s">
        <v>1343</v>
      </c>
      <c r="F580" s="202" t="s">
        <v>1344</v>
      </c>
      <c r="G580" s="189"/>
      <c r="H580" s="189"/>
      <c r="I580" s="192"/>
      <c r="J580" s="203">
        <f>BK580</f>
        <v>0</v>
      </c>
      <c r="K580" s="189"/>
      <c r="L580" s="194"/>
      <c r="M580" s="195"/>
      <c r="N580" s="196"/>
      <c r="O580" s="196"/>
      <c r="P580" s="197">
        <f>SUM(P581:P591)</f>
        <v>0</v>
      </c>
      <c r="Q580" s="196"/>
      <c r="R580" s="197">
        <f>SUM(R581:R591)</f>
        <v>0.23017743093000001</v>
      </c>
      <c r="S580" s="196"/>
      <c r="T580" s="198">
        <f>SUM(T581:T591)</f>
        <v>0</v>
      </c>
      <c r="AR580" s="199" t="s">
        <v>83</v>
      </c>
      <c r="AT580" s="200" t="s">
        <v>73</v>
      </c>
      <c r="AU580" s="200" t="s">
        <v>81</v>
      </c>
      <c r="AY580" s="199" t="s">
        <v>196</v>
      </c>
      <c r="BK580" s="201">
        <f>SUM(BK581:BK591)</f>
        <v>0</v>
      </c>
    </row>
    <row r="581" spans="2:65" s="1" customFormat="1" ht="46" customHeight="1">
      <c r="B581" s="42"/>
      <c r="C581" s="204" t="s">
        <v>765</v>
      </c>
      <c r="D581" s="204" t="s">
        <v>198</v>
      </c>
      <c r="E581" s="205" t="s">
        <v>1346</v>
      </c>
      <c r="F581" s="206" t="s">
        <v>1347</v>
      </c>
      <c r="G581" s="207" t="s">
        <v>267</v>
      </c>
      <c r="H581" s="208">
        <v>17.7</v>
      </c>
      <c r="I581" s="209"/>
      <c r="J581" s="210">
        <f>ROUND(I581*H581,2)</f>
        <v>0</v>
      </c>
      <c r="K581" s="206" t="s">
        <v>202</v>
      </c>
      <c r="L581" s="62"/>
      <c r="M581" s="211" t="s">
        <v>24</v>
      </c>
      <c r="N581" s="212" t="s">
        <v>45</v>
      </c>
      <c r="O581" s="43"/>
      <c r="P581" s="213">
        <f>O581*H581</f>
        <v>0</v>
      </c>
      <c r="Q581" s="213">
        <v>1.2608950900000001E-2</v>
      </c>
      <c r="R581" s="213">
        <f>Q581*H581</f>
        <v>0.22317843093</v>
      </c>
      <c r="S581" s="213">
        <v>0</v>
      </c>
      <c r="T581" s="214">
        <f>S581*H581</f>
        <v>0</v>
      </c>
      <c r="AR581" s="25" t="s">
        <v>290</v>
      </c>
      <c r="AT581" s="25" t="s">
        <v>198</v>
      </c>
      <c r="AU581" s="25" t="s">
        <v>83</v>
      </c>
      <c r="AY581" s="25" t="s">
        <v>196</v>
      </c>
      <c r="BE581" s="215">
        <f>IF(N581="základní",J581,0)</f>
        <v>0</v>
      </c>
      <c r="BF581" s="215">
        <f>IF(N581="snížená",J581,0)</f>
        <v>0</v>
      </c>
      <c r="BG581" s="215">
        <f>IF(N581="zákl. přenesená",J581,0)</f>
        <v>0</v>
      </c>
      <c r="BH581" s="215">
        <f>IF(N581="sníž. přenesená",J581,0)</f>
        <v>0</v>
      </c>
      <c r="BI581" s="215">
        <f>IF(N581="nulová",J581,0)</f>
        <v>0</v>
      </c>
      <c r="BJ581" s="25" t="s">
        <v>81</v>
      </c>
      <c r="BK581" s="215">
        <f>ROUND(I581*H581,2)</f>
        <v>0</v>
      </c>
      <c r="BL581" s="25" t="s">
        <v>290</v>
      </c>
      <c r="BM581" s="25" t="s">
        <v>2592</v>
      </c>
    </row>
    <row r="582" spans="2:65" s="12" customFormat="1">
      <c r="B582" s="216"/>
      <c r="C582" s="217"/>
      <c r="D582" s="218" t="s">
        <v>205</v>
      </c>
      <c r="E582" s="219" t="s">
        <v>24</v>
      </c>
      <c r="F582" s="220" t="s">
        <v>2382</v>
      </c>
      <c r="G582" s="217"/>
      <c r="H582" s="221">
        <v>17.7</v>
      </c>
      <c r="I582" s="222"/>
      <c r="J582" s="217"/>
      <c r="K582" s="217"/>
      <c r="L582" s="223"/>
      <c r="M582" s="224"/>
      <c r="N582" s="225"/>
      <c r="O582" s="225"/>
      <c r="P582" s="225"/>
      <c r="Q582" s="225"/>
      <c r="R582" s="225"/>
      <c r="S582" s="225"/>
      <c r="T582" s="226"/>
      <c r="AT582" s="227" t="s">
        <v>205</v>
      </c>
      <c r="AU582" s="227" t="s">
        <v>83</v>
      </c>
      <c r="AV582" s="12" t="s">
        <v>83</v>
      </c>
      <c r="AW582" s="12" t="s">
        <v>37</v>
      </c>
      <c r="AX582" s="12" t="s">
        <v>74</v>
      </c>
      <c r="AY582" s="227" t="s">
        <v>196</v>
      </c>
    </row>
    <row r="583" spans="2:65" s="13" customFormat="1">
      <c r="B583" s="228"/>
      <c r="C583" s="229"/>
      <c r="D583" s="218" t="s">
        <v>205</v>
      </c>
      <c r="E583" s="230" t="s">
        <v>24</v>
      </c>
      <c r="F583" s="231" t="s">
        <v>2460</v>
      </c>
      <c r="G583" s="229"/>
      <c r="H583" s="232">
        <v>17.7</v>
      </c>
      <c r="I583" s="233"/>
      <c r="J583" s="229"/>
      <c r="K583" s="229"/>
      <c r="L583" s="234"/>
      <c r="M583" s="235"/>
      <c r="N583" s="236"/>
      <c r="O583" s="236"/>
      <c r="P583" s="236"/>
      <c r="Q583" s="236"/>
      <c r="R583" s="236"/>
      <c r="S583" s="236"/>
      <c r="T583" s="237"/>
      <c r="AT583" s="238" t="s">
        <v>205</v>
      </c>
      <c r="AU583" s="238" t="s">
        <v>83</v>
      </c>
      <c r="AV583" s="13" t="s">
        <v>211</v>
      </c>
      <c r="AW583" s="13" t="s">
        <v>37</v>
      </c>
      <c r="AX583" s="13" t="s">
        <v>74</v>
      </c>
      <c r="AY583" s="238" t="s">
        <v>196</v>
      </c>
    </row>
    <row r="584" spans="2:65" s="14" customFormat="1">
      <c r="B584" s="239"/>
      <c r="C584" s="240"/>
      <c r="D584" s="218" t="s">
        <v>205</v>
      </c>
      <c r="E584" s="241" t="s">
        <v>24</v>
      </c>
      <c r="F584" s="242" t="s">
        <v>238</v>
      </c>
      <c r="G584" s="240"/>
      <c r="H584" s="243">
        <v>17.7</v>
      </c>
      <c r="I584" s="244"/>
      <c r="J584" s="240"/>
      <c r="K584" s="240"/>
      <c r="L584" s="245"/>
      <c r="M584" s="246"/>
      <c r="N584" s="247"/>
      <c r="O584" s="247"/>
      <c r="P584" s="247"/>
      <c r="Q584" s="247"/>
      <c r="R584" s="247"/>
      <c r="S584" s="247"/>
      <c r="T584" s="248"/>
      <c r="AT584" s="249" t="s">
        <v>205</v>
      </c>
      <c r="AU584" s="249" t="s">
        <v>83</v>
      </c>
      <c r="AV584" s="14" t="s">
        <v>203</v>
      </c>
      <c r="AW584" s="14" t="s">
        <v>37</v>
      </c>
      <c r="AX584" s="14" t="s">
        <v>81</v>
      </c>
      <c r="AY584" s="249" t="s">
        <v>196</v>
      </c>
    </row>
    <row r="585" spans="2:65" s="1" customFormat="1" ht="34.5" customHeight="1">
      <c r="B585" s="42"/>
      <c r="C585" s="204" t="s">
        <v>770</v>
      </c>
      <c r="D585" s="204" t="s">
        <v>198</v>
      </c>
      <c r="E585" s="205" t="s">
        <v>1357</v>
      </c>
      <c r="F585" s="206" t="s">
        <v>1358</v>
      </c>
      <c r="G585" s="207" t="s">
        <v>267</v>
      </c>
      <c r="H585" s="208">
        <v>17.7</v>
      </c>
      <c r="I585" s="209"/>
      <c r="J585" s="210">
        <f>ROUND(I585*H585,2)</f>
        <v>0</v>
      </c>
      <c r="K585" s="206" t="s">
        <v>202</v>
      </c>
      <c r="L585" s="62"/>
      <c r="M585" s="211" t="s">
        <v>24</v>
      </c>
      <c r="N585" s="212" t="s">
        <v>45</v>
      </c>
      <c r="O585" s="43"/>
      <c r="P585" s="213">
        <f>O585*H585</f>
        <v>0</v>
      </c>
      <c r="Q585" s="213">
        <v>1E-4</v>
      </c>
      <c r="R585" s="213">
        <f>Q585*H585</f>
        <v>1.7700000000000001E-3</v>
      </c>
      <c r="S585" s="213">
        <v>0</v>
      </c>
      <c r="T585" s="214">
        <f>S585*H585</f>
        <v>0</v>
      </c>
      <c r="AR585" s="25" t="s">
        <v>290</v>
      </c>
      <c r="AT585" s="25" t="s">
        <v>198</v>
      </c>
      <c r="AU585" s="25" t="s">
        <v>83</v>
      </c>
      <c r="AY585" s="25" t="s">
        <v>196</v>
      </c>
      <c r="BE585" s="215">
        <f>IF(N585="základní",J585,0)</f>
        <v>0</v>
      </c>
      <c r="BF585" s="215">
        <f>IF(N585="snížená",J585,0)</f>
        <v>0</v>
      </c>
      <c r="BG585" s="215">
        <f>IF(N585="zákl. přenesená",J585,0)</f>
        <v>0</v>
      </c>
      <c r="BH585" s="215">
        <f>IF(N585="sníž. přenesená",J585,0)</f>
        <v>0</v>
      </c>
      <c r="BI585" s="215">
        <f>IF(N585="nulová",J585,0)</f>
        <v>0</v>
      </c>
      <c r="BJ585" s="25" t="s">
        <v>81</v>
      </c>
      <c r="BK585" s="215">
        <f>ROUND(I585*H585,2)</f>
        <v>0</v>
      </c>
      <c r="BL585" s="25" t="s">
        <v>290</v>
      </c>
      <c r="BM585" s="25" t="s">
        <v>2593</v>
      </c>
    </row>
    <row r="586" spans="2:65" s="12" customFormat="1">
      <c r="B586" s="216"/>
      <c r="C586" s="217"/>
      <c r="D586" s="218" t="s">
        <v>205</v>
      </c>
      <c r="E586" s="219" t="s">
        <v>24</v>
      </c>
      <c r="F586" s="220" t="s">
        <v>2447</v>
      </c>
      <c r="G586" s="217"/>
      <c r="H586" s="221">
        <v>17.7</v>
      </c>
      <c r="I586" s="222"/>
      <c r="J586" s="217"/>
      <c r="K586" s="217"/>
      <c r="L586" s="223"/>
      <c r="M586" s="224"/>
      <c r="N586" s="225"/>
      <c r="O586" s="225"/>
      <c r="P586" s="225"/>
      <c r="Q586" s="225"/>
      <c r="R586" s="225"/>
      <c r="S586" s="225"/>
      <c r="T586" s="226"/>
      <c r="AT586" s="227" t="s">
        <v>205</v>
      </c>
      <c r="AU586" s="227" t="s">
        <v>83</v>
      </c>
      <c r="AV586" s="12" t="s">
        <v>83</v>
      </c>
      <c r="AW586" s="12" t="s">
        <v>37</v>
      </c>
      <c r="AX586" s="12" t="s">
        <v>81</v>
      </c>
      <c r="AY586" s="227" t="s">
        <v>196</v>
      </c>
    </row>
    <row r="587" spans="2:65" s="1" customFormat="1" ht="34.5" customHeight="1">
      <c r="B587" s="42"/>
      <c r="C587" s="204" t="s">
        <v>776</v>
      </c>
      <c r="D587" s="204" t="s">
        <v>198</v>
      </c>
      <c r="E587" s="205" t="s">
        <v>1361</v>
      </c>
      <c r="F587" s="206" t="s">
        <v>1362</v>
      </c>
      <c r="G587" s="207" t="s">
        <v>320</v>
      </c>
      <c r="H587" s="208">
        <v>19.920000000000002</v>
      </c>
      <c r="I587" s="209"/>
      <c r="J587" s="210">
        <f>ROUND(I587*H587,2)</f>
        <v>0</v>
      </c>
      <c r="K587" s="206" t="s">
        <v>202</v>
      </c>
      <c r="L587" s="62"/>
      <c r="M587" s="211" t="s">
        <v>24</v>
      </c>
      <c r="N587" s="212" t="s">
        <v>45</v>
      </c>
      <c r="O587" s="43"/>
      <c r="P587" s="213">
        <f>O587*H587</f>
        <v>0</v>
      </c>
      <c r="Q587" s="213">
        <v>2.6249999999999998E-4</v>
      </c>
      <c r="R587" s="213">
        <f>Q587*H587</f>
        <v>5.2290000000000001E-3</v>
      </c>
      <c r="S587" s="213">
        <v>0</v>
      </c>
      <c r="T587" s="214">
        <f>S587*H587</f>
        <v>0</v>
      </c>
      <c r="AR587" s="25" t="s">
        <v>290</v>
      </c>
      <c r="AT587" s="25" t="s">
        <v>198</v>
      </c>
      <c r="AU587" s="25" t="s">
        <v>83</v>
      </c>
      <c r="AY587" s="25" t="s">
        <v>196</v>
      </c>
      <c r="BE587" s="215">
        <f>IF(N587="základní",J587,0)</f>
        <v>0</v>
      </c>
      <c r="BF587" s="215">
        <f>IF(N587="snížená",J587,0)</f>
        <v>0</v>
      </c>
      <c r="BG587" s="215">
        <f>IF(N587="zákl. přenesená",J587,0)</f>
        <v>0</v>
      </c>
      <c r="BH587" s="215">
        <f>IF(N587="sníž. přenesená",J587,0)</f>
        <v>0</v>
      </c>
      <c r="BI587" s="215">
        <f>IF(N587="nulová",J587,0)</f>
        <v>0</v>
      </c>
      <c r="BJ587" s="25" t="s">
        <v>81</v>
      </c>
      <c r="BK587" s="215">
        <f>ROUND(I587*H587,2)</f>
        <v>0</v>
      </c>
      <c r="BL587" s="25" t="s">
        <v>290</v>
      </c>
      <c r="BM587" s="25" t="s">
        <v>2594</v>
      </c>
    </row>
    <row r="588" spans="2:65" s="12" customFormat="1">
      <c r="B588" s="216"/>
      <c r="C588" s="217"/>
      <c r="D588" s="218" t="s">
        <v>205</v>
      </c>
      <c r="E588" s="219" t="s">
        <v>24</v>
      </c>
      <c r="F588" s="220" t="s">
        <v>2570</v>
      </c>
      <c r="G588" s="217"/>
      <c r="H588" s="221">
        <v>19.920000000000002</v>
      </c>
      <c r="I588" s="222"/>
      <c r="J588" s="217"/>
      <c r="K588" s="217"/>
      <c r="L588" s="223"/>
      <c r="M588" s="224"/>
      <c r="N588" s="225"/>
      <c r="O588" s="225"/>
      <c r="P588" s="225"/>
      <c r="Q588" s="225"/>
      <c r="R588" s="225"/>
      <c r="S588" s="225"/>
      <c r="T588" s="226"/>
      <c r="AT588" s="227" t="s">
        <v>205</v>
      </c>
      <c r="AU588" s="227" t="s">
        <v>83</v>
      </c>
      <c r="AV588" s="12" t="s">
        <v>83</v>
      </c>
      <c r="AW588" s="12" t="s">
        <v>37</v>
      </c>
      <c r="AX588" s="12" t="s">
        <v>74</v>
      </c>
      <c r="AY588" s="227" t="s">
        <v>196</v>
      </c>
    </row>
    <row r="589" spans="2:65" s="13" customFormat="1">
      <c r="B589" s="228"/>
      <c r="C589" s="229"/>
      <c r="D589" s="218" t="s">
        <v>205</v>
      </c>
      <c r="E589" s="230" t="s">
        <v>24</v>
      </c>
      <c r="F589" s="231" t="s">
        <v>2460</v>
      </c>
      <c r="G589" s="229"/>
      <c r="H589" s="232">
        <v>19.920000000000002</v>
      </c>
      <c r="I589" s="233"/>
      <c r="J589" s="229"/>
      <c r="K589" s="229"/>
      <c r="L589" s="234"/>
      <c r="M589" s="235"/>
      <c r="N589" s="236"/>
      <c r="O589" s="236"/>
      <c r="P589" s="236"/>
      <c r="Q589" s="236"/>
      <c r="R589" s="236"/>
      <c r="S589" s="236"/>
      <c r="T589" s="237"/>
      <c r="AT589" s="238" t="s">
        <v>205</v>
      </c>
      <c r="AU589" s="238" t="s">
        <v>83</v>
      </c>
      <c r="AV589" s="13" t="s">
        <v>211</v>
      </c>
      <c r="AW589" s="13" t="s">
        <v>37</v>
      </c>
      <c r="AX589" s="13" t="s">
        <v>74</v>
      </c>
      <c r="AY589" s="238" t="s">
        <v>196</v>
      </c>
    </row>
    <row r="590" spans="2:65" s="14" customFormat="1">
      <c r="B590" s="239"/>
      <c r="C590" s="240"/>
      <c r="D590" s="218" t="s">
        <v>205</v>
      </c>
      <c r="E590" s="241" t="s">
        <v>24</v>
      </c>
      <c r="F590" s="242" t="s">
        <v>238</v>
      </c>
      <c r="G590" s="240"/>
      <c r="H590" s="243">
        <v>19.920000000000002</v>
      </c>
      <c r="I590" s="244"/>
      <c r="J590" s="240"/>
      <c r="K590" s="240"/>
      <c r="L590" s="245"/>
      <c r="M590" s="246"/>
      <c r="N590" s="247"/>
      <c r="O590" s="247"/>
      <c r="P590" s="247"/>
      <c r="Q590" s="247"/>
      <c r="R590" s="247"/>
      <c r="S590" s="247"/>
      <c r="T590" s="248"/>
      <c r="AT590" s="249" t="s">
        <v>205</v>
      </c>
      <c r="AU590" s="249" t="s">
        <v>83</v>
      </c>
      <c r="AV590" s="14" t="s">
        <v>203</v>
      </c>
      <c r="AW590" s="14" t="s">
        <v>37</v>
      </c>
      <c r="AX590" s="14" t="s">
        <v>81</v>
      </c>
      <c r="AY590" s="249" t="s">
        <v>196</v>
      </c>
    </row>
    <row r="591" spans="2:65" s="1" customFormat="1" ht="46" customHeight="1">
      <c r="B591" s="42"/>
      <c r="C591" s="204" t="s">
        <v>785</v>
      </c>
      <c r="D591" s="204" t="s">
        <v>198</v>
      </c>
      <c r="E591" s="205" t="s">
        <v>1369</v>
      </c>
      <c r="F591" s="206" t="s">
        <v>1370</v>
      </c>
      <c r="G591" s="207" t="s">
        <v>1189</v>
      </c>
      <c r="H591" s="270"/>
      <c r="I591" s="209"/>
      <c r="J591" s="210">
        <f>ROUND(I591*H591,2)</f>
        <v>0</v>
      </c>
      <c r="K591" s="206" t="s">
        <v>202</v>
      </c>
      <c r="L591" s="62"/>
      <c r="M591" s="211" t="s">
        <v>24</v>
      </c>
      <c r="N591" s="212" t="s">
        <v>45</v>
      </c>
      <c r="O591" s="43"/>
      <c r="P591" s="213">
        <f>O591*H591</f>
        <v>0</v>
      </c>
      <c r="Q591" s="213">
        <v>0</v>
      </c>
      <c r="R591" s="213">
        <f>Q591*H591</f>
        <v>0</v>
      </c>
      <c r="S591" s="213">
        <v>0</v>
      </c>
      <c r="T591" s="214">
        <f>S591*H591</f>
        <v>0</v>
      </c>
      <c r="AR591" s="25" t="s">
        <v>290</v>
      </c>
      <c r="AT591" s="25" t="s">
        <v>198</v>
      </c>
      <c r="AU591" s="25" t="s">
        <v>83</v>
      </c>
      <c r="AY591" s="25" t="s">
        <v>196</v>
      </c>
      <c r="BE591" s="215">
        <f>IF(N591="základní",J591,0)</f>
        <v>0</v>
      </c>
      <c r="BF591" s="215">
        <f>IF(N591="snížená",J591,0)</f>
        <v>0</v>
      </c>
      <c r="BG591" s="215">
        <f>IF(N591="zákl. přenesená",J591,0)</f>
        <v>0</v>
      </c>
      <c r="BH591" s="215">
        <f>IF(N591="sníž. přenesená",J591,0)</f>
        <v>0</v>
      </c>
      <c r="BI591" s="215">
        <f>IF(N591="nulová",J591,0)</f>
        <v>0</v>
      </c>
      <c r="BJ591" s="25" t="s">
        <v>81</v>
      </c>
      <c r="BK591" s="215">
        <f>ROUND(I591*H591,2)</f>
        <v>0</v>
      </c>
      <c r="BL591" s="25" t="s">
        <v>290</v>
      </c>
      <c r="BM591" s="25" t="s">
        <v>2595</v>
      </c>
    </row>
    <row r="592" spans="2:65" s="11" customFormat="1" ht="29.9" customHeight="1">
      <c r="B592" s="188"/>
      <c r="C592" s="189"/>
      <c r="D592" s="190" t="s">
        <v>73</v>
      </c>
      <c r="E592" s="202" t="s">
        <v>1372</v>
      </c>
      <c r="F592" s="202" t="s">
        <v>1373</v>
      </c>
      <c r="G592" s="189"/>
      <c r="H592" s="189"/>
      <c r="I592" s="192"/>
      <c r="J592" s="203">
        <f>BK592</f>
        <v>0</v>
      </c>
      <c r="K592" s="189"/>
      <c r="L592" s="194"/>
      <c r="M592" s="195"/>
      <c r="N592" s="196"/>
      <c r="O592" s="196"/>
      <c r="P592" s="197">
        <f>SUM(P593:P633)</f>
        <v>0</v>
      </c>
      <c r="Q592" s="196"/>
      <c r="R592" s="197">
        <f>SUM(R593:R633)</f>
        <v>0.42005858400000012</v>
      </c>
      <c r="S592" s="196"/>
      <c r="T592" s="198">
        <f>SUM(T593:T633)</f>
        <v>0</v>
      </c>
      <c r="AR592" s="199" t="s">
        <v>83</v>
      </c>
      <c r="AT592" s="200" t="s">
        <v>73</v>
      </c>
      <c r="AU592" s="200" t="s">
        <v>81</v>
      </c>
      <c r="AY592" s="199" t="s">
        <v>196</v>
      </c>
      <c r="BK592" s="201">
        <f>SUM(BK593:BK633)</f>
        <v>0</v>
      </c>
    </row>
    <row r="593" spans="2:65" s="1" customFormat="1" ht="14.5" customHeight="1">
      <c r="B593" s="42"/>
      <c r="C593" s="204" t="s">
        <v>794</v>
      </c>
      <c r="D593" s="204" t="s">
        <v>198</v>
      </c>
      <c r="E593" s="205" t="s">
        <v>1600</v>
      </c>
      <c r="F593" s="206" t="s">
        <v>1601</v>
      </c>
      <c r="G593" s="207" t="s">
        <v>320</v>
      </c>
      <c r="H593" s="208">
        <v>12</v>
      </c>
      <c r="I593" s="209"/>
      <c r="J593" s="210">
        <f>ROUND(I593*H593,2)</f>
        <v>0</v>
      </c>
      <c r="K593" s="206" t="s">
        <v>202</v>
      </c>
      <c r="L593" s="62"/>
      <c r="M593" s="211" t="s">
        <v>24</v>
      </c>
      <c r="N593" s="212" t="s">
        <v>45</v>
      </c>
      <c r="O593" s="43"/>
      <c r="P593" s="213">
        <f>O593*H593</f>
        <v>0</v>
      </c>
      <c r="Q593" s="213">
        <v>0</v>
      </c>
      <c r="R593" s="213">
        <f>Q593*H593</f>
        <v>0</v>
      </c>
      <c r="S593" s="213">
        <v>0</v>
      </c>
      <c r="T593" s="214">
        <f>S593*H593</f>
        <v>0</v>
      </c>
      <c r="AR593" s="25" t="s">
        <v>290</v>
      </c>
      <c r="AT593" s="25" t="s">
        <v>198</v>
      </c>
      <c r="AU593" s="25" t="s">
        <v>83</v>
      </c>
      <c r="AY593" s="25" t="s">
        <v>196</v>
      </c>
      <c r="BE593" s="215">
        <f>IF(N593="základní",J593,0)</f>
        <v>0</v>
      </c>
      <c r="BF593" s="215">
        <f>IF(N593="snížená",J593,0)</f>
        <v>0</v>
      </c>
      <c r="BG593" s="215">
        <f>IF(N593="zákl. přenesená",J593,0)</f>
        <v>0</v>
      </c>
      <c r="BH593" s="215">
        <f>IF(N593="sníž. přenesená",J593,0)</f>
        <v>0</v>
      </c>
      <c r="BI593" s="215">
        <f>IF(N593="nulová",J593,0)</f>
        <v>0</v>
      </c>
      <c r="BJ593" s="25" t="s">
        <v>81</v>
      </c>
      <c r="BK593" s="215">
        <f>ROUND(I593*H593,2)</f>
        <v>0</v>
      </c>
      <c r="BL593" s="25" t="s">
        <v>290</v>
      </c>
      <c r="BM593" s="25" t="s">
        <v>2596</v>
      </c>
    </row>
    <row r="594" spans="2:65" s="12" customFormat="1">
      <c r="B594" s="216"/>
      <c r="C594" s="217"/>
      <c r="D594" s="218" t="s">
        <v>205</v>
      </c>
      <c r="E594" s="219" t="s">
        <v>24</v>
      </c>
      <c r="F594" s="220" t="s">
        <v>2597</v>
      </c>
      <c r="G594" s="217"/>
      <c r="H594" s="221">
        <v>12</v>
      </c>
      <c r="I594" s="222"/>
      <c r="J594" s="217"/>
      <c r="K594" s="217"/>
      <c r="L594" s="223"/>
      <c r="M594" s="224"/>
      <c r="N594" s="225"/>
      <c r="O594" s="225"/>
      <c r="P594" s="225"/>
      <c r="Q594" s="225"/>
      <c r="R594" s="225"/>
      <c r="S594" s="225"/>
      <c r="T594" s="226"/>
      <c r="AT594" s="227" t="s">
        <v>205</v>
      </c>
      <c r="AU594" s="227" t="s">
        <v>83</v>
      </c>
      <c r="AV594" s="12" t="s">
        <v>83</v>
      </c>
      <c r="AW594" s="12" t="s">
        <v>37</v>
      </c>
      <c r="AX594" s="12" t="s">
        <v>81</v>
      </c>
      <c r="AY594" s="227" t="s">
        <v>196</v>
      </c>
    </row>
    <row r="595" spans="2:65" s="1" customFormat="1" ht="14.5" customHeight="1">
      <c r="B595" s="42"/>
      <c r="C595" s="250" t="s">
        <v>798</v>
      </c>
      <c r="D595" s="250" t="s">
        <v>252</v>
      </c>
      <c r="E595" s="251" t="s">
        <v>1604</v>
      </c>
      <c r="F595" s="252" t="s">
        <v>1605</v>
      </c>
      <c r="G595" s="253" t="s">
        <v>320</v>
      </c>
      <c r="H595" s="254">
        <v>12</v>
      </c>
      <c r="I595" s="255"/>
      <c r="J595" s="256">
        <f>ROUND(I595*H595,2)</f>
        <v>0</v>
      </c>
      <c r="K595" s="252" t="s">
        <v>24</v>
      </c>
      <c r="L595" s="257"/>
      <c r="M595" s="258" t="s">
        <v>24</v>
      </c>
      <c r="N595" s="259" t="s">
        <v>45</v>
      </c>
      <c r="O595" s="43"/>
      <c r="P595" s="213">
        <f>O595*H595</f>
        <v>0</v>
      </c>
      <c r="Q595" s="213">
        <v>0</v>
      </c>
      <c r="R595" s="213">
        <f>Q595*H595</f>
        <v>0</v>
      </c>
      <c r="S595" s="213">
        <v>0</v>
      </c>
      <c r="T595" s="214">
        <f>S595*H595</f>
        <v>0</v>
      </c>
      <c r="AR595" s="25" t="s">
        <v>376</v>
      </c>
      <c r="AT595" s="25" t="s">
        <v>252</v>
      </c>
      <c r="AU595" s="25" t="s">
        <v>83</v>
      </c>
      <c r="AY595" s="25" t="s">
        <v>196</v>
      </c>
      <c r="BE595" s="215">
        <f>IF(N595="základní",J595,0)</f>
        <v>0</v>
      </c>
      <c r="BF595" s="215">
        <f>IF(N595="snížená",J595,0)</f>
        <v>0</v>
      </c>
      <c r="BG595" s="215">
        <f>IF(N595="zákl. přenesená",J595,0)</f>
        <v>0</v>
      </c>
      <c r="BH595" s="215">
        <f>IF(N595="sníž. přenesená",J595,0)</f>
        <v>0</v>
      </c>
      <c r="BI595" s="215">
        <f>IF(N595="nulová",J595,0)</f>
        <v>0</v>
      </c>
      <c r="BJ595" s="25" t="s">
        <v>81</v>
      </c>
      <c r="BK595" s="215">
        <f>ROUND(I595*H595,2)</f>
        <v>0</v>
      </c>
      <c r="BL595" s="25" t="s">
        <v>290</v>
      </c>
      <c r="BM595" s="25" t="s">
        <v>2598</v>
      </c>
    </row>
    <row r="596" spans="2:65" s="1" customFormat="1" ht="34.5" customHeight="1">
      <c r="B596" s="42"/>
      <c r="C596" s="204" t="s">
        <v>803</v>
      </c>
      <c r="D596" s="204" t="s">
        <v>198</v>
      </c>
      <c r="E596" s="205" t="s">
        <v>1375</v>
      </c>
      <c r="F596" s="206" t="s">
        <v>1376</v>
      </c>
      <c r="G596" s="207" t="s">
        <v>248</v>
      </c>
      <c r="H596" s="208">
        <v>3</v>
      </c>
      <c r="I596" s="209"/>
      <c r="J596" s="210">
        <f>ROUND(I596*H596,2)</f>
        <v>0</v>
      </c>
      <c r="K596" s="206" t="s">
        <v>202</v>
      </c>
      <c r="L596" s="62"/>
      <c r="M596" s="211" t="s">
        <v>24</v>
      </c>
      <c r="N596" s="212" t="s">
        <v>45</v>
      </c>
      <c r="O596" s="43"/>
      <c r="P596" s="213">
        <f>O596*H596</f>
        <v>0</v>
      </c>
      <c r="Q596" s="213">
        <v>2.7E-4</v>
      </c>
      <c r="R596" s="213">
        <f>Q596*H596</f>
        <v>8.0999999999999996E-4</v>
      </c>
      <c r="S596" s="213">
        <v>0</v>
      </c>
      <c r="T596" s="214">
        <f>S596*H596</f>
        <v>0</v>
      </c>
      <c r="AR596" s="25" t="s">
        <v>290</v>
      </c>
      <c r="AT596" s="25" t="s">
        <v>198</v>
      </c>
      <c r="AU596" s="25" t="s">
        <v>83</v>
      </c>
      <c r="AY596" s="25" t="s">
        <v>196</v>
      </c>
      <c r="BE596" s="215">
        <f>IF(N596="základní",J596,0)</f>
        <v>0</v>
      </c>
      <c r="BF596" s="215">
        <f>IF(N596="snížená",J596,0)</f>
        <v>0</v>
      </c>
      <c r="BG596" s="215">
        <f>IF(N596="zákl. přenesená",J596,0)</f>
        <v>0</v>
      </c>
      <c r="BH596" s="215">
        <f>IF(N596="sníž. přenesená",J596,0)</f>
        <v>0</v>
      </c>
      <c r="BI596" s="215">
        <f>IF(N596="nulová",J596,0)</f>
        <v>0</v>
      </c>
      <c r="BJ596" s="25" t="s">
        <v>81</v>
      </c>
      <c r="BK596" s="215">
        <f>ROUND(I596*H596,2)</f>
        <v>0</v>
      </c>
      <c r="BL596" s="25" t="s">
        <v>290</v>
      </c>
      <c r="BM596" s="25" t="s">
        <v>2599</v>
      </c>
    </row>
    <row r="597" spans="2:65" s="1" customFormat="1" ht="34.5" customHeight="1">
      <c r="B597" s="42"/>
      <c r="C597" s="250" t="s">
        <v>809</v>
      </c>
      <c r="D597" s="250" t="s">
        <v>252</v>
      </c>
      <c r="E597" s="251" t="s">
        <v>2600</v>
      </c>
      <c r="F597" s="252" t="s">
        <v>2601</v>
      </c>
      <c r="G597" s="253" t="s">
        <v>248</v>
      </c>
      <c r="H597" s="254">
        <v>3</v>
      </c>
      <c r="I597" s="255"/>
      <c r="J597" s="256">
        <f>ROUND(I597*H597,2)</f>
        <v>0</v>
      </c>
      <c r="K597" s="252" t="s">
        <v>24</v>
      </c>
      <c r="L597" s="257"/>
      <c r="M597" s="258" t="s">
        <v>24</v>
      </c>
      <c r="N597" s="259" t="s">
        <v>45</v>
      </c>
      <c r="O597" s="43"/>
      <c r="P597" s="213">
        <f>O597*H597</f>
        <v>0</v>
      </c>
      <c r="Q597" s="213">
        <v>1.4E-2</v>
      </c>
      <c r="R597" s="213">
        <f>Q597*H597</f>
        <v>4.2000000000000003E-2</v>
      </c>
      <c r="S597" s="213">
        <v>0</v>
      </c>
      <c r="T597" s="214">
        <f>S597*H597</f>
        <v>0</v>
      </c>
      <c r="AR597" s="25" t="s">
        <v>376</v>
      </c>
      <c r="AT597" s="25" t="s">
        <v>252</v>
      </c>
      <c r="AU597" s="25" t="s">
        <v>83</v>
      </c>
      <c r="AY597" s="25" t="s">
        <v>196</v>
      </c>
      <c r="BE597" s="215">
        <f>IF(N597="základní",J597,0)</f>
        <v>0</v>
      </c>
      <c r="BF597" s="215">
        <f>IF(N597="snížená",J597,0)</f>
        <v>0</v>
      </c>
      <c r="BG597" s="215">
        <f>IF(N597="zákl. přenesená",J597,0)</f>
        <v>0</v>
      </c>
      <c r="BH597" s="215">
        <f>IF(N597="sníž. přenesená",J597,0)</f>
        <v>0</v>
      </c>
      <c r="BI597" s="215">
        <f>IF(N597="nulová",J597,0)</f>
        <v>0</v>
      </c>
      <c r="BJ597" s="25" t="s">
        <v>81</v>
      </c>
      <c r="BK597" s="215">
        <f>ROUND(I597*H597,2)</f>
        <v>0</v>
      </c>
      <c r="BL597" s="25" t="s">
        <v>290</v>
      </c>
      <c r="BM597" s="25" t="s">
        <v>2602</v>
      </c>
    </row>
    <row r="598" spans="2:65" s="1" customFormat="1" ht="34.5" customHeight="1">
      <c r="B598" s="42"/>
      <c r="C598" s="204" t="s">
        <v>816</v>
      </c>
      <c r="D598" s="204" t="s">
        <v>198</v>
      </c>
      <c r="E598" s="205" t="s">
        <v>1388</v>
      </c>
      <c r="F598" s="206" t="s">
        <v>1389</v>
      </c>
      <c r="G598" s="207" t="s">
        <v>267</v>
      </c>
      <c r="H598" s="208">
        <v>6.68</v>
      </c>
      <c r="I598" s="209"/>
      <c r="J598" s="210">
        <f>ROUND(I598*H598,2)</f>
        <v>0</v>
      </c>
      <c r="K598" s="206" t="s">
        <v>202</v>
      </c>
      <c r="L598" s="62"/>
      <c r="M598" s="211" t="s">
        <v>24</v>
      </c>
      <c r="N598" s="212" t="s">
        <v>45</v>
      </c>
      <c r="O598" s="43"/>
      <c r="P598" s="213">
        <f>O598*H598</f>
        <v>0</v>
      </c>
      <c r="Q598" s="213">
        <v>2.6848749999999999E-4</v>
      </c>
      <c r="R598" s="213">
        <f>Q598*H598</f>
        <v>1.7934964999999998E-3</v>
      </c>
      <c r="S598" s="213">
        <v>0</v>
      </c>
      <c r="T598" s="214">
        <f>S598*H598</f>
        <v>0</v>
      </c>
      <c r="AR598" s="25" t="s">
        <v>290</v>
      </c>
      <c r="AT598" s="25" t="s">
        <v>198</v>
      </c>
      <c r="AU598" s="25" t="s">
        <v>83</v>
      </c>
      <c r="AY598" s="25" t="s">
        <v>196</v>
      </c>
      <c r="BE598" s="215">
        <f>IF(N598="základní",J598,0)</f>
        <v>0</v>
      </c>
      <c r="BF598" s="215">
        <f>IF(N598="snížená",J598,0)</f>
        <v>0</v>
      </c>
      <c r="BG598" s="215">
        <f>IF(N598="zákl. přenesená",J598,0)</f>
        <v>0</v>
      </c>
      <c r="BH598" s="215">
        <f>IF(N598="sníž. přenesená",J598,0)</f>
        <v>0</v>
      </c>
      <c r="BI598" s="215">
        <f>IF(N598="nulová",J598,0)</f>
        <v>0</v>
      </c>
      <c r="BJ598" s="25" t="s">
        <v>81</v>
      </c>
      <c r="BK598" s="215">
        <f>ROUND(I598*H598,2)</f>
        <v>0</v>
      </c>
      <c r="BL598" s="25" t="s">
        <v>290</v>
      </c>
      <c r="BM598" s="25" t="s">
        <v>2603</v>
      </c>
    </row>
    <row r="599" spans="2:65" s="12" customFormat="1">
      <c r="B599" s="216"/>
      <c r="C599" s="217"/>
      <c r="D599" s="218" t="s">
        <v>205</v>
      </c>
      <c r="E599" s="219" t="s">
        <v>24</v>
      </c>
      <c r="F599" s="220" t="s">
        <v>2604</v>
      </c>
      <c r="G599" s="217"/>
      <c r="H599" s="221">
        <v>1.1000000000000001</v>
      </c>
      <c r="I599" s="222"/>
      <c r="J599" s="217"/>
      <c r="K599" s="217"/>
      <c r="L599" s="223"/>
      <c r="M599" s="224"/>
      <c r="N599" s="225"/>
      <c r="O599" s="225"/>
      <c r="P599" s="225"/>
      <c r="Q599" s="225"/>
      <c r="R599" s="225"/>
      <c r="S599" s="225"/>
      <c r="T599" s="226"/>
      <c r="AT599" s="227" t="s">
        <v>205</v>
      </c>
      <c r="AU599" s="227" t="s">
        <v>83</v>
      </c>
      <c r="AV599" s="12" t="s">
        <v>83</v>
      </c>
      <c r="AW599" s="12" t="s">
        <v>37</v>
      </c>
      <c r="AX599" s="12" t="s">
        <v>74</v>
      </c>
      <c r="AY599" s="227" t="s">
        <v>196</v>
      </c>
    </row>
    <row r="600" spans="2:65" s="12" customFormat="1">
      <c r="B600" s="216"/>
      <c r="C600" s="217"/>
      <c r="D600" s="218" t="s">
        <v>205</v>
      </c>
      <c r="E600" s="219" t="s">
        <v>24</v>
      </c>
      <c r="F600" s="220" t="s">
        <v>1393</v>
      </c>
      <c r="G600" s="217"/>
      <c r="H600" s="221">
        <v>2.7</v>
      </c>
      <c r="I600" s="222"/>
      <c r="J600" s="217"/>
      <c r="K600" s="217"/>
      <c r="L600" s="223"/>
      <c r="M600" s="224"/>
      <c r="N600" s="225"/>
      <c r="O600" s="225"/>
      <c r="P600" s="225"/>
      <c r="Q600" s="225"/>
      <c r="R600" s="225"/>
      <c r="S600" s="225"/>
      <c r="T600" s="226"/>
      <c r="AT600" s="227" t="s">
        <v>205</v>
      </c>
      <c r="AU600" s="227" t="s">
        <v>83</v>
      </c>
      <c r="AV600" s="12" t="s">
        <v>83</v>
      </c>
      <c r="AW600" s="12" t="s">
        <v>37</v>
      </c>
      <c r="AX600" s="12" t="s">
        <v>74</v>
      </c>
      <c r="AY600" s="227" t="s">
        <v>196</v>
      </c>
    </row>
    <row r="601" spans="2:65" s="12" customFormat="1">
      <c r="B601" s="216"/>
      <c r="C601" s="217"/>
      <c r="D601" s="218" t="s">
        <v>205</v>
      </c>
      <c r="E601" s="219" t="s">
        <v>24</v>
      </c>
      <c r="F601" s="220" t="s">
        <v>2605</v>
      </c>
      <c r="G601" s="217"/>
      <c r="H601" s="221">
        <v>2.88</v>
      </c>
      <c r="I601" s="222"/>
      <c r="J601" s="217"/>
      <c r="K601" s="217"/>
      <c r="L601" s="223"/>
      <c r="M601" s="224"/>
      <c r="N601" s="225"/>
      <c r="O601" s="225"/>
      <c r="P601" s="225"/>
      <c r="Q601" s="225"/>
      <c r="R601" s="225"/>
      <c r="S601" s="225"/>
      <c r="T601" s="226"/>
      <c r="AT601" s="227" t="s">
        <v>205</v>
      </c>
      <c r="AU601" s="227" t="s">
        <v>83</v>
      </c>
      <c r="AV601" s="12" t="s">
        <v>83</v>
      </c>
      <c r="AW601" s="12" t="s">
        <v>37</v>
      </c>
      <c r="AX601" s="12" t="s">
        <v>74</v>
      </c>
      <c r="AY601" s="227" t="s">
        <v>196</v>
      </c>
    </row>
    <row r="602" spans="2:65" s="14" customFormat="1">
      <c r="B602" s="239"/>
      <c r="C602" s="240"/>
      <c r="D602" s="218" t="s">
        <v>205</v>
      </c>
      <c r="E602" s="241" t="s">
        <v>24</v>
      </c>
      <c r="F602" s="242" t="s">
        <v>238</v>
      </c>
      <c r="G602" s="240"/>
      <c r="H602" s="243">
        <v>6.68</v>
      </c>
      <c r="I602" s="244"/>
      <c r="J602" s="240"/>
      <c r="K602" s="240"/>
      <c r="L602" s="245"/>
      <c r="M602" s="246"/>
      <c r="N602" s="247"/>
      <c r="O602" s="247"/>
      <c r="P602" s="247"/>
      <c r="Q602" s="247"/>
      <c r="R602" s="247"/>
      <c r="S602" s="247"/>
      <c r="T602" s="248"/>
      <c r="AT602" s="249" t="s">
        <v>205</v>
      </c>
      <c r="AU602" s="249" t="s">
        <v>83</v>
      </c>
      <c r="AV602" s="14" t="s">
        <v>203</v>
      </c>
      <c r="AW602" s="14" t="s">
        <v>37</v>
      </c>
      <c r="AX602" s="14" t="s">
        <v>81</v>
      </c>
      <c r="AY602" s="249" t="s">
        <v>196</v>
      </c>
    </row>
    <row r="603" spans="2:65" s="1" customFormat="1" ht="34.5" customHeight="1">
      <c r="B603" s="42"/>
      <c r="C603" s="250" t="s">
        <v>825</v>
      </c>
      <c r="D603" s="250" t="s">
        <v>252</v>
      </c>
      <c r="E603" s="251" t="s">
        <v>1408</v>
      </c>
      <c r="F603" s="252" t="s">
        <v>2606</v>
      </c>
      <c r="G603" s="253" t="s">
        <v>248</v>
      </c>
      <c r="H603" s="254">
        <v>2</v>
      </c>
      <c r="I603" s="255"/>
      <c r="J603" s="256">
        <f t="shared" ref="J603:J608" si="0">ROUND(I603*H603,2)</f>
        <v>0</v>
      </c>
      <c r="K603" s="252" t="s">
        <v>24</v>
      </c>
      <c r="L603" s="257"/>
      <c r="M603" s="258" t="s">
        <v>24</v>
      </c>
      <c r="N603" s="259" t="s">
        <v>45</v>
      </c>
      <c r="O603" s="43"/>
      <c r="P603" s="213">
        <f t="shared" ref="P603:P608" si="1">O603*H603</f>
        <v>0</v>
      </c>
      <c r="Q603" s="213">
        <v>2.9000000000000001E-2</v>
      </c>
      <c r="R603" s="213">
        <f t="shared" ref="R603:R608" si="2">Q603*H603</f>
        <v>5.8000000000000003E-2</v>
      </c>
      <c r="S603" s="213">
        <v>0</v>
      </c>
      <c r="T603" s="214">
        <f t="shared" ref="T603:T608" si="3">S603*H603</f>
        <v>0</v>
      </c>
      <c r="AR603" s="25" t="s">
        <v>376</v>
      </c>
      <c r="AT603" s="25" t="s">
        <v>252</v>
      </c>
      <c r="AU603" s="25" t="s">
        <v>83</v>
      </c>
      <c r="AY603" s="25" t="s">
        <v>196</v>
      </c>
      <c r="BE603" s="215">
        <f t="shared" ref="BE603:BE608" si="4">IF(N603="základní",J603,0)</f>
        <v>0</v>
      </c>
      <c r="BF603" s="215">
        <f t="shared" ref="BF603:BF608" si="5">IF(N603="snížená",J603,0)</f>
        <v>0</v>
      </c>
      <c r="BG603" s="215">
        <f t="shared" ref="BG603:BG608" si="6">IF(N603="zákl. přenesená",J603,0)</f>
        <v>0</v>
      </c>
      <c r="BH603" s="215">
        <f t="shared" ref="BH603:BH608" si="7">IF(N603="sníž. přenesená",J603,0)</f>
        <v>0</v>
      </c>
      <c r="BI603" s="215">
        <f t="shared" ref="BI603:BI608" si="8">IF(N603="nulová",J603,0)</f>
        <v>0</v>
      </c>
      <c r="BJ603" s="25" t="s">
        <v>81</v>
      </c>
      <c r="BK603" s="215">
        <f t="shared" ref="BK603:BK608" si="9">ROUND(I603*H603,2)</f>
        <v>0</v>
      </c>
      <c r="BL603" s="25" t="s">
        <v>290</v>
      </c>
      <c r="BM603" s="25" t="s">
        <v>2607</v>
      </c>
    </row>
    <row r="604" spans="2:65" s="1" customFormat="1" ht="34.5" customHeight="1">
      <c r="B604" s="42"/>
      <c r="C604" s="250" t="s">
        <v>829</v>
      </c>
      <c r="D604" s="250" t="s">
        <v>252</v>
      </c>
      <c r="E604" s="251" t="s">
        <v>2608</v>
      </c>
      <c r="F604" s="252" t="s">
        <v>2609</v>
      </c>
      <c r="G604" s="253" t="s">
        <v>248</v>
      </c>
      <c r="H604" s="254">
        <v>1</v>
      </c>
      <c r="I604" s="255"/>
      <c r="J604" s="256">
        <f t="shared" si="0"/>
        <v>0</v>
      </c>
      <c r="K604" s="252" t="s">
        <v>24</v>
      </c>
      <c r="L604" s="257"/>
      <c r="M604" s="258" t="s">
        <v>24</v>
      </c>
      <c r="N604" s="259" t="s">
        <v>45</v>
      </c>
      <c r="O604" s="43"/>
      <c r="P604" s="213">
        <f t="shared" si="1"/>
        <v>0</v>
      </c>
      <c r="Q604" s="213">
        <v>2.4899999999999999E-2</v>
      </c>
      <c r="R604" s="213">
        <f t="shared" si="2"/>
        <v>2.4899999999999999E-2</v>
      </c>
      <c r="S604" s="213">
        <v>0</v>
      </c>
      <c r="T604" s="214">
        <f t="shared" si="3"/>
        <v>0</v>
      </c>
      <c r="AR604" s="25" t="s">
        <v>376</v>
      </c>
      <c r="AT604" s="25" t="s">
        <v>252</v>
      </c>
      <c r="AU604" s="25" t="s">
        <v>83</v>
      </c>
      <c r="AY604" s="25" t="s">
        <v>196</v>
      </c>
      <c r="BE604" s="215">
        <f t="shared" si="4"/>
        <v>0</v>
      </c>
      <c r="BF604" s="215">
        <f t="shared" si="5"/>
        <v>0</v>
      </c>
      <c r="BG604" s="215">
        <f t="shared" si="6"/>
        <v>0</v>
      </c>
      <c r="BH604" s="215">
        <f t="shared" si="7"/>
        <v>0</v>
      </c>
      <c r="BI604" s="215">
        <f t="shared" si="8"/>
        <v>0</v>
      </c>
      <c r="BJ604" s="25" t="s">
        <v>81</v>
      </c>
      <c r="BK604" s="215">
        <f t="shared" si="9"/>
        <v>0</v>
      </c>
      <c r="BL604" s="25" t="s">
        <v>290</v>
      </c>
      <c r="BM604" s="25" t="s">
        <v>2610</v>
      </c>
    </row>
    <row r="605" spans="2:65" s="1" customFormat="1" ht="34.5" customHeight="1">
      <c r="B605" s="42"/>
      <c r="C605" s="250" t="s">
        <v>834</v>
      </c>
      <c r="D605" s="250" t="s">
        <v>252</v>
      </c>
      <c r="E605" s="251" t="s">
        <v>2611</v>
      </c>
      <c r="F605" s="252" t="s">
        <v>2612</v>
      </c>
      <c r="G605" s="253" t="s">
        <v>248</v>
      </c>
      <c r="H605" s="254">
        <v>2</v>
      </c>
      <c r="I605" s="255"/>
      <c r="J605" s="256">
        <f t="shared" si="0"/>
        <v>0</v>
      </c>
      <c r="K605" s="252" t="s">
        <v>24</v>
      </c>
      <c r="L605" s="257"/>
      <c r="M605" s="258" t="s">
        <v>24</v>
      </c>
      <c r="N605" s="259" t="s">
        <v>45</v>
      </c>
      <c r="O605" s="43"/>
      <c r="P605" s="213">
        <f t="shared" si="1"/>
        <v>0</v>
      </c>
      <c r="Q605" s="213">
        <v>3.1099999999999999E-2</v>
      </c>
      <c r="R605" s="213">
        <f t="shared" si="2"/>
        <v>6.2199999999999998E-2</v>
      </c>
      <c r="S605" s="213">
        <v>0</v>
      </c>
      <c r="T605" s="214">
        <f t="shared" si="3"/>
        <v>0</v>
      </c>
      <c r="AR605" s="25" t="s">
        <v>376</v>
      </c>
      <c r="AT605" s="25" t="s">
        <v>252</v>
      </c>
      <c r="AU605" s="25" t="s">
        <v>83</v>
      </c>
      <c r="AY605" s="25" t="s">
        <v>196</v>
      </c>
      <c r="BE605" s="215">
        <f t="shared" si="4"/>
        <v>0</v>
      </c>
      <c r="BF605" s="215">
        <f t="shared" si="5"/>
        <v>0</v>
      </c>
      <c r="BG605" s="215">
        <f t="shared" si="6"/>
        <v>0</v>
      </c>
      <c r="BH605" s="215">
        <f t="shared" si="7"/>
        <v>0</v>
      </c>
      <c r="BI605" s="215">
        <f t="shared" si="8"/>
        <v>0</v>
      </c>
      <c r="BJ605" s="25" t="s">
        <v>81</v>
      </c>
      <c r="BK605" s="215">
        <f t="shared" si="9"/>
        <v>0</v>
      </c>
      <c r="BL605" s="25" t="s">
        <v>290</v>
      </c>
      <c r="BM605" s="25" t="s">
        <v>2613</v>
      </c>
    </row>
    <row r="606" spans="2:65" s="1" customFormat="1" ht="34.5" customHeight="1">
      <c r="B606" s="42"/>
      <c r="C606" s="204" t="s">
        <v>841</v>
      </c>
      <c r="D606" s="204" t="s">
        <v>198</v>
      </c>
      <c r="E606" s="205" t="s">
        <v>1433</v>
      </c>
      <c r="F606" s="206" t="s">
        <v>1434</v>
      </c>
      <c r="G606" s="207" t="s">
        <v>248</v>
      </c>
      <c r="H606" s="208">
        <v>3</v>
      </c>
      <c r="I606" s="209"/>
      <c r="J606" s="210">
        <f t="shared" si="0"/>
        <v>0</v>
      </c>
      <c r="K606" s="206" t="s">
        <v>202</v>
      </c>
      <c r="L606" s="62"/>
      <c r="M606" s="211" t="s">
        <v>24</v>
      </c>
      <c r="N606" s="212" t="s">
        <v>45</v>
      </c>
      <c r="O606" s="43"/>
      <c r="P606" s="213">
        <f t="shared" si="1"/>
        <v>0</v>
      </c>
      <c r="Q606" s="213">
        <v>0</v>
      </c>
      <c r="R606" s="213">
        <f t="shared" si="2"/>
        <v>0</v>
      </c>
      <c r="S606" s="213">
        <v>0</v>
      </c>
      <c r="T606" s="214">
        <f t="shared" si="3"/>
        <v>0</v>
      </c>
      <c r="AR606" s="25" t="s">
        <v>290</v>
      </c>
      <c r="AT606" s="25" t="s">
        <v>198</v>
      </c>
      <c r="AU606" s="25" t="s">
        <v>83</v>
      </c>
      <c r="AY606" s="25" t="s">
        <v>196</v>
      </c>
      <c r="BE606" s="215">
        <f t="shared" si="4"/>
        <v>0</v>
      </c>
      <c r="BF606" s="215">
        <f t="shared" si="5"/>
        <v>0</v>
      </c>
      <c r="BG606" s="215">
        <f t="shared" si="6"/>
        <v>0</v>
      </c>
      <c r="BH606" s="215">
        <f t="shared" si="7"/>
        <v>0</v>
      </c>
      <c r="BI606" s="215">
        <f t="shared" si="8"/>
        <v>0</v>
      </c>
      <c r="BJ606" s="25" t="s">
        <v>81</v>
      </c>
      <c r="BK606" s="215">
        <f t="shared" si="9"/>
        <v>0</v>
      </c>
      <c r="BL606" s="25" t="s">
        <v>290</v>
      </c>
      <c r="BM606" s="25" t="s">
        <v>2614</v>
      </c>
    </row>
    <row r="607" spans="2:65" s="1" customFormat="1" ht="34.5" customHeight="1">
      <c r="B607" s="42"/>
      <c r="C607" s="204" t="s">
        <v>846</v>
      </c>
      <c r="D607" s="204" t="s">
        <v>198</v>
      </c>
      <c r="E607" s="205" t="s">
        <v>1437</v>
      </c>
      <c r="F607" s="206" t="s">
        <v>1438</v>
      </c>
      <c r="G607" s="207" t="s">
        <v>248</v>
      </c>
      <c r="H607" s="208">
        <v>5</v>
      </c>
      <c r="I607" s="209"/>
      <c r="J607" s="210">
        <f t="shared" si="0"/>
        <v>0</v>
      </c>
      <c r="K607" s="206" t="s">
        <v>202</v>
      </c>
      <c r="L607" s="62"/>
      <c r="M607" s="211" t="s">
        <v>24</v>
      </c>
      <c r="N607" s="212" t="s">
        <v>45</v>
      </c>
      <c r="O607" s="43"/>
      <c r="P607" s="213">
        <f t="shared" si="1"/>
        <v>0</v>
      </c>
      <c r="Q607" s="213">
        <v>0</v>
      </c>
      <c r="R607" s="213">
        <f t="shared" si="2"/>
        <v>0</v>
      </c>
      <c r="S607" s="213">
        <v>0</v>
      </c>
      <c r="T607" s="214">
        <f t="shared" si="3"/>
        <v>0</v>
      </c>
      <c r="AR607" s="25" t="s">
        <v>290</v>
      </c>
      <c r="AT607" s="25" t="s">
        <v>198</v>
      </c>
      <c r="AU607" s="25" t="s">
        <v>83</v>
      </c>
      <c r="AY607" s="25" t="s">
        <v>196</v>
      </c>
      <c r="BE607" s="215">
        <f t="shared" si="4"/>
        <v>0</v>
      </c>
      <c r="BF607" s="215">
        <f t="shared" si="5"/>
        <v>0</v>
      </c>
      <c r="BG607" s="215">
        <f t="shared" si="6"/>
        <v>0</v>
      </c>
      <c r="BH607" s="215">
        <f t="shared" si="7"/>
        <v>0</v>
      </c>
      <c r="BI607" s="215">
        <f t="shared" si="8"/>
        <v>0</v>
      </c>
      <c r="BJ607" s="25" t="s">
        <v>81</v>
      </c>
      <c r="BK607" s="215">
        <f t="shared" si="9"/>
        <v>0</v>
      </c>
      <c r="BL607" s="25" t="s">
        <v>290</v>
      </c>
      <c r="BM607" s="25" t="s">
        <v>2615</v>
      </c>
    </row>
    <row r="608" spans="2:65" s="1" customFormat="1" ht="23" customHeight="1">
      <c r="B608" s="42"/>
      <c r="C608" s="250" t="s">
        <v>851</v>
      </c>
      <c r="D608" s="250" t="s">
        <v>252</v>
      </c>
      <c r="E608" s="251" t="s">
        <v>2616</v>
      </c>
      <c r="F608" s="252" t="s">
        <v>1446</v>
      </c>
      <c r="G608" s="253" t="s">
        <v>320</v>
      </c>
      <c r="H608" s="254">
        <v>5.2</v>
      </c>
      <c r="I608" s="255"/>
      <c r="J608" s="256">
        <f t="shared" si="0"/>
        <v>0</v>
      </c>
      <c r="K608" s="252" t="s">
        <v>202</v>
      </c>
      <c r="L608" s="257"/>
      <c r="M608" s="258" t="s">
        <v>24</v>
      </c>
      <c r="N608" s="259" t="s">
        <v>45</v>
      </c>
      <c r="O608" s="43"/>
      <c r="P608" s="213">
        <f t="shared" si="1"/>
        <v>0</v>
      </c>
      <c r="Q608" s="213">
        <v>1.5E-3</v>
      </c>
      <c r="R608" s="213">
        <f t="shared" si="2"/>
        <v>7.8000000000000005E-3</v>
      </c>
      <c r="S608" s="213">
        <v>0</v>
      </c>
      <c r="T608" s="214">
        <f t="shared" si="3"/>
        <v>0</v>
      </c>
      <c r="AR608" s="25" t="s">
        <v>376</v>
      </c>
      <c r="AT608" s="25" t="s">
        <v>252</v>
      </c>
      <c r="AU608" s="25" t="s">
        <v>83</v>
      </c>
      <c r="AY608" s="25" t="s">
        <v>196</v>
      </c>
      <c r="BE608" s="215">
        <f t="shared" si="4"/>
        <v>0</v>
      </c>
      <c r="BF608" s="215">
        <f t="shared" si="5"/>
        <v>0</v>
      </c>
      <c r="BG608" s="215">
        <f t="shared" si="6"/>
        <v>0</v>
      </c>
      <c r="BH608" s="215">
        <f t="shared" si="7"/>
        <v>0</v>
      </c>
      <c r="BI608" s="215">
        <f t="shared" si="8"/>
        <v>0</v>
      </c>
      <c r="BJ608" s="25" t="s">
        <v>81</v>
      </c>
      <c r="BK608" s="215">
        <f t="shared" si="9"/>
        <v>0</v>
      </c>
      <c r="BL608" s="25" t="s">
        <v>290</v>
      </c>
      <c r="BM608" s="25" t="s">
        <v>2617</v>
      </c>
    </row>
    <row r="609" spans="2:65" s="12" customFormat="1">
      <c r="B609" s="216"/>
      <c r="C609" s="217"/>
      <c r="D609" s="218" t="s">
        <v>205</v>
      </c>
      <c r="E609" s="219" t="s">
        <v>24</v>
      </c>
      <c r="F609" s="220" t="s">
        <v>2618</v>
      </c>
      <c r="G609" s="217"/>
      <c r="H609" s="221">
        <v>5.2</v>
      </c>
      <c r="I609" s="222"/>
      <c r="J609" s="217"/>
      <c r="K609" s="217"/>
      <c r="L609" s="223"/>
      <c r="M609" s="224"/>
      <c r="N609" s="225"/>
      <c r="O609" s="225"/>
      <c r="P609" s="225"/>
      <c r="Q609" s="225"/>
      <c r="R609" s="225"/>
      <c r="S609" s="225"/>
      <c r="T609" s="226"/>
      <c r="AT609" s="227" t="s">
        <v>205</v>
      </c>
      <c r="AU609" s="227" t="s">
        <v>83</v>
      </c>
      <c r="AV609" s="12" t="s">
        <v>83</v>
      </c>
      <c r="AW609" s="12" t="s">
        <v>37</v>
      </c>
      <c r="AX609" s="12" t="s">
        <v>81</v>
      </c>
      <c r="AY609" s="227" t="s">
        <v>196</v>
      </c>
    </row>
    <row r="610" spans="2:65" s="1" customFormat="1" ht="23" customHeight="1">
      <c r="B610" s="42"/>
      <c r="C610" s="250" t="s">
        <v>860</v>
      </c>
      <c r="D610" s="250" t="s">
        <v>252</v>
      </c>
      <c r="E610" s="251" t="s">
        <v>2619</v>
      </c>
      <c r="F610" s="252" t="s">
        <v>2620</v>
      </c>
      <c r="G610" s="253" t="s">
        <v>320</v>
      </c>
      <c r="H610" s="254">
        <v>2.9</v>
      </c>
      <c r="I610" s="255"/>
      <c r="J610" s="256">
        <f>ROUND(I610*H610,2)</f>
        <v>0</v>
      </c>
      <c r="K610" s="252" t="s">
        <v>202</v>
      </c>
      <c r="L610" s="257"/>
      <c r="M610" s="258" t="s">
        <v>24</v>
      </c>
      <c r="N610" s="259" t="s">
        <v>45</v>
      </c>
      <c r="O610" s="43"/>
      <c r="P610" s="213">
        <f>O610*H610</f>
        <v>0</v>
      </c>
      <c r="Q610" s="213">
        <v>1.8E-3</v>
      </c>
      <c r="R610" s="213">
        <f>Q610*H610</f>
        <v>5.2199999999999998E-3</v>
      </c>
      <c r="S610" s="213">
        <v>0</v>
      </c>
      <c r="T610" s="214">
        <f>S610*H610</f>
        <v>0</v>
      </c>
      <c r="AR610" s="25" t="s">
        <v>376</v>
      </c>
      <c r="AT610" s="25" t="s">
        <v>252</v>
      </c>
      <c r="AU610" s="25" t="s">
        <v>83</v>
      </c>
      <c r="AY610" s="25" t="s">
        <v>196</v>
      </c>
      <c r="BE610" s="215">
        <f>IF(N610="základní",J610,0)</f>
        <v>0</v>
      </c>
      <c r="BF610" s="215">
        <f>IF(N610="snížená",J610,0)</f>
        <v>0</v>
      </c>
      <c r="BG610" s="215">
        <f>IF(N610="zákl. přenesená",J610,0)</f>
        <v>0</v>
      </c>
      <c r="BH610" s="215">
        <f>IF(N610="sníž. přenesená",J610,0)</f>
        <v>0</v>
      </c>
      <c r="BI610" s="215">
        <f>IF(N610="nulová",J610,0)</f>
        <v>0</v>
      </c>
      <c r="BJ610" s="25" t="s">
        <v>81</v>
      </c>
      <c r="BK610" s="215">
        <f>ROUND(I610*H610,2)</f>
        <v>0</v>
      </c>
      <c r="BL610" s="25" t="s">
        <v>290</v>
      </c>
      <c r="BM610" s="25" t="s">
        <v>2621</v>
      </c>
    </row>
    <row r="611" spans="2:65" s="12" customFormat="1">
      <c r="B611" s="216"/>
      <c r="C611" s="217"/>
      <c r="D611" s="218" t="s">
        <v>205</v>
      </c>
      <c r="E611" s="219" t="s">
        <v>24</v>
      </c>
      <c r="F611" s="220" t="s">
        <v>2622</v>
      </c>
      <c r="G611" s="217"/>
      <c r="H611" s="221">
        <v>2.9</v>
      </c>
      <c r="I611" s="222"/>
      <c r="J611" s="217"/>
      <c r="K611" s="217"/>
      <c r="L611" s="223"/>
      <c r="M611" s="224"/>
      <c r="N611" s="225"/>
      <c r="O611" s="225"/>
      <c r="P611" s="225"/>
      <c r="Q611" s="225"/>
      <c r="R611" s="225"/>
      <c r="S611" s="225"/>
      <c r="T611" s="226"/>
      <c r="AT611" s="227" t="s">
        <v>205</v>
      </c>
      <c r="AU611" s="227" t="s">
        <v>83</v>
      </c>
      <c r="AV611" s="12" t="s">
        <v>83</v>
      </c>
      <c r="AW611" s="12" t="s">
        <v>37</v>
      </c>
      <c r="AX611" s="12" t="s">
        <v>81</v>
      </c>
      <c r="AY611" s="227" t="s">
        <v>196</v>
      </c>
    </row>
    <row r="612" spans="2:65" s="1" customFormat="1" ht="23" customHeight="1">
      <c r="B612" s="42"/>
      <c r="C612" s="250" t="s">
        <v>867</v>
      </c>
      <c r="D612" s="250" t="s">
        <v>252</v>
      </c>
      <c r="E612" s="251" t="s">
        <v>2623</v>
      </c>
      <c r="F612" s="252" t="s">
        <v>1451</v>
      </c>
      <c r="G612" s="253" t="s">
        <v>320</v>
      </c>
      <c r="H612" s="254">
        <v>1.2</v>
      </c>
      <c r="I612" s="255"/>
      <c r="J612" s="256">
        <f t="shared" ref="J612:J633" si="10">ROUND(I612*H612,2)</f>
        <v>0</v>
      </c>
      <c r="K612" s="252" t="s">
        <v>202</v>
      </c>
      <c r="L612" s="257"/>
      <c r="M612" s="258" t="s">
        <v>24</v>
      </c>
      <c r="N612" s="259" t="s">
        <v>45</v>
      </c>
      <c r="O612" s="43"/>
      <c r="P612" s="213">
        <f t="shared" ref="P612:P633" si="11">O612*H612</f>
        <v>0</v>
      </c>
      <c r="Q612" s="213">
        <v>2.3999999999999998E-3</v>
      </c>
      <c r="R612" s="213">
        <f t="shared" ref="R612:R633" si="12">Q612*H612</f>
        <v>2.8799999999999997E-3</v>
      </c>
      <c r="S612" s="213">
        <v>0</v>
      </c>
      <c r="T612" s="214">
        <f t="shared" ref="T612:T633" si="13">S612*H612</f>
        <v>0</v>
      </c>
      <c r="AR612" s="25" t="s">
        <v>376</v>
      </c>
      <c r="AT612" s="25" t="s">
        <v>252</v>
      </c>
      <c r="AU612" s="25" t="s">
        <v>83</v>
      </c>
      <c r="AY612" s="25" t="s">
        <v>196</v>
      </c>
      <c r="BE612" s="215">
        <f t="shared" ref="BE612:BE633" si="14">IF(N612="základní",J612,0)</f>
        <v>0</v>
      </c>
      <c r="BF612" s="215">
        <f t="shared" ref="BF612:BF633" si="15">IF(N612="snížená",J612,0)</f>
        <v>0</v>
      </c>
      <c r="BG612" s="215">
        <f t="shared" ref="BG612:BG633" si="16">IF(N612="zákl. přenesená",J612,0)</f>
        <v>0</v>
      </c>
      <c r="BH612" s="215">
        <f t="shared" ref="BH612:BH633" si="17">IF(N612="sníž. přenesená",J612,0)</f>
        <v>0</v>
      </c>
      <c r="BI612" s="215">
        <f t="shared" ref="BI612:BI633" si="18">IF(N612="nulová",J612,0)</f>
        <v>0</v>
      </c>
      <c r="BJ612" s="25" t="s">
        <v>81</v>
      </c>
      <c r="BK612" s="215">
        <f t="shared" ref="BK612:BK633" si="19">ROUND(I612*H612,2)</f>
        <v>0</v>
      </c>
      <c r="BL612" s="25" t="s">
        <v>290</v>
      </c>
      <c r="BM612" s="25" t="s">
        <v>2624</v>
      </c>
    </row>
    <row r="613" spans="2:65" s="1" customFormat="1" ht="34.5" customHeight="1">
      <c r="B613" s="42"/>
      <c r="C613" s="204" t="s">
        <v>872</v>
      </c>
      <c r="D613" s="204" t="s">
        <v>198</v>
      </c>
      <c r="E613" s="205" t="s">
        <v>2199</v>
      </c>
      <c r="F613" s="206" t="s">
        <v>2200</v>
      </c>
      <c r="G613" s="207" t="s">
        <v>248</v>
      </c>
      <c r="H613" s="208">
        <v>2</v>
      </c>
      <c r="I613" s="209"/>
      <c r="J613" s="210">
        <f t="shared" si="10"/>
        <v>0</v>
      </c>
      <c r="K613" s="206" t="s">
        <v>202</v>
      </c>
      <c r="L613" s="62"/>
      <c r="M613" s="211" t="s">
        <v>24</v>
      </c>
      <c r="N613" s="212" t="s">
        <v>45</v>
      </c>
      <c r="O613" s="43"/>
      <c r="P613" s="213">
        <f t="shared" si="11"/>
        <v>0</v>
      </c>
      <c r="Q613" s="213">
        <v>0</v>
      </c>
      <c r="R613" s="213">
        <f t="shared" si="12"/>
        <v>0</v>
      </c>
      <c r="S613" s="213">
        <v>0</v>
      </c>
      <c r="T613" s="214">
        <f t="shared" si="13"/>
        <v>0</v>
      </c>
      <c r="AR613" s="25" t="s">
        <v>290</v>
      </c>
      <c r="AT613" s="25" t="s">
        <v>198</v>
      </c>
      <c r="AU613" s="25" t="s">
        <v>83</v>
      </c>
      <c r="AY613" s="25" t="s">
        <v>196</v>
      </c>
      <c r="BE613" s="215">
        <f t="shared" si="14"/>
        <v>0</v>
      </c>
      <c r="BF613" s="215">
        <f t="shared" si="15"/>
        <v>0</v>
      </c>
      <c r="BG613" s="215">
        <f t="shared" si="16"/>
        <v>0</v>
      </c>
      <c r="BH613" s="215">
        <f t="shared" si="17"/>
        <v>0</v>
      </c>
      <c r="BI613" s="215">
        <f t="shared" si="18"/>
        <v>0</v>
      </c>
      <c r="BJ613" s="25" t="s">
        <v>81</v>
      </c>
      <c r="BK613" s="215">
        <f t="shared" si="19"/>
        <v>0</v>
      </c>
      <c r="BL613" s="25" t="s">
        <v>290</v>
      </c>
      <c r="BM613" s="25" t="s">
        <v>2625</v>
      </c>
    </row>
    <row r="614" spans="2:65" s="1" customFormat="1" ht="23" customHeight="1">
      <c r="B614" s="42"/>
      <c r="C614" s="250" t="s">
        <v>879</v>
      </c>
      <c r="D614" s="250" t="s">
        <v>252</v>
      </c>
      <c r="E614" s="251" t="s">
        <v>2626</v>
      </c>
      <c r="F614" s="252" t="s">
        <v>2627</v>
      </c>
      <c r="G614" s="253" t="s">
        <v>248</v>
      </c>
      <c r="H614" s="254">
        <v>1</v>
      </c>
      <c r="I614" s="255"/>
      <c r="J614" s="256">
        <f t="shared" si="10"/>
        <v>0</v>
      </c>
      <c r="K614" s="252" t="s">
        <v>202</v>
      </c>
      <c r="L614" s="257"/>
      <c r="M614" s="258" t="s">
        <v>24</v>
      </c>
      <c r="N614" s="259" t="s">
        <v>45</v>
      </c>
      <c r="O614" s="43"/>
      <c r="P614" s="213">
        <f t="shared" si="11"/>
        <v>0</v>
      </c>
      <c r="Q614" s="213">
        <v>2.5999999999999999E-2</v>
      </c>
      <c r="R614" s="213">
        <f t="shared" si="12"/>
        <v>2.5999999999999999E-2</v>
      </c>
      <c r="S614" s="213">
        <v>0</v>
      </c>
      <c r="T614" s="214">
        <f t="shared" si="13"/>
        <v>0</v>
      </c>
      <c r="AR614" s="25" t="s">
        <v>376</v>
      </c>
      <c r="AT614" s="25" t="s">
        <v>252</v>
      </c>
      <c r="AU614" s="25" t="s">
        <v>83</v>
      </c>
      <c r="AY614" s="25" t="s">
        <v>196</v>
      </c>
      <c r="BE614" s="215">
        <f t="shared" si="14"/>
        <v>0</v>
      </c>
      <c r="BF614" s="215">
        <f t="shared" si="15"/>
        <v>0</v>
      </c>
      <c r="BG614" s="215">
        <f t="shared" si="16"/>
        <v>0</v>
      </c>
      <c r="BH614" s="215">
        <f t="shared" si="17"/>
        <v>0</v>
      </c>
      <c r="BI614" s="215">
        <f t="shared" si="18"/>
        <v>0</v>
      </c>
      <c r="BJ614" s="25" t="s">
        <v>81</v>
      </c>
      <c r="BK614" s="215">
        <f t="shared" si="19"/>
        <v>0</v>
      </c>
      <c r="BL614" s="25" t="s">
        <v>290</v>
      </c>
      <c r="BM614" s="25" t="s">
        <v>2628</v>
      </c>
    </row>
    <row r="615" spans="2:65" s="1" customFormat="1" ht="23" customHeight="1">
      <c r="B615" s="42"/>
      <c r="C615" s="250" t="s">
        <v>883</v>
      </c>
      <c r="D615" s="250" t="s">
        <v>252</v>
      </c>
      <c r="E615" s="251" t="s">
        <v>2629</v>
      </c>
      <c r="F615" s="252" t="s">
        <v>2630</v>
      </c>
      <c r="G615" s="253" t="s">
        <v>248</v>
      </c>
      <c r="H615" s="254">
        <v>1</v>
      </c>
      <c r="I615" s="255"/>
      <c r="J615" s="256">
        <f t="shared" si="10"/>
        <v>0</v>
      </c>
      <c r="K615" s="252" t="s">
        <v>202</v>
      </c>
      <c r="L615" s="257"/>
      <c r="M615" s="258" t="s">
        <v>24</v>
      </c>
      <c r="N615" s="259" t="s">
        <v>45</v>
      </c>
      <c r="O615" s="43"/>
      <c r="P615" s="213">
        <f t="shared" si="11"/>
        <v>0</v>
      </c>
      <c r="Q615" s="213">
        <v>3.7999999999999999E-2</v>
      </c>
      <c r="R615" s="213">
        <f t="shared" si="12"/>
        <v>3.7999999999999999E-2</v>
      </c>
      <c r="S615" s="213">
        <v>0</v>
      </c>
      <c r="T615" s="214">
        <f t="shared" si="13"/>
        <v>0</v>
      </c>
      <c r="AR615" s="25" t="s">
        <v>376</v>
      </c>
      <c r="AT615" s="25" t="s">
        <v>252</v>
      </c>
      <c r="AU615" s="25" t="s">
        <v>83</v>
      </c>
      <c r="AY615" s="25" t="s">
        <v>196</v>
      </c>
      <c r="BE615" s="215">
        <f t="shared" si="14"/>
        <v>0</v>
      </c>
      <c r="BF615" s="215">
        <f t="shared" si="15"/>
        <v>0</v>
      </c>
      <c r="BG615" s="215">
        <f t="shared" si="16"/>
        <v>0</v>
      </c>
      <c r="BH615" s="215">
        <f t="shared" si="17"/>
        <v>0</v>
      </c>
      <c r="BI615" s="215">
        <f t="shared" si="18"/>
        <v>0</v>
      </c>
      <c r="BJ615" s="25" t="s">
        <v>81</v>
      </c>
      <c r="BK615" s="215">
        <f t="shared" si="19"/>
        <v>0</v>
      </c>
      <c r="BL615" s="25" t="s">
        <v>290</v>
      </c>
      <c r="BM615" s="25" t="s">
        <v>2631</v>
      </c>
    </row>
    <row r="616" spans="2:65" s="1" customFormat="1" ht="34.5" customHeight="1">
      <c r="B616" s="42"/>
      <c r="C616" s="204" t="s">
        <v>887</v>
      </c>
      <c r="D616" s="204" t="s">
        <v>198</v>
      </c>
      <c r="E616" s="205" t="s">
        <v>2193</v>
      </c>
      <c r="F616" s="206" t="s">
        <v>2194</v>
      </c>
      <c r="G616" s="207" t="s">
        <v>248</v>
      </c>
      <c r="H616" s="208">
        <v>1</v>
      </c>
      <c r="I616" s="209"/>
      <c r="J616" s="210">
        <f t="shared" si="10"/>
        <v>0</v>
      </c>
      <c r="K616" s="206" t="s">
        <v>202</v>
      </c>
      <c r="L616" s="62"/>
      <c r="M616" s="211" t="s">
        <v>24</v>
      </c>
      <c r="N616" s="212" t="s">
        <v>45</v>
      </c>
      <c r="O616" s="43"/>
      <c r="P616" s="213">
        <f t="shared" si="11"/>
        <v>0</v>
      </c>
      <c r="Q616" s="213">
        <v>8.5508749999999999E-4</v>
      </c>
      <c r="R616" s="213">
        <f t="shared" si="12"/>
        <v>8.5508749999999999E-4</v>
      </c>
      <c r="S616" s="213">
        <v>0</v>
      </c>
      <c r="T616" s="214">
        <f t="shared" si="13"/>
        <v>0</v>
      </c>
      <c r="AR616" s="25" t="s">
        <v>290</v>
      </c>
      <c r="AT616" s="25" t="s">
        <v>198</v>
      </c>
      <c r="AU616" s="25" t="s">
        <v>83</v>
      </c>
      <c r="AY616" s="25" t="s">
        <v>196</v>
      </c>
      <c r="BE616" s="215">
        <f t="shared" si="14"/>
        <v>0</v>
      </c>
      <c r="BF616" s="215">
        <f t="shared" si="15"/>
        <v>0</v>
      </c>
      <c r="BG616" s="215">
        <f t="shared" si="16"/>
        <v>0</v>
      </c>
      <c r="BH616" s="215">
        <f t="shared" si="17"/>
        <v>0</v>
      </c>
      <c r="BI616" s="215">
        <f t="shared" si="18"/>
        <v>0</v>
      </c>
      <c r="BJ616" s="25" t="s">
        <v>81</v>
      </c>
      <c r="BK616" s="215">
        <f t="shared" si="19"/>
        <v>0</v>
      </c>
      <c r="BL616" s="25" t="s">
        <v>290</v>
      </c>
      <c r="BM616" s="25" t="s">
        <v>2632</v>
      </c>
    </row>
    <row r="617" spans="2:65" s="1" customFormat="1" ht="34.5" customHeight="1">
      <c r="B617" s="42"/>
      <c r="C617" s="250" t="s">
        <v>891</v>
      </c>
      <c r="D617" s="250" t="s">
        <v>252</v>
      </c>
      <c r="E617" s="251" t="s">
        <v>2633</v>
      </c>
      <c r="F617" s="252" t="s">
        <v>2634</v>
      </c>
      <c r="G617" s="253" t="s">
        <v>248</v>
      </c>
      <c r="H617" s="254">
        <v>1</v>
      </c>
      <c r="I617" s="255"/>
      <c r="J617" s="256">
        <f t="shared" si="10"/>
        <v>0</v>
      </c>
      <c r="K617" s="252" t="s">
        <v>24</v>
      </c>
      <c r="L617" s="257"/>
      <c r="M617" s="258" t="s">
        <v>24</v>
      </c>
      <c r="N617" s="259" t="s">
        <v>45</v>
      </c>
      <c r="O617" s="43"/>
      <c r="P617" s="213">
        <f t="shared" si="11"/>
        <v>0</v>
      </c>
      <c r="Q617" s="213">
        <v>7.9000000000000001E-2</v>
      </c>
      <c r="R617" s="213">
        <f t="shared" si="12"/>
        <v>7.9000000000000001E-2</v>
      </c>
      <c r="S617" s="213">
        <v>0</v>
      </c>
      <c r="T617" s="214">
        <f t="shared" si="13"/>
        <v>0</v>
      </c>
      <c r="AR617" s="25" t="s">
        <v>376</v>
      </c>
      <c r="AT617" s="25" t="s">
        <v>252</v>
      </c>
      <c r="AU617" s="25" t="s">
        <v>83</v>
      </c>
      <c r="AY617" s="25" t="s">
        <v>196</v>
      </c>
      <c r="BE617" s="215">
        <f t="shared" si="14"/>
        <v>0</v>
      </c>
      <c r="BF617" s="215">
        <f t="shared" si="15"/>
        <v>0</v>
      </c>
      <c r="BG617" s="215">
        <f t="shared" si="16"/>
        <v>0</v>
      </c>
      <c r="BH617" s="215">
        <f t="shared" si="17"/>
        <v>0</v>
      </c>
      <c r="BI617" s="215">
        <f t="shared" si="18"/>
        <v>0</v>
      </c>
      <c r="BJ617" s="25" t="s">
        <v>81</v>
      </c>
      <c r="BK617" s="215">
        <f t="shared" si="19"/>
        <v>0</v>
      </c>
      <c r="BL617" s="25" t="s">
        <v>290</v>
      </c>
      <c r="BM617" s="25" t="s">
        <v>2635</v>
      </c>
    </row>
    <row r="618" spans="2:65" s="1" customFormat="1" ht="23" customHeight="1">
      <c r="B618" s="42"/>
      <c r="C618" s="204" t="s">
        <v>897</v>
      </c>
      <c r="D618" s="204" t="s">
        <v>198</v>
      </c>
      <c r="E618" s="205" t="s">
        <v>1476</v>
      </c>
      <c r="F618" s="206" t="s">
        <v>1477</v>
      </c>
      <c r="G618" s="207" t="s">
        <v>248</v>
      </c>
      <c r="H618" s="208">
        <v>3</v>
      </c>
      <c r="I618" s="209"/>
      <c r="J618" s="210">
        <f t="shared" si="10"/>
        <v>0</v>
      </c>
      <c r="K618" s="206" t="s">
        <v>202</v>
      </c>
      <c r="L618" s="62"/>
      <c r="M618" s="211" t="s">
        <v>24</v>
      </c>
      <c r="N618" s="212" t="s">
        <v>45</v>
      </c>
      <c r="O618" s="43"/>
      <c r="P618" s="213">
        <f t="shared" si="11"/>
        <v>0</v>
      </c>
      <c r="Q618" s="213">
        <v>0</v>
      </c>
      <c r="R618" s="213">
        <f t="shared" si="12"/>
        <v>0</v>
      </c>
      <c r="S618" s="213">
        <v>0</v>
      </c>
      <c r="T618" s="214">
        <f t="shared" si="13"/>
        <v>0</v>
      </c>
      <c r="AR618" s="25" t="s">
        <v>290</v>
      </c>
      <c r="AT618" s="25" t="s">
        <v>198</v>
      </c>
      <c r="AU618" s="25" t="s">
        <v>83</v>
      </c>
      <c r="AY618" s="25" t="s">
        <v>196</v>
      </c>
      <c r="BE618" s="215">
        <f t="shared" si="14"/>
        <v>0</v>
      </c>
      <c r="BF618" s="215">
        <f t="shared" si="15"/>
        <v>0</v>
      </c>
      <c r="BG618" s="215">
        <f t="shared" si="16"/>
        <v>0</v>
      </c>
      <c r="BH618" s="215">
        <f t="shared" si="17"/>
        <v>0</v>
      </c>
      <c r="BI618" s="215">
        <f t="shared" si="18"/>
        <v>0</v>
      </c>
      <c r="BJ618" s="25" t="s">
        <v>81</v>
      </c>
      <c r="BK618" s="215">
        <f t="shared" si="19"/>
        <v>0</v>
      </c>
      <c r="BL618" s="25" t="s">
        <v>290</v>
      </c>
      <c r="BM618" s="25" t="s">
        <v>2636</v>
      </c>
    </row>
    <row r="619" spans="2:65" s="1" customFormat="1" ht="14.5" customHeight="1">
      <c r="B619" s="42"/>
      <c r="C619" s="250" t="s">
        <v>903</v>
      </c>
      <c r="D619" s="250" t="s">
        <v>252</v>
      </c>
      <c r="E619" s="251" t="s">
        <v>2206</v>
      </c>
      <c r="F619" s="252" t="s">
        <v>2207</v>
      </c>
      <c r="G619" s="253" t="s">
        <v>248</v>
      </c>
      <c r="H619" s="254">
        <v>2</v>
      </c>
      <c r="I619" s="255"/>
      <c r="J619" s="256">
        <f t="shared" si="10"/>
        <v>0</v>
      </c>
      <c r="K619" s="252" t="s">
        <v>24</v>
      </c>
      <c r="L619" s="257"/>
      <c r="M619" s="258" t="s">
        <v>24</v>
      </c>
      <c r="N619" s="259" t="s">
        <v>45</v>
      </c>
      <c r="O619" s="43"/>
      <c r="P619" s="213">
        <f t="shared" si="11"/>
        <v>0</v>
      </c>
      <c r="Q619" s="213">
        <v>4.7000000000000002E-3</v>
      </c>
      <c r="R619" s="213">
        <f t="shared" si="12"/>
        <v>9.4000000000000004E-3</v>
      </c>
      <c r="S619" s="213">
        <v>0</v>
      </c>
      <c r="T619" s="214">
        <f t="shared" si="13"/>
        <v>0</v>
      </c>
      <c r="AR619" s="25" t="s">
        <v>376</v>
      </c>
      <c r="AT619" s="25" t="s">
        <v>252</v>
      </c>
      <c r="AU619" s="25" t="s">
        <v>83</v>
      </c>
      <c r="AY619" s="25" t="s">
        <v>196</v>
      </c>
      <c r="BE619" s="215">
        <f t="shared" si="14"/>
        <v>0</v>
      </c>
      <c r="BF619" s="215">
        <f t="shared" si="15"/>
        <v>0</v>
      </c>
      <c r="BG619" s="215">
        <f t="shared" si="16"/>
        <v>0</v>
      </c>
      <c r="BH619" s="215">
        <f t="shared" si="17"/>
        <v>0</v>
      </c>
      <c r="BI619" s="215">
        <f t="shared" si="18"/>
        <v>0</v>
      </c>
      <c r="BJ619" s="25" t="s">
        <v>81</v>
      </c>
      <c r="BK619" s="215">
        <f t="shared" si="19"/>
        <v>0</v>
      </c>
      <c r="BL619" s="25" t="s">
        <v>290</v>
      </c>
      <c r="BM619" s="25" t="s">
        <v>2637</v>
      </c>
    </row>
    <row r="620" spans="2:65" s="1" customFormat="1" ht="14.5" customHeight="1">
      <c r="B620" s="42"/>
      <c r="C620" s="250" t="s">
        <v>911</v>
      </c>
      <c r="D620" s="250" t="s">
        <v>252</v>
      </c>
      <c r="E620" s="251" t="s">
        <v>1480</v>
      </c>
      <c r="F620" s="252" t="s">
        <v>1481</v>
      </c>
      <c r="G620" s="253" t="s">
        <v>248</v>
      </c>
      <c r="H620" s="254">
        <v>1</v>
      </c>
      <c r="I620" s="255"/>
      <c r="J620" s="256">
        <f t="shared" si="10"/>
        <v>0</v>
      </c>
      <c r="K620" s="252" t="s">
        <v>24</v>
      </c>
      <c r="L620" s="257"/>
      <c r="M620" s="258" t="s">
        <v>24</v>
      </c>
      <c r="N620" s="259" t="s">
        <v>45</v>
      </c>
      <c r="O620" s="43"/>
      <c r="P620" s="213">
        <f t="shared" si="11"/>
        <v>0</v>
      </c>
      <c r="Q620" s="213">
        <v>4.7000000000000002E-3</v>
      </c>
      <c r="R620" s="213">
        <f t="shared" si="12"/>
        <v>4.7000000000000002E-3</v>
      </c>
      <c r="S620" s="213">
        <v>0</v>
      </c>
      <c r="T620" s="214">
        <f t="shared" si="13"/>
        <v>0</v>
      </c>
      <c r="AR620" s="25" t="s">
        <v>376</v>
      </c>
      <c r="AT620" s="25" t="s">
        <v>252</v>
      </c>
      <c r="AU620" s="25" t="s">
        <v>83</v>
      </c>
      <c r="AY620" s="25" t="s">
        <v>196</v>
      </c>
      <c r="BE620" s="215">
        <f t="shared" si="14"/>
        <v>0</v>
      </c>
      <c r="BF620" s="215">
        <f t="shared" si="15"/>
        <v>0</v>
      </c>
      <c r="BG620" s="215">
        <f t="shared" si="16"/>
        <v>0</v>
      </c>
      <c r="BH620" s="215">
        <f t="shared" si="17"/>
        <v>0</v>
      </c>
      <c r="BI620" s="215">
        <f t="shared" si="18"/>
        <v>0</v>
      </c>
      <c r="BJ620" s="25" t="s">
        <v>81</v>
      </c>
      <c r="BK620" s="215">
        <f t="shared" si="19"/>
        <v>0</v>
      </c>
      <c r="BL620" s="25" t="s">
        <v>290</v>
      </c>
      <c r="BM620" s="25" t="s">
        <v>2638</v>
      </c>
    </row>
    <row r="621" spans="2:65" s="1" customFormat="1" ht="34.5" customHeight="1">
      <c r="B621" s="42"/>
      <c r="C621" s="204" t="s">
        <v>919</v>
      </c>
      <c r="D621" s="204" t="s">
        <v>198</v>
      </c>
      <c r="E621" s="205" t="s">
        <v>2639</v>
      </c>
      <c r="F621" s="206" t="s">
        <v>2640</v>
      </c>
      <c r="G621" s="207" t="s">
        <v>248</v>
      </c>
      <c r="H621" s="208">
        <v>1</v>
      </c>
      <c r="I621" s="209"/>
      <c r="J621" s="210">
        <f t="shared" si="10"/>
        <v>0</v>
      </c>
      <c r="K621" s="206" t="s">
        <v>202</v>
      </c>
      <c r="L621" s="62"/>
      <c r="M621" s="211" t="s">
        <v>24</v>
      </c>
      <c r="N621" s="212" t="s">
        <v>45</v>
      </c>
      <c r="O621" s="43"/>
      <c r="P621" s="213">
        <f t="shared" si="11"/>
        <v>0</v>
      </c>
      <c r="Q621" s="213">
        <v>0</v>
      </c>
      <c r="R621" s="213">
        <f t="shared" si="12"/>
        <v>0</v>
      </c>
      <c r="S621" s="213">
        <v>0</v>
      </c>
      <c r="T621" s="214">
        <f t="shared" si="13"/>
        <v>0</v>
      </c>
      <c r="AR621" s="25" t="s">
        <v>290</v>
      </c>
      <c r="AT621" s="25" t="s">
        <v>198</v>
      </c>
      <c r="AU621" s="25" t="s">
        <v>83</v>
      </c>
      <c r="AY621" s="25" t="s">
        <v>196</v>
      </c>
      <c r="BE621" s="215">
        <f t="shared" si="14"/>
        <v>0</v>
      </c>
      <c r="BF621" s="215">
        <f t="shared" si="15"/>
        <v>0</v>
      </c>
      <c r="BG621" s="215">
        <f t="shared" si="16"/>
        <v>0</v>
      </c>
      <c r="BH621" s="215">
        <f t="shared" si="17"/>
        <v>0</v>
      </c>
      <c r="BI621" s="215">
        <f t="shared" si="18"/>
        <v>0</v>
      </c>
      <c r="BJ621" s="25" t="s">
        <v>81</v>
      </c>
      <c r="BK621" s="215">
        <f t="shared" si="19"/>
        <v>0</v>
      </c>
      <c r="BL621" s="25" t="s">
        <v>290</v>
      </c>
      <c r="BM621" s="25" t="s">
        <v>2641</v>
      </c>
    </row>
    <row r="622" spans="2:65" s="1" customFormat="1" ht="23" customHeight="1">
      <c r="B622" s="42"/>
      <c r="C622" s="250" t="s">
        <v>924</v>
      </c>
      <c r="D622" s="250" t="s">
        <v>252</v>
      </c>
      <c r="E622" s="251" t="s">
        <v>1492</v>
      </c>
      <c r="F622" s="252" t="s">
        <v>2642</v>
      </c>
      <c r="G622" s="253" t="s">
        <v>248</v>
      </c>
      <c r="H622" s="254">
        <v>1</v>
      </c>
      <c r="I622" s="255"/>
      <c r="J622" s="256">
        <f t="shared" si="10"/>
        <v>0</v>
      </c>
      <c r="K622" s="252" t="s">
        <v>202</v>
      </c>
      <c r="L622" s="257"/>
      <c r="M622" s="258" t="s">
        <v>24</v>
      </c>
      <c r="N622" s="259" t="s">
        <v>45</v>
      </c>
      <c r="O622" s="43"/>
      <c r="P622" s="213">
        <f t="shared" si="11"/>
        <v>0</v>
      </c>
      <c r="Q622" s="213">
        <v>1.8499999999999999E-2</v>
      </c>
      <c r="R622" s="213">
        <f t="shared" si="12"/>
        <v>1.8499999999999999E-2</v>
      </c>
      <c r="S622" s="213">
        <v>0</v>
      </c>
      <c r="T622" s="214">
        <f t="shared" si="13"/>
        <v>0</v>
      </c>
      <c r="AR622" s="25" t="s">
        <v>376</v>
      </c>
      <c r="AT622" s="25" t="s">
        <v>252</v>
      </c>
      <c r="AU622" s="25" t="s">
        <v>83</v>
      </c>
      <c r="AY622" s="25" t="s">
        <v>196</v>
      </c>
      <c r="BE622" s="215">
        <f t="shared" si="14"/>
        <v>0</v>
      </c>
      <c r="BF622" s="215">
        <f t="shared" si="15"/>
        <v>0</v>
      </c>
      <c r="BG622" s="215">
        <f t="shared" si="16"/>
        <v>0</v>
      </c>
      <c r="BH622" s="215">
        <f t="shared" si="17"/>
        <v>0</v>
      </c>
      <c r="BI622" s="215">
        <f t="shared" si="18"/>
        <v>0</v>
      </c>
      <c r="BJ622" s="25" t="s">
        <v>81</v>
      </c>
      <c r="BK622" s="215">
        <f t="shared" si="19"/>
        <v>0</v>
      </c>
      <c r="BL622" s="25" t="s">
        <v>290</v>
      </c>
      <c r="BM622" s="25" t="s">
        <v>2643</v>
      </c>
    </row>
    <row r="623" spans="2:65" s="1" customFormat="1" ht="34.5" customHeight="1">
      <c r="B623" s="42"/>
      <c r="C623" s="204" t="s">
        <v>931</v>
      </c>
      <c r="D623" s="204" t="s">
        <v>198</v>
      </c>
      <c r="E623" s="205" t="s">
        <v>2644</v>
      </c>
      <c r="F623" s="206" t="s">
        <v>2645</v>
      </c>
      <c r="G623" s="207" t="s">
        <v>248</v>
      </c>
      <c r="H623" s="208">
        <v>1</v>
      </c>
      <c r="I623" s="209"/>
      <c r="J623" s="210">
        <f t="shared" si="10"/>
        <v>0</v>
      </c>
      <c r="K623" s="206" t="s">
        <v>202</v>
      </c>
      <c r="L623" s="62"/>
      <c r="M623" s="211" t="s">
        <v>24</v>
      </c>
      <c r="N623" s="212" t="s">
        <v>45</v>
      </c>
      <c r="O623" s="43"/>
      <c r="P623" s="213">
        <f t="shared" si="11"/>
        <v>0</v>
      </c>
      <c r="Q623" s="213">
        <v>0</v>
      </c>
      <c r="R623" s="213">
        <f t="shared" si="12"/>
        <v>0</v>
      </c>
      <c r="S623" s="213">
        <v>0</v>
      </c>
      <c r="T623" s="214">
        <f t="shared" si="13"/>
        <v>0</v>
      </c>
      <c r="AR623" s="25" t="s">
        <v>290</v>
      </c>
      <c r="AT623" s="25" t="s">
        <v>198</v>
      </c>
      <c r="AU623" s="25" t="s">
        <v>83</v>
      </c>
      <c r="AY623" s="25" t="s">
        <v>196</v>
      </c>
      <c r="BE623" s="215">
        <f t="shared" si="14"/>
        <v>0</v>
      </c>
      <c r="BF623" s="215">
        <f t="shared" si="15"/>
        <v>0</v>
      </c>
      <c r="BG623" s="215">
        <f t="shared" si="16"/>
        <v>0</v>
      </c>
      <c r="BH623" s="215">
        <f t="shared" si="17"/>
        <v>0</v>
      </c>
      <c r="BI623" s="215">
        <f t="shared" si="18"/>
        <v>0</v>
      </c>
      <c r="BJ623" s="25" t="s">
        <v>81</v>
      </c>
      <c r="BK623" s="215">
        <f t="shared" si="19"/>
        <v>0</v>
      </c>
      <c r="BL623" s="25" t="s">
        <v>290</v>
      </c>
      <c r="BM623" s="25" t="s">
        <v>2646</v>
      </c>
    </row>
    <row r="624" spans="2:65" s="1" customFormat="1" ht="23" customHeight="1">
      <c r="B624" s="42"/>
      <c r="C624" s="250" t="s">
        <v>936</v>
      </c>
      <c r="D624" s="250" t="s">
        <v>252</v>
      </c>
      <c r="E624" s="251" t="s">
        <v>2214</v>
      </c>
      <c r="F624" s="252" t="s">
        <v>2647</v>
      </c>
      <c r="G624" s="253" t="s">
        <v>248</v>
      </c>
      <c r="H624" s="254">
        <v>1</v>
      </c>
      <c r="I624" s="255"/>
      <c r="J624" s="256">
        <f t="shared" si="10"/>
        <v>0</v>
      </c>
      <c r="K624" s="252" t="s">
        <v>202</v>
      </c>
      <c r="L624" s="257"/>
      <c r="M624" s="258" t="s">
        <v>24</v>
      </c>
      <c r="N624" s="259" t="s">
        <v>45</v>
      </c>
      <c r="O624" s="43"/>
      <c r="P624" s="213">
        <f t="shared" si="11"/>
        <v>0</v>
      </c>
      <c r="Q624" s="213">
        <v>2.1499999999999998E-2</v>
      </c>
      <c r="R624" s="213">
        <f t="shared" si="12"/>
        <v>2.1499999999999998E-2</v>
      </c>
      <c r="S624" s="213">
        <v>0</v>
      </c>
      <c r="T624" s="214">
        <f t="shared" si="13"/>
        <v>0</v>
      </c>
      <c r="AR624" s="25" t="s">
        <v>376</v>
      </c>
      <c r="AT624" s="25" t="s">
        <v>252</v>
      </c>
      <c r="AU624" s="25" t="s">
        <v>83</v>
      </c>
      <c r="AY624" s="25" t="s">
        <v>196</v>
      </c>
      <c r="BE624" s="215">
        <f t="shared" si="14"/>
        <v>0</v>
      </c>
      <c r="BF624" s="215">
        <f t="shared" si="15"/>
        <v>0</v>
      </c>
      <c r="BG624" s="215">
        <f t="shared" si="16"/>
        <v>0</v>
      </c>
      <c r="BH624" s="215">
        <f t="shared" si="17"/>
        <v>0</v>
      </c>
      <c r="BI624" s="215">
        <f t="shared" si="18"/>
        <v>0</v>
      </c>
      <c r="BJ624" s="25" t="s">
        <v>81</v>
      </c>
      <c r="BK624" s="215">
        <f t="shared" si="19"/>
        <v>0</v>
      </c>
      <c r="BL624" s="25" t="s">
        <v>290</v>
      </c>
      <c r="BM624" s="25" t="s">
        <v>2648</v>
      </c>
    </row>
    <row r="625" spans="2:65" s="1" customFormat="1" ht="14.5" customHeight="1">
      <c r="B625" s="42"/>
      <c r="C625" s="204" t="s">
        <v>941</v>
      </c>
      <c r="D625" s="204" t="s">
        <v>198</v>
      </c>
      <c r="E625" s="205" t="s">
        <v>1516</v>
      </c>
      <c r="F625" s="206" t="s">
        <v>1517</v>
      </c>
      <c r="G625" s="207" t="s">
        <v>248</v>
      </c>
      <c r="H625" s="208">
        <v>4</v>
      </c>
      <c r="I625" s="209"/>
      <c r="J625" s="210">
        <f t="shared" si="10"/>
        <v>0</v>
      </c>
      <c r="K625" s="206" t="s">
        <v>202</v>
      </c>
      <c r="L625" s="62"/>
      <c r="M625" s="211" t="s">
        <v>24</v>
      </c>
      <c r="N625" s="212" t="s">
        <v>45</v>
      </c>
      <c r="O625" s="43"/>
      <c r="P625" s="213">
        <f t="shared" si="11"/>
        <v>0</v>
      </c>
      <c r="Q625" s="213">
        <v>0</v>
      </c>
      <c r="R625" s="213">
        <f t="shared" si="12"/>
        <v>0</v>
      </c>
      <c r="S625" s="213">
        <v>0</v>
      </c>
      <c r="T625" s="214">
        <f t="shared" si="13"/>
        <v>0</v>
      </c>
      <c r="AR625" s="25" t="s">
        <v>290</v>
      </c>
      <c r="AT625" s="25" t="s">
        <v>198</v>
      </c>
      <c r="AU625" s="25" t="s">
        <v>83</v>
      </c>
      <c r="AY625" s="25" t="s">
        <v>196</v>
      </c>
      <c r="BE625" s="215">
        <f t="shared" si="14"/>
        <v>0</v>
      </c>
      <c r="BF625" s="215">
        <f t="shared" si="15"/>
        <v>0</v>
      </c>
      <c r="BG625" s="215">
        <f t="shared" si="16"/>
        <v>0</v>
      </c>
      <c r="BH625" s="215">
        <f t="shared" si="17"/>
        <v>0</v>
      </c>
      <c r="BI625" s="215">
        <f t="shared" si="18"/>
        <v>0</v>
      </c>
      <c r="BJ625" s="25" t="s">
        <v>81</v>
      </c>
      <c r="BK625" s="215">
        <f t="shared" si="19"/>
        <v>0</v>
      </c>
      <c r="BL625" s="25" t="s">
        <v>290</v>
      </c>
      <c r="BM625" s="25" t="s">
        <v>2649</v>
      </c>
    </row>
    <row r="626" spans="2:65" s="1" customFormat="1" ht="23" customHeight="1">
      <c r="B626" s="42"/>
      <c r="C626" s="250" t="s">
        <v>946</v>
      </c>
      <c r="D626" s="250" t="s">
        <v>252</v>
      </c>
      <c r="E626" s="251" t="s">
        <v>1520</v>
      </c>
      <c r="F626" s="252" t="s">
        <v>1521</v>
      </c>
      <c r="G626" s="253" t="s">
        <v>248</v>
      </c>
      <c r="H626" s="254">
        <v>2</v>
      </c>
      <c r="I626" s="255"/>
      <c r="J626" s="256">
        <f t="shared" si="10"/>
        <v>0</v>
      </c>
      <c r="K626" s="252" t="s">
        <v>202</v>
      </c>
      <c r="L626" s="257"/>
      <c r="M626" s="258" t="s">
        <v>24</v>
      </c>
      <c r="N626" s="259" t="s">
        <v>45</v>
      </c>
      <c r="O626" s="43"/>
      <c r="P626" s="213">
        <f t="shared" si="11"/>
        <v>0</v>
      </c>
      <c r="Q626" s="213">
        <v>1.1999999999999999E-3</v>
      </c>
      <c r="R626" s="213">
        <f t="shared" si="12"/>
        <v>2.3999999999999998E-3</v>
      </c>
      <c r="S626" s="213">
        <v>0</v>
      </c>
      <c r="T626" s="214">
        <f t="shared" si="13"/>
        <v>0</v>
      </c>
      <c r="AR626" s="25" t="s">
        <v>376</v>
      </c>
      <c r="AT626" s="25" t="s">
        <v>252</v>
      </c>
      <c r="AU626" s="25" t="s">
        <v>83</v>
      </c>
      <c r="AY626" s="25" t="s">
        <v>196</v>
      </c>
      <c r="BE626" s="215">
        <f t="shared" si="14"/>
        <v>0</v>
      </c>
      <c r="BF626" s="215">
        <f t="shared" si="15"/>
        <v>0</v>
      </c>
      <c r="BG626" s="215">
        <f t="shared" si="16"/>
        <v>0</v>
      </c>
      <c r="BH626" s="215">
        <f t="shared" si="17"/>
        <v>0</v>
      </c>
      <c r="BI626" s="215">
        <f t="shared" si="18"/>
        <v>0</v>
      </c>
      <c r="BJ626" s="25" t="s">
        <v>81</v>
      </c>
      <c r="BK626" s="215">
        <f t="shared" si="19"/>
        <v>0</v>
      </c>
      <c r="BL626" s="25" t="s">
        <v>290</v>
      </c>
      <c r="BM626" s="25" t="s">
        <v>2650</v>
      </c>
    </row>
    <row r="627" spans="2:65" s="1" customFormat="1" ht="14.5" customHeight="1">
      <c r="B627" s="42"/>
      <c r="C627" s="250" t="s">
        <v>955</v>
      </c>
      <c r="D627" s="250" t="s">
        <v>252</v>
      </c>
      <c r="E627" s="251" t="s">
        <v>2651</v>
      </c>
      <c r="F627" s="252" t="s">
        <v>2652</v>
      </c>
      <c r="G627" s="253" t="s">
        <v>248</v>
      </c>
      <c r="H627" s="254">
        <v>2</v>
      </c>
      <c r="I627" s="255"/>
      <c r="J627" s="256">
        <f t="shared" si="10"/>
        <v>0</v>
      </c>
      <c r="K627" s="252" t="s">
        <v>202</v>
      </c>
      <c r="L627" s="257"/>
      <c r="M627" s="258" t="s">
        <v>24</v>
      </c>
      <c r="N627" s="259" t="s">
        <v>45</v>
      </c>
      <c r="O627" s="43"/>
      <c r="P627" s="213">
        <f t="shared" si="11"/>
        <v>0</v>
      </c>
      <c r="Q627" s="213">
        <v>2.2000000000000001E-3</v>
      </c>
      <c r="R627" s="213">
        <f t="shared" si="12"/>
        <v>4.4000000000000003E-3</v>
      </c>
      <c r="S627" s="213">
        <v>0</v>
      </c>
      <c r="T627" s="214">
        <f t="shared" si="13"/>
        <v>0</v>
      </c>
      <c r="AR627" s="25" t="s">
        <v>376</v>
      </c>
      <c r="AT627" s="25" t="s">
        <v>252</v>
      </c>
      <c r="AU627" s="25" t="s">
        <v>83</v>
      </c>
      <c r="AY627" s="25" t="s">
        <v>196</v>
      </c>
      <c r="BE627" s="215">
        <f t="shared" si="14"/>
        <v>0</v>
      </c>
      <c r="BF627" s="215">
        <f t="shared" si="15"/>
        <v>0</v>
      </c>
      <c r="BG627" s="215">
        <f t="shared" si="16"/>
        <v>0</v>
      </c>
      <c r="BH627" s="215">
        <f t="shared" si="17"/>
        <v>0</v>
      </c>
      <c r="BI627" s="215">
        <f t="shared" si="18"/>
        <v>0</v>
      </c>
      <c r="BJ627" s="25" t="s">
        <v>81</v>
      </c>
      <c r="BK627" s="215">
        <f t="shared" si="19"/>
        <v>0</v>
      </c>
      <c r="BL627" s="25" t="s">
        <v>290</v>
      </c>
      <c r="BM627" s="25" t="s">
        <v>2653</v>
      </c>
    </row>
    <row r="628" spans="2:65" s="1" customFormat="1" ht="14.5" customHeight="1">
      <c r="B628" s="42"/>
      <c r="C628" s="250" t="s">
        <v>962</v>
      </c>
      <c r="D628" s="250" t="s">
        <v>252</v>
      </c>
      <c r="E628" s="251" t="s">
        <v>1524</v>
      </c>
      <c r="F628" s="252" t="s">
        <v>1525</v>
      </c>
      <c r="G628" s="253" t="s">
        <v>248</v>
      </c>
      <c r="H628" s="254">
        <v>4</v>
      </c>
      <c r="I628" s="255"/>
      <c r="J628" s="256">
        <f t="shared" si="10"/>
        <v>0</v>
      </c>
      <c r="K628" s="252" t="s">
        <v>202</v>
      </c>
      <c r="L628" s="257"/>
      <c r="M628" s="258" t="s">
        <v>24</v>
      </c>
      <c r="N628" s="259" t="s">
        <v>45</v>
      </c>
      <c r="O628" s="43"/>
      <c r="P628" s="213">
        <f t="shared" si="11"/>
        <v>0</v>
      </c>
      <c r="Q628" s="213">
        <v>1E-3</v>
      </c>
      <c r="R628" s="213">
        <f t="shared" si="12"/>
        <v>4.0000000000000001E-3</v>
      </c>
      <c r="S628" s="213">
        <v>0</v>
      </c>
      <c r="T628" s="214">
        <f t="shared" si="13"/>
        <v>0</v>
      </c>
      <c r="AR628" s="25" t="s">
        <v>376</v>
      </c>
      <c r="AT628" s="25" t="s">
        <v>252</v>
      </c>
      <c r="AU628" s="25" t="s">
        <v>83</v>
      </c>
      <c r="AY628" s="25" t="s">
        <v>196</v>
      </c>
      <c r="BE628" s="215">
        <f t="shared" si="14"/>
        <v>0</v>
      </c>
      <c r="BF628" s="215">
        <f t="shared" si="15"/>
        <v>0</v>
      </c>
      <c r="BG628" s="215">
        <f t="shared" si="16"/>
        <v>0</v>
      </c>
      <c r="BH628" s="215">
        <f t="shared" si="17"/>
        <v>0</v>
      </c>
      <c r="BI628" s="215">
        <f t="shared" si="18"/>
        <v>0</v>
      </c>
      <c r="BJ628" s="25" t="s">
        <v>81</v>
      </c>
      <c r="BK628" s="215">
        <f t="shared" si="19"/>
        <v>0</v>
      </c>
      <c r="BL628" s="25" t="s">
        <v>290</v>
      </c>
      <c r="BM628" s="25" t="s">
        <v>2654</v>
      </c>
    </row>
    <row r="629" spans="2:65" s="1" customFormat="1" ht="23" customHeight="1">
      <c r="B629" s="42"/>
      <c r="C629" s="204" t="s">
        <v>967</v>
      </c>
      <c r="D629" s="204" t="s">
        <v>198</v>
      </c>
      <c r="E629" s="205" t="s">
        <v>1560</v>
      </c>
      <c r="F629" s="206" t="s">
        <v>1561</v>
      </c>
      <c r="G629" s="207" t="s">
        <v>248</v>
      </c>
      <c r="H629" s="208">
        <v>4</v>
      </c>
      <c r="I629" s="209"/>
      <c r="J629" s="210">
        <f t="shared" si="10"/>
        <v>0</v>
      </c>
      <c r="K629" s="206" t="s">
        <v>202</v>
      </c>
      <c r="L629" s="62"/>
      <c r="M629" s="211" t="s">
        <v>24</v>
      </c>
      <c r="N629" s="212" t="s">
        <v>45</v>
      </c>
      <c r="O629" s="43"/>
      <c r="P629" s="213">
        <f t="shared" si="11"/>
        <v>0</v>
      </c>
      <c r="Q629" s="213">
        <v>0</v>
      </c>
      <c r="R629" s="213">
        <f t="shared" si="12"/>
        <v>0</v>
      </c>
      <c r="S629" s="213">
        <v>0</v>
      </c>
      <c r="T629" s="214">
        <f t="shared" si="13"/>
        <v>0</v>
      </c>
      <c r="AR629" s="25" t="s">
        <v>290</v>
      </c>
      <c r="AT629" s="25" t="s">
        <v>198</v>
      </c>
      <c r="AU629" s="25" t="s">
        <v>83</v>
      </c>
      <c r="AY629" s="25" t="s">
        <v>196</v>
      </c>
      <c r="BE629" s="215">
        <f t="shared" si="14"/>
        <v>0</v>
      </c>
      <c r="BF629" s="215">
        <f t="shared" si="15"/>
        <v>0</v>
      </c>
      <c r="BG629" s="215">
        <f t="shared" si="16"/>
        <v>0</v>
      </c>
      <c r="BH629" s="215">
        <f t="shared" si="17"/>
        <v>0</v>
      </c>
      <c r="BI629" s="215">
        <f t="shared" si="18"/>
        <v>0</v>
      </c>
      <c r="BJ629" s="25" t="s">
        <v>81</v>
      </c>
      <c r="BK629" s="215">
        <f t="shared" si="19"/>
        <v>0</v>
      </c>
      <c r="BL629" s="25" t="s">
        <v>290</v>
      </c>
      <c r="BM629" s="25" t="s">
        <v>2655</v>
      </c>
    </row>
    <row r="630" spans="2:65" s="1" customFormat="1" ht="23" customHeight="1">
      <c r="B630" s="42"/>
      <c r="C630" s="250" t="s">
        <v>972</v>
      </c>
      <c r="D630" s="250" t="s">
        <v>252</v>
      </c>
      <c r="E630" s="251" t="s">
        <v>2656</v>
      </c>
      <c r="F630" s="252" t="s">
        <v>2657</v>
      </c>
      <c r="G630" s="253" t="s">
        <v>248</v>
      </c>
      <c r="H630" s="254">
        <v>1</v>
      </c>
      <c r="I630" s="255"/>
      <c r="J630" s="256">
        <f t="shared" si="10"/>
        <v>0</v>
      </c>
      <c r="K630" s="252" t="s">
        <v>202</v>
      </c>
      <c r="L630" s="257"/>
      <c r="M630" s="258" t="s">
        <v>24</v>
      </c>
      <c r="N630" s="259" t="s">
        <v>45</v>
      </c>
      <c r="O630" s="43"/>
      <c r="P630" s="213">
        <f t="shared" si="11"/>
        <v>0</v>
      </c>
      <c r="Q630" s="213">
        <v>1.8500000000000001E-3</v>
      </c>
      <c r="R630" s="213">
        <f t="shared" si="12"/>
        <v>1.8500000000000001E-3</v>
      </c>
      <c r="S630" s="213">
        <v>0</v>
      </c>
      <c r="T630" s="214">
        <f t="shared" si="13"/>
        <v>0</v>
      </c>
      <c r="AR630" s="25" t="s">
        <v>376</v>
      </c>
      <c r="AT630" s="25" t="s">
        <v>252</v>
      </c>
      <c r="AU630" s="25" t="s">
        <v>83</v>
      </c>
      <c r="AY630" s="25" t="s">
        <v>196</v>
      </c>
      <c r="BE630" s="215">
        <f t="shared" si="14"/>
        <v>0</v>
      </c>
      <c r="BF630" s="215">
        <f t="shared" si="15"/>
        <v>0</v>
      </c>
      <c r="BG630" s="215">
        <f t="shared" si="16"/>
        <v>0</v>
      </c>
      <c r="BH630" s="215">
        <f t="shared" si="17"/>
        <v>0</v>
      </c>
      <c r="BI630" s="215">
        <f t="shared" si="18"/>
        <v>0</v>
      </c>
      <c r="BJ630" s="25" t="s">
        <v>81</v>
      </c>
      <c r="BK630" s="215">
        <f t="shared" si="19"/>
        <v>0</v>
      </c>
      <c r="BL630" s="25" t="s">
        <v>290</v>
      </c>
      <c r="BM630" s="25" t="s">
        <v>2658</v>
      </c>
    </row>
    <row r="631" spans="2:65" s="1" customFormat="1" ht="23" customHeight="1">
      <c r="B631" s="42"/>
      <c r="C631" s="250" t="s">
        <v>977</v>
      </c>
      <c r="D631" s="250" t="s">
        <v>252</v>
      </c>
      <c r="E631" s="251" t="s">
        <v>1580</v>
      </c>
      <c r="F631" s="252" t="s">
        <v>1581</v>
      </c>
      <c r="G631" s="253" t="s">
        <v>248</v>
      </c>
      <c r="H631" s="254">
        <v>2</v>
      </c>
      <c r="I631" s="255"/>
      <c r="J631" s="256">
        <f t="shared" si="10"/>
        <v>0</v>
      </c>
      <c r="K631" s="252" t="s">
        <v>202</v>
      </c>
      <c r="L631" s="257"/>
      <c r="M631" s="258" t="s">
        <v>24</v>
      </c>
      <c r="N631" s="259" t="s">
        <v>45</v>
      </c>
      <c r="O631" s="43"/>
      <c r="P631" s="213">
        <f t="shared" si="11"/>
        <v>0</v>
      </c>
      <c r="Q631" s="213">
        <v>1.23E-3</v>
      </c>
      <c r="R631" s="213">
        <f t="shared" si="12"/>
        <v>2.4599999999999999E-3</v>
      </c>
      <c r="S631" s="213">
        <v>0</v>
      </c>
      <c r="T631" s="214">
        <f t="shared" si="13"/>
        <v>0</v>
      </c>
      <c r="AR631" s="25" t="s">
        <v>376</v>
      </c>
      <c r="AT631" s="25" t="s">
        <v>252</v>
      </c>
      <c r="AU631" s="25" t="s">
        <v>83</v>
      </c>
      <c r="AY631" s="25" t="s">
        <v>196</v>
      </c>
      <c r="BE631" s="215">
        <f t="shared" si="14"/>
        <v>0</v>
      </c>
      <c r="BF631" s="215">
        <f t="shared" si="15"/>
        <v>0</v>
      </c>
      <c r="BG631" s="215">
        <f t="shared" si="16"/>
        <v>0</v>
      </c>
      <c r="BH631" s="215">
        <f t="shared" si="17"/>
        <v>0</v>
      </c>
      <c r="BI631" s="215">
        <f t="shared" si="18"/>
        <v>0</v>
      </c>
      <c r="BJ631" s="25" t="s">
        <v>81</v>
      </c>
      <c r="BK631" s="215">
        <f t="shared" si="19"/>
        <v>0</v>
      </c>
      <c r="BL631" s="25" t="s">
        <v>290</v>
      </c>
      <c r="BM631" s="25" t="s">
        <v>2659</v>
      </c>
    </row>
    <row r="632" spans="2:65" s="1" customFormat="1" ht="23" customHeight="1">
      <c r="B632" s="42"/>
      <c r="C632" s="250" t="s">
        <v>982</v>
      </c>
      <c r="D632" s="250" t="s">
        <v>252</v>
      </c>
      <c r="E632" s="251" t="s">
        <v>1584</v>
      </c>
      <c r="F632" s="252" t="s">
        <v>1585</v>
      </c>
      <c r="G632" s="253" t="s">
        <v>248</v>
      </c>
      <c r="H632" s="254">
        <v>1</v>
      </c>
      <c r="I632" s="255"/>
      <c r="J632" s="256">
        <f t="shared" si="10"/>
        <v>0</v>
      </c>
      <c r="K632" s="252" t="s">
        <v>202</v>
      </c>
      <c r="L632" s="257"/>
      <c r="M632" s="258" t="s">
        <v>24</v>
      </c>
      <c r="N632" s="259" t="s">
        <v>45</v>
      </c>
      <c r="O632" s="43"/>
      <c r="P632" s="213">
        <f t="shared" si="11"/>
        <v>0</v>
      </c>
      <c r="Q632" s="213">
        <v>1.39E-3</v>
      </c>
      <c r="R632" s="213">
        <f t="shared" si="12"/>
        <v>1.39E-3</v>
      </c>
      <c r="S632" s="213">
        <v>0</v>
      </c>
      <c r="T632" s="214">
        <f t="shared" si="13"/>
        <v>0</v>
      </c>
      <c r="AR632" s="25" t="s">
        <v>376</v>
      </c>
      <c r="AT632" s="25" t="s">
        <v>252</v>
      </c>
      <c r="AU632" s="25" t="s">
        <v>83</v>
      </c>
      <c r="AY632" s="25" t="s">
        <v>196</v>
      </c>
      <c r="BE632" s="215">
        <f t="shared" si="14"/>
        <v>0</v>
      </c>
      <c r="BF632" s="215">
        <f t="shared" si="15"/>
        <v>0</v>
      </c>
      <c r="BG632" s="215">
        <f t="shared" si="16"/>
        <v>0</v>
      </c>
      <c r="BH632" s="215">
        <f t="shared" si="17"/>
        <v>0</v>
      </c>
      <c r="BI632" s="215">
        <f t="shared" si="18"/>
        <v>0</v>
      </c>
      <c r="BJ632" s="25" t="s">
        <v>81</v>
      </c>
      <c r="BK632" s="215">
        <f t="shared" si="19"/>
        <v>0</v>
      </c>
      <c r="BL632" s="25" t="s">
        <v>290</v>
      </c>
      <c r="BM632" s="25" t="s">
        <v>2660</v>
      </c>
    </row>
    <row r="633" spans="2:65" s="1" customFormat="1" ht="46" customHeight="1">
      <c r="B633" s="42"/>
      <c r="C633" s="204" t="s">
        <v>987</v>
      </c>
      <c r="D633" s="204" t="s">
        <v>198</v>
      </c>
      <c r="E633" s="205" t="s">
        <v>1608</v>
      </c>
      <c r="F633" s="206" t="s">
        <v>1609</v>
      </c>
      <c r="G633" s="207" t="s">
        <v>1189</v>
      </c>
      <c r="H633" s="270"/>
      <c r="I633" s="209"/>
      <c r="J633" s="210">
        <f t="shared" si="10"/>
        <v>0</v>
      </c>
      <c r="K633" s="206" t="s">
        <v>202</v>
      </c>
      <c r="L633" s="62"/>
      <c r="M633" s="211" t="s">
        <v>24</v>
      </c>
      <c r="N633" s="212" t="s">
        <v>45</v>
      </c>
      <c r="O633" s="43"/>
      <c r="P633" s="213">
        <f t="shared" si="11"/>
        <v>0</v>
      </c>
      <c r="Q633" s="213">
        <v>0</v>
      </c>
      <c r="R633" s="213">
        <f t="shared" si="12"/>
        <v>0</v>
      </c>
      <c r="S633" s="213">
        <v>0</v>
      </c>
      <c r="T633" s="214">
        <f t="shared" si="13"/>
        <v>0</v>
      </c>
      <c r="AR633" s="25" t="s">
        <v>290</v>
      </c>
      <c r="AT633" s="25" t="s">
        <v>198</v>
      </c>
      <c r="AU633" s="25" t="s">
        <v>83</v>
      </c>
      <c r="AY633" s="25" t="s">
        <v>196</v>
      </c>
      <c r="BE633" s="215">
        <f t="shared" si="14"/>
        <v>0</v>
      </c>
      <c r="BF633" s="215">
        <f t="shared" si="15"/>
        <v>0</v>
      </c>
      <c r="BG633" s="215">
        <f t="shared" si="16"/>
        <v>0</v>
      </c>
      <c r="BH633" s="215">
        <f t="shared" si="17"/>
        <v>0</v>
      </c>
      <c r="BI633" s="215">
        <f t="shared" si="18"/>
        <v>0</v>
      </c>
      <c r="BJ633" s="25" t="s">
        <v>81</v>
      </c>
      <c r="BK633" s="215">
        <f t="shared" si="19"/>
        <v>0</v>
      </c>
      <c r="BL633" s="25" t="s">
        <v>290</v>
      </c>
      <c r="BM633" s="25" t="s">
        <v>2661</v>
      </c>
    </row>
    <row r="634" spans="2:65" s="11" customFormat="1" ht="29.9" customHeight="1">
      <c r="B634" s="188"/>
      <c r="C634" s="189"/>
      <c r="D634" s="190" t="s">
        <v>73</v>
      </c>
      <c r="E634" s="202" t="s">
        <v>1622</v>
      </c>
      <c r="F634" s="202" t="s">
        <v>1623</v>
      </c>
      <c r="G634" s="189"/>
      <c r="H634" s="189"/>
      <c r="I634" s="192"/>
      <c r="J634" s="203">
        <f>BK634</f>
        <v>0</v>
      </c>
      <c r="K634" s="189"/>
      <c r="L634" s="194"/>
      <c r="M634" s="195"/>
      <c r="N634" s="196"/>
      <c r="O634" s="196"/>
      <c r="P634" s="197">
        <f>SUM(P635:P685)</f>
        <v>0</v>
      </c>
      <c r="Q634" s="196"/>
      <c r="R634" s="197">
        <f>SUM(R635:R685)</f>
        <v>3.3638253999999996</v>
      </c>
      <c r="S634" s="196"/>
      <c r="T634" s="198">
        <f>SUM(T635:T685)</f>
        <v>0</v>
      </c>
      <c r="AR634" s="199" t="s">
        <v>83</v>
      </c>
      <c r="AT634" s="200" t="s">
        <v>73</v>
      </c>
      <c r="AU634" s="200" t="s">
        <v>81</v>
      </c>
      <c r="AY634" s="199" t="s">
        <v>196</v>
      </c>
      <c r="BK634" s="201">
        <f>SUM(BK635:BK685)</f>
        <v>0</v>
      </c>
    </row>
    <row r="635" spans="2:65" s="1" customFormat="1" ht="34.5" customHeight="1">
      <c r="B635" s="42"/>
      <c r="C635" s="204" t="s">
        <v>993</v>
      </c>
      <c r="D635" s="204" t="s">
        <v>198</v>
      </c>
      <c r="E635" s="205" t="s">
        <v>1625</v>
      </c>
      <c r="F635" s="206" t="s">
        <v>1626</v>
      </c>
      <c r="G635" s="207" t="s">
        <v>267</v>
      </c>
      <c r="H635" s="208">
        <v>59.6</v>
      </c>
      <c r="I635" s="209"/>
      <c r="J635" s="210">
        <f>ROUND(I635*H635,2)</f>
        <v>0</v>
      </c>
      <c r="K635" s="206" t="s">
        <v>202</v>
      </c>
      <c r="L635" s="62"/>
      <c r="M635" s="211" t="s">
        <v>24</v>
      </c>
      <c r="N635" s="212" t="s">
        <v>45</v>
      </c>
      <c r="O635" s="43"/>
      <c r="P635" s="213">
        <f>O635*H635</f>
        <v>0</v>
      </c>
      <c r="Q635" s="213">
        <v>3.6700000000000001E-3</v>
      </c>
      <c r="R635" s="213">
        <f>Q635*H635</f>
        <v>0.21873200000000001</v>
      </c>
      <c r="S635" s="213">
        <v>0</v>
      </c>
      <c r="T635" s="214">
        <f>S635*H635</f>
        <v>0</v>
      </c>
      <c r="AR635" s="25" t="s">
        <v>290</v>
      </c>
      <c r="AT635" s="25" t="s">
        <v>198</v>
      </c>
      <c r="AU635" s="25" t="s">
        <v>83</v>
      </c>
      <c r="AY635" s="25" t="s">
        <v>196</v>
      </c>
      <c r="BE635" s="215">
        <f>IF(N635="základní",J635,0)</f>
        <v>0</v>
      </c>
      <c r="BF635" s="215">
        <f>IF(N635="snížená",J635,0)</f>
        <v>0</v>
      </c>
      <c r="BG635" s="215">
        <f>IF(N635="zákl. přenesená",J635,0)</f>
        <v>0</v>
      </c>
      <c r="BH635" s="215">
        <f>IF(N635="sníž. přenesená",J635,0)</f>
        <v>0</v>
      </c>
      <c r="BI635" s="215">
        <f>IF(N635="nulová",J635,0)</f>
        <v>0</v>
      </c>
      <c r="BJ635" s="25" t="s">
        <v>81</v>
      </c>
      <c r="BK635" s="215">
        <f>ROUND(I635*H635,2)</f>
        <v>0</v>
      </c>
      <c r="BL635" s="25" t="s">
        <v>290</v>
      </c>
      <c r="BM635" s="25" t="s">
        <v>2662</v>
      </c>
    </row>
    <row r="636" spans="2:65" s="12" customFormat="1">
      <c r="B636" s="216"/>
      <c r="C636" s="217"/>
      <c r="D636" s="218" t="s">
        <v>205</v>
      </c>
      <c r="E636" s="219" t="s">
        <v>24</v>
      </c>
      <c r="F636" s="220" t="s">
        <v>2382</v>
      </c>
      <c r="G636" s="217"/>
      <c r="H636" s="221">
        <v>17.7</v>
      </c>
      <c r="I636" s="222"/>
      <c r="J636" s="217"/>
      <c r="K636" s="217"/>
      <c r="L636" s="223"/>
      <c r="M636" s="224"/>
      <c r="N636" s="225"/>
      <c r="O636" s="225"/>
      <c r="P636" s="225"/>
      <c r="Q636" s="225"/>
      <c r="R636" s="225"/>
      <c r="S636" s="225"/>
      <c r="T636" s="226"/>
      <c r="AT636" s="227" t="s">
        <v>205</v>
      </c>
      <c r="AU636" s="227" t="s">
        <v>83</v>
      </c>
      <c r="AV636" s="12" t="s">
        <v>83</v>
      </c>
      <c r="AW636" s="12" t="s">
        <v>37</v>
      </c>
      <c r="AX636" s="12" t="s">
        <v>74</v>
      </c>
      <c r="AY636" s="227" t="s">
        <v>196</v>
      </c>
    </row>
    <row r="637" spans="2:65" s="13" customFormat="1">
      <c r="B637" s="228"/>
      <c r="C637" s="229"/>
      <c r="D637" s="218" t="s">
        <v>205</v>
      </c>
      <c r="E637" s="230" t="s">
        <v>24</v>
      </c>
      <c r="F637" s="231" t="s">
        <v>271</v>
      </c>
      <c r="G637" s="229"/>
      <c r="H637" s="232">
        <v>17.7</v>
      </c>
      <c r="I637" s="233"/>
      <c r="J637" s="229"/>
      <c r="K637" s="229"/>
      <c r="L637" s="234"/>
      <c r="M637" s="235"/>
      <c r="N637" s="236"/>
      <c r="O637" s="236"/>
      <c r="P637" s="236"/>
      <c r="Q637" s="236"/>
      <c r="R637" s="236"/>
      <c r="S637" s="236"/>
      <c r="T637" s="237"/>
      <c r="AT637" s="238" t="s">
        <v>205</v>
      </c>
      <c r="AU637" s="238" t="s">
        <v>83</v>
      </c>
      <c r="AV637" s="13" t="s">
        <v>211</v>
      </c>
      <c r="AW637" s="13" t="s">
        <v>37</v>
      </c>
      <c r="AX637" s="13" t="s">
        <v>74</v>
      </c>
      <c r="AY637" s="238" t="s">
        <v>196</v>
      </c>
    </row>
    <row r="638" spans="2:65" s="12" customFormat="1">
      <c r="B638" s="216"/>
      <c r="C638" s="217"/>
      <c r="D638" s="218" t="s">
        <v>205</v>
      </c>
      <c r="E638" s="219" t="s">
        <v>24</v>
      </c>
      <c r="F638" s="220" t="s">
        <v>2663</v>
      </c>
      <c r="G638" s="217"/>
      <c r="H638" s="221">
        <v>41.9</v>
      </c>
      <c r="I638" s="222"/>
      <c r="J638" s="217"/>
      <c r="K638" s="217"/>
      <c r="L638" s="223"/>
      <c r="M638" s="224"/>
      <c r="N638" s="225"/>
      <c r="O638" s="225"/>
      <c r="P638" s="225"/>
      <c r="Q638" s="225"/>
      <c r="R638" s="225"/>
      <c r="S638" s="225"/>
      <c r="T638" s="226"/>
      <c r="AT638" s="227" t="s">
        <v>205</v>
      </c>
      <c r="AU638" s="227" t="s">
        <v>83</v>
      </c>
      <c r="AV638" s="12" t="s">
        <v>83</v>
      </c>
      <c r="AW638" s="12" t="s">
        <v>37</v>
      </c>
      <c r="AX638" s="12" t="s">
        <v>74</v>
      </c>
      <c r="AY638" s="227" t="s">
        <v>196</v>
      </c>
    </row>
    <row r="639" spans="2:65" s="13" customFormat="1">
      <c r="B639" s="228"/>
      <c r="C639" s="229"/>
      <c r="D639" s="218" t="s">
        <v>205</v>
      </c>
      <c r="E639" s="230" t="s">
        <v>24</v>
      </c>
      <c r="F639" s="231" t="s">
        <v>263</v>
      </c>
      <c r="G639" s="229"/>
      <c r="H639" s="232">
        <v>41.9</v>
      </c>
      <c r="I639" s="233"/>
      <c r="J639" s="229"/>
      <c r="K639" s="229"/>
      <c r="L639" s="234"/>
      <c r="M639" s="235"/>
      <c r="N639" s="236"/>
      <c r="O639" s="236"/>
      <c r="P639" s="236"/>
      <c r="Q639" s="236"/>
      <c r="R639" s="236"/>
      <c r="S639" s="236"/>
      <c r="T639" s="237"/>
      <c r="AT639" s="238" t="s">
        <v>205</v>
      </c>
      <c r="AU639" s="238" t="s">
        <v>83</v>
      </c>
      <c r="AV639" s="13" t="s">
        <v>211</v>
      </c>
      <c r="AW639" s="13" t="s">
        <v>37</v>
      </c>
      <c r="AX639" s="13" t="s">
        <v>74</v>
      </c>
      <c r="AY639" s="238" t="s">
        <v>196</v>
      </c>
    </row>
    <row r="640" spans="2:65" s="14" customFormat="1">
      <c r="B640" s="239"/>
      <c r="C640" s="240"/>
      <c r="D640" s="218" t="s">
        <v>205</v>
      </c>
      <c r="E640" s="241" t="s">
        <v>24</v>
      </c>
      <c r="F640" s="242" t="s">
        <v>238</v>
      </c>
      <c r="G640" s="240"/>
      <c r="H640" s="243">
        <v>59.6</v>
      </c>
      <c r="I640" s="244"/>
      <c r="J640" s="240"/>
      <c r="K640" s="240"/>
      <c r="L640" s="245"/>
      <c r="M640" s="246"/>
      <c r="N640" s="247"/>
      <c r="O640" s="247"/>
      <c r="P640" s="247"/>
      <c r="Q640" s="247"/>
      <c r="R640" s="247"/>
      <c r="S640" s="247"/>
      <c r="T640" s="248"/>
      <c r="AT640" s="249" t="s">
        <v>205</v>
      </c>
      <c r="AU640" s="249" t="s">
        <v>83</v>
      </c>
      <c r="AV640" s="14" t="s">
        <v>203</v>
      </c>
      <c r="AW640" s="14" t="s">
        <v>37</v>
      </c>
      <c r="AX640" s="14" t="s">
        <v>81</v>
      </c>
      <c r="AY640" s="249" t="s">
        <v>196</v>
      </c>
    </row>
    <row r="641" spans="2:65" s="1" customFormat="1" ht="23" customHeight="1">
      <c r="B641" s="42"/>
      <c r="C641" s="204" t="s">
        <v>998</v>
      </c>
      <c r="D641" s="204" t="s">
        <v>198</v>
      </c>
      <c r="E641" s="205" t="s">
        <v>1632</v>
      </c>
      <c r="F641" s="206" t="s">
        <v>1633</v>
      </c>
      <c r="G641" s="207" t="s">
        <v>267</v>
      </c>
      <c r="H641" s="208">
        <v>59.6</v>
      </c>
      <c r="I641" s="209"/>
      <c r="J641" s="210">
        <f>ROUND(I641*H641,2)</f>
        <v>0</v>
      </c>
      <c r="K641" s="206" t="s">
        <v>202</v>
      </c>
      <c r="L641" s="62"/>
      <c r="M641" s="211" t="s">
        <v>24</v>
      </c>
      <c r="N641" s="212" t="s">
        <v>45</v>
      </c>
      <c r="O641" s="43"/>
      <c r="P641" s="213">
        <f>O641*H641</f>
        <v>0</v>
      </c>
      <c r="Q641" s="213">
        <v>0</v>
      </c>
      <c r="R641" s="213">
        <f>Q641*H641</f>
        <v>0</v>
      </c>
      <c r="S641" s="213">
        <v>0</v>
      </c>
      <c r="T641" s="214">
        <f>S641*H641</f>
        <v>0</v>
      </c>
      <c r="AR641" s="25" t="s">
        <v>290</v>
      </c>
      <c r="AT641" s="25" t="s">
        <v>198</v>
      </c>
      <c r="AU641" s="25" t="s">
        <v>83</v>
      </c>
      <c r="AY641" s="25" t="s">
        <v>196</v>
      </c>
      <c r="BE641" s="215">
        <f>IF(N641="základní",J641,0)</f>
        <v>0</v>
      </c>
      <c r="BF641" s="215">
        <f>IF(N641="snížená",J641,0)</f>
        <v>0</v>
      </c>
      <c r="BG641" s="215">
        <f>IF(N641="zákl. přenesená",J641,0)</f>
        <v>0</v>
      </c>
      <c r="BH641" s="215">
        <f>IF(N641="sníž. přenesená",J641,0)</f>
        <v>0</v>
      </c>
      <c r="BI641" s="215">
        <f>IF(N641="nulová",J641,0)</f>
        <v>0</v>
      </c>
      <c r="BJ641" s="25" t="s">
        <v>81</v>
      </c>
      <c r="BK641" s="215">
        <f>ROUND(I641*H641,2)</f>
        <v>0</v>
      </c>
      <c r="BL641" s="25" t="s">
        <v>290</v>
      </c>
      <c r="BM641" s="25" t="s">
        <v>2664</v>
      </c>
    </row>
    <row r="642" spans="2:65" s="1" customFormat="1" ht="23" customHeight="1">
      <c r="B642" s="42"/>
      <c r="C642" s="204" t="s">
        <v>1003</v>
      </c>
      <c r="D642" s="204" t="s">
        <v>198</v>
      </c>
      <c r="E642" s="205" t="s">
        <v>1636</v>
      </c>
      <c r="F642" s="206" t="s">
        <v>1637</v>
      </c>
      <c r="G642" s="207" t="s">
        <v>267</v>
      </c>
      <c r="H642" s="208">
        <v>59.6</v>
      </c>
      <c r="I642" s="209"/>
      <c r="J642" s="210">
        <f>ROUND(I642*H642,2)</f>
        <v>0</v>
      </c>
      <c r="K642" s="206" t="s">
        <v>202</v>
      </c>
      <c r="L642" s="62"/>
      <c r="M642" s="211" t="s">
        <v>24</v>
      </c>
      <c r="N642" s="212" t="s">
        <v>45</v>
      </c>
      <c r="O642" s="43"/>
      <c r="P642" s="213">
        <f>O642*H642</f>
        <v>0</v>
      </c>
      <c r="Q642" s="213">
        <v>0</v>
      </c>
      <c r="R642" s="213">
        <f>Q642*H642</f>
        <v>0</v>
      </c>
      <c r="S642" s="213">
        <v>0</v>
      </c>
      <c r="T642" s="214">
        <f>S642*H642</f>
        <v>0</v>
      </c>
      <c r="AR642" s="25" t="s">
        <v>290</v>
      </c>
      <c r="AT642" s="25" t="s">
        <v>198</v>
      </c>
      <c r="AU642" s="25" t="s">
        <v>83</v>
      </c>
      <c r="AY642" s="25" t="s">
        <v>196</v>
      </c>
      <c r="BE642" s="215">
        <f>IF(N642="základní",J642,0)</f>
        <v>0</v>
      </c>
      <c r="BF642" s="215">
        <f>IF(N642="snížená",J642,0)</f>
        <v>0</v>
      </c>
      <c r="BG642" s="215">
        <f>IF(N642="zákl. přenesená",J642,0)</f>
        <v>0</v>
      </c>
      <c r="BH642" s="215">
        <f>IF(N642="sníž. přenesená",J642,0)</f>
        <v>0</v>
      </c>
      <c r="BI642" s="215">
        <f>IF(N642="nulová",J642,0)</f>
        <v>0</v>
      </c>
      <c r="BJ642" s="25" t="s">
        <v>81</v>
      </c>
      <c r="BK642" s="215">
        <f>ROUND(I642*H642,2)</f>
        <v>0</v>
      </c>
      <c r="BL642" s="25" t="s">
        <v>290</v>
      </c>
      <c r="BM642" s="25" t="s">
        <v>2665</v>
      </c>
    </row>
    <row r="643" spans="2:65" s="1" customFormat="1" ht="23" customHeight="1">
      <c r="B643" s="42"/>
      <c r="C643" s="250" t="s">
        <v>1007</v>
      </c>
      <c r="D643" s="250" t="s">
        <v>252</v>
      </c>
      <c r="E643" s="251" t="s">
        <v>1640</v>
      </c>
      <c r="F643" s="252" t="s">
        <v>1641</v>
      </c>
      <c r="G643" s="253" t="s">
        <v>267</v>
      </c>
      <c r="H643" s="254">
        <v>65.56</v>
      </c>
      <c r="I643" s="255"/>
      <c r="J643" s="256">
        <f>ROUND(I643*H643,2)</f>
        <v>0</v>
      </c>
      <c r="K643" s="252" t="s">
        <v>202</v>
      </c>
      <c r="L643" s="257"/>
      <c r="M643" s="258" t="s">
        <v>24</v>
      </c>
      <c r="N643" s="259" t="s">
        <v>45</v>
      </c>
      <c r="O643" s="43"/>
      <c r="P643" s="213">
        <f>O643*H643</f>
        <v>0</v>
      </c>
      <c r="Q643" s="213">
        <v>1.9199999999999998E-2</v>
      </c>
      <c r="R643" s="213">
        <f>Q643*H643</f>
        <v>1.2587519999999999</v>
      </c>
      <c r="S643" s="213">
        <v>0</v>
      </c>
      <c r="T643" s="214">
        <f>S643*H643</f>
        <v>0</v>
      </c>
      <c r="AR643" s="25" t="s">
        <v>376</v>
      </c>
      <c r="AT643" s="25" t="s">
        <v>252</v>
      </c>
      <c r="AU643" s="25" t="s">
        <v>83</v>
      </c>
      <c r="AY643" s="25" t="s">
        <v>196</v>
      </c>
      <c r="BE643" s="215">
        <f>IF(N643="základní",J643,0)</f>
        <v>0</v>
      </c>
      <c r="BF643" s="215">
        <f>IF(N643="snížená",J643,0)</f>
        <v>0</v>
      </c>
      <c r="BG643" s="215">
        <f>IF(N643="zákl. přenesená",J643,0)</f>
        <v>0</v>
      </c>
      <c r="BH643" s="215">
        <f>IF(N643="sníž. přenesená",J643,0)</f>
        <v>0</v>
      </c>
      <c r="BI643" s="215">
        <f>IF(N643="nulová",J643,0)</f>
        <v>0</v>
      </c>
      <c r="BJ643" s="25" t="s">
        <v>81</v>
      </c>
      <c r="BK643" s="215">
        <f>ROUND(I643*H643,2)</f>
        <v>0</v>
      </c>
      <c r="BL643" s="25" t="s">
        <v>290</v>
      </c>
      <c r="BM643" s="25" t="s">
        <v>2666</v>
      </c>
    </row>
    <row r="644" spans="2:65" s="12" customFormat="1">
      <c r="B644" s="216"/>
      <c r="C644" s="217"/>
      <c r="D644" s="218" t="s">
        <v>205</v>
      </c>
      <c r="E644" s="219" t="s">
        <v>24</v>
      </c>
      <c r="F644" s="220" t="s">
        <v>2667</v>
      </c>
      <c r="G644" s="217"/>
      <c r="H644" s="221">
        <v>65.56</v>
      </c>
      <c r="I644" s="222"/>
      <c r="J644" s="217"/>
      <c r="K644" s="217"/>
      <c r="L644" s="223"/>
      <c r="M644" s="224"/>
      <c r="N644" s="225"/>
      <c r="O644" s="225"/>
      <c r="P644" s="225"/>
      <c r="Q644" s="225"/>
      <c r="R644" s="225"/>
      <c r="S644" s="225"/>
      <c r="T644" s="226"/>
      <c r="AT644" s="227" t="s">
        <v>205</v>
      </c>
      <c r="AU644" s="227" t="s">
        <v>83</v>
      </c>
      <c r="AV644" s="12" t="s">
        <v>83</v>
      </c>
      <c r="AW644" s="12" t="s">
        <v>37</v>
      </c>
      <c r="AX644" s="12" t="s">
        <v>81</v>
      </c>
      <c r="AY644" s="227" t="s">
        <v>196</v>
      </c>
    </row>
    <row r="645" spans="2:65" s="1" customFormat="1" ht="34.5" customHeight="1">
      <c r="B645" s="42"/>
      <c r="C645" s="204" t="s">
        <v>1013</v>
      </c>
      <c r="D645" s="204" t="s">
        <v>198</v>
      </c>
      <c r="E645" s="205" t="s">
        <v>1645</v>
      </c>
      <c r="F645" s="206" t="s">
        <v>1646</v>
      </c>
      <c r="G645" s="207" t="s">
        <v>320</v>
      </c>
      <c r="H645" s="208">
        <v>62.36</v>
      </c>
      <c r="I645" s="209"/>
      <c r="J645" s="210">
        <f>ROUND(I645*H645,2)</f>
        <v>0</v>
      </c>
      <c r="K645" s="206" t="s">
        <v>202</v>
      </c>
      <c r="L645" s="62"/>
      <c r="M645" s="211" t="s">
        <v>24</v>
      </c>
      <c r="N645" s="212" t="s">
        <v>45</v>
      </c>
      <c r="O645" s="43"/>
      <c r="P645" s="213">
        <f>O645*H645</f>
        <v>0</v>
      </c>
      <c r="Q645" s="213">
        <v>6.2E-4</v>
      </c>
      <c r="R645" s="213">
        <f>Q645*H645</f>
        <v>3.8663200000000002E-2</v>
      </c>
      <c r="S645" s="213">
        <v>0</v>
      </c>
      <c r="T645" s="214">
        <f>S645*H645</f>
        <v>0</v>
      </c>
      <c r="AR645" s="25" t="s">
        <v>290</v>
      </c>
      <c r="AT645" s="25" t="s">
        <v>198</v>
      </c>
      <c r="AU645" s="25" t="s">
        <v>83</v>
      </c>
      <c r="AY645" s="25" t="s">
        <v>196</v>
      </c>
      <c r="BE645" s="215">
        <f>IF(N645="základní",J645,0)</f>
        <v>0</v>
      </c>
      <c r="BF645" s="215">
        <f>IF(N645="snížená",J645,0)</f>
        <v>0</v>
      </c>
      <c r="BG645" s="215">
        <f>IF(N645="zákl. přenesená",J645,0)</f>
        <v>0</v>
      </c>
      <c r="BH645" s="215">
        <f>IF(N645="sníž. přenesená",J645,0)</f>
        <v>0</v>
      </c>
      <c r="BI645" s="215">
        <f>IF(N645="nulová",J645,0)</f>
        <v>0</v>
      </c>
      <c r="BJ645" s="25" t="s">
        <v>81</v>
      </c>
      <c r="BK645" s="215">
        <f>ROUND(I645*H645,2)</f>
        <v>0</v>
      </c>
      <c r="BL645" s="25" t="s">
        <v>290</v>
      </c>
      <c r="BM645" s="25" t="s">
        <v>2668</v>
      </c>
    </row>
    <row r="646" spans="2:65" s="12" customFormat="1">
      <c r="B646" s="216"/>
      <c r="C646" s="217"/>
      <c r="D646" s="218" t="s">
        <v>205</v>
      </c>
      <c r="E646" s="219" t="s">
        <v>24</v>
      </c>
      <c r="F646" s="220" t="s">
        <v>2570</v>
      </c>
      <c r="G646" s="217"/>
      <c r="H646" s="221">
        <v>19.920000000000002</v>
      </c>
      <c r="I646" s="222"/>
      <c r="J646" s="217"/>
      <c r="K646" s="217"/>
      <c r="L646" s="223"/>
      <c r="M646" s="224"/>
      <c r="N646" s="225"/>
      <c r="O646" s="225"/>
      <c r="P646" s="225"/>
      <c r="Q646" s="225"/>
      <c r="R646" s="225"/>
      <c r="S646" s="225"/>
      <c r="T646" s="226"/>
      <c r="AT646" s="227" t="s">
        <v>205</v>
      </c>
      <c r="AU646" s="227" t="s">
        <v>83</v>
      </c>
      <c r="AV646" s="12" t="s">
        <v>83</v>
      </c>
      <c r="AW646" s="12" t="s">
        <v>37</v>
      </c>
      <c r="AX646" s="12" t="s">
        <v>74</v>
      </c>
      <c r="AY646" s="227" t="s">
        <v>196</v>
      </c>
    </row>
    <row r="647" spans="2:65" s="13" customFormat="1">
      <c r="B647" s="228"/>
      <c r="C647" s="229"/>
      <c r="D647" s="218" t="s">
        <v>205</v>
      </c>
      <c r="E647" s="230" t="s">
        <v>24</v>
      </c>
      <c r="F647" s="231" t="s">
        <v>271</v>
      </c>
      <c r="G647" s="229"/>
      <c r="H647" s="232">
        <v>19.920000000000002</v>
      </c>
      <c r="I647" s="233"/>
      <c r="J647" s="229"/>
      <c r="K647" s="229"/>
      <c r="L647" s="234"/>
      <c r="M647" s="235"/>
      <c r="N647" s="236"/>
      <c r="O647" s="236"/>
      <c r="P647" s="236"/>
      <c r="Q647" s="236"/>
      <c r="R647" s="236"/>
      <c r="S647" s="236"/>
      <c r="T647" s="237"/>
      <c r="AT647" s="238" t="s">
        <v>205</v>
      </c>
      <c r="AU647" s="238" t="s">
        <v>83</v>
      </c>
      <c r="AV647" s="13" t="s">
        <v>211</v>
      </c>
      <c r="AW647" s="13" t="s">
        <v>37</v>
      </c>
      <c r="AX647" s="13" t="s">
        <v>74</v>
      </c>
      <c r="AY647" s="238" t="s">
        <v>196</v>
      </c>
    </row>
    <row r="648" spans="2:65" s="12" customFormat="1">
      <c r="B648" s="216"/>
      <c r="C648" s="217"/>
      <c r="D648" s="218" t="s">
        <v>205</v>
      </c>
      <c r="E648" s="219" t="s">
        <v>24</v>
      </c>
      <c r="F648" s="220" t="s">
        <v>2669</v>
      </c>
      <c r="G648" s="217"/>
      <c r="H648" s="221">
        <v>22.9</v>
      </c>
      <c r="I648" s="222"/>
      <c r="J648" s="217"/>
      <c r="K648" s="217"/>
      <c r="L648" s="223"/>
      <c r="M648" s="224"/>
      <c r="N648" s="225"/>
      <c r="O648" s="225"/>
      <c r="P648" s="225"/>
      <c r="Q648" s="225"/>
      <c r="R648" s="225"/>
      <c r="S648" s="225"/>
      <c r="T648" s="226"/>
      <c r="AT648" s="227" t="s">
        <v>205</v>
      </c>
      <c r="AU648" s="227" t="s">
        <v>83</v>
      </c>
      <c r="AV648" s="12" t="s">
        <v>83</v>
      </c>
      <c r="AW648" s="12" t="s">
        <v>37</v>
      </c>
      <c r="AX648" s="12" t="s">
        <v>74</v>
      </c>
      <c r="AY648" s="227" t="s">
        <v>196</v>
      </c>
    </row>
    <row r="649" spans="2:65" s="12" customFormat="1">
      <c r="B649" s="216"/>
      <c r="C649" s="217"/>
      <c r="D649" s="218" t="s">
        <v>205</v>
      </c>
      <c r="E649" s="219" t="s">
        <v>24</v>
      </c>
      <c r="F649" s="220" t="s">
        <v>2670</v>
      </c>
      <c r="G649" s="217"/>
      <c r="H649" s="221">
        <v>31.5</v>
      </c>
      <c r="I649" s="222"/>
      <c r="J649" s="217"/>
      <c r="K649" s="217"/>
      <c r="L649" s="223"/>
      <c r="M649" s="224"/>
      <c r="N649" s="225"/>
      <c r="O649" s="225"/>
      <c r="P649" s="225"/>
      <c r="Q649" s="225"/>
      <c r="R649" s="225"/>
      <c r="S649" s="225"/>
      <c r="T649" s="226"/>
      <c r="AT649" s="227" t="s">
        <v>205</v>
      </c>
      <c r="AU649" s="227" t="s">
        <v>83</v>
      </c>
      <c r="AV649" s="12" t="s">
        <v>83</v>
      </c>
      <c r="AW649" s="12" t="s">
        <v>37</v>
      </c>
      <c r="AX649" s="12" t="s">
        <v>74</v>
      </c>
      <c r="AY649" s="227" t="s">
        <v>196</v>
      </c>
    </row>
    <row r="650" spans="2:65" s="12" customFormat="1">
      <c r="B650" s="216"/>
      <c r="C650" s="217"/>
      <c r="D650" s="218" t="s">
        <v>205</v>
      </c>
      <c r="E650" s="219" t="s">
        <v>24</v>
      </c>
      <c r="F650" s="220" t="s">
        <v>2671</v>
      </c>
      <c r="G650" s="217"/>
      <c r="H650" s="221">
        <v>-11.96</v>
      </c>
      <c r="I650" s="222"/>
      <c r="J650" s="217"/>
      <c r="K650" s="217"/>
      <c r="L650" s="223"/>
      <c r="M650" s="224"/>
      <c r="N650" s="225"/>
      <c r="O650" s="225"/>
      <c r="P650" s="225"/>
      <c r="Q650" s="225"/>
      <c r="R650" s="225"/>
      <c r="S650" s="225"/>
      <c r="T650" s="226"/>
      <c r="AT650" s="227" t="s">
        <v>205</v>
      </c>
      <c r="AU650" s="227" t="s">
        <v>83</v>
      </c>
      <c r="AV650" s="12" t="s">
        <v>83</v>
      </c>
      <c r="AW650" s="12" t="s">
        <v>37</v>
      </c>
      <c r="AX650" s="12" t="s">
        <v>74</v>
      </c>
      <c r="AY650" s="227" t="s">
        <v>196</v>
      </c>
    </row>
    <row r="651" spans="2:65" s="13" customFormat="1">
      <c r="B651" s="228"/>
      <c r="C651" s="229"/>
      <c r="D651" s="218" t="s">
        <v>205</v>
      </c>
      <c r="E651" s="230" t="s">
        <v>24</v>
      </c>
      <c r="F651" s="231" t="s">
        <v>263</v>
      </c>
      <c r="G651" s="229"/>
      <c r="H651" s="232">
        <v>42.44</v>
      </c>
      <c r="I651" s="233"/>
      <c r="J651" s="229"/>
      <c r="K651" s="229"/>
      <c r="L651" s="234"/>
      <c r="M651" s="235"/>
      <c r="N651" s="236"/>
      <c r="O651" s="236"/>
      <c r="P651" s="236"/>
      <c r="Q651" s="236"/>
      <c r="R651" s="236"/>
      <c r="S651" s="236"/>
      <c r="T651" s="237"/>
      <c r="AT651" s="238" t="s">
        <v>205</v>
      </c>
      <c r="AU651" s="238" t="s">
        <v>83</v>
      </c>
      <c r="AV651" s="13" t="s">
        <v>211</v>
      </c>
      <c r="AW651" s="13" t="s">
        <v>37</v>
      </c>
      <c r="AX651" s="13" t="s">
        <v>74</v>
      </c>
      <c r="AY651" s="238" t="s">
        <v>196</v>
      </c>
    </row>
    <row r="652" spans="2:65" s="14" customFormat="1">
      <c r="B652" s="239"/>
      <c r="C652" s="240"/>
      <c r="D652" s="218" t="s">
        <v>205</v>
      </c>
      <c r="E652" s="241" t="s">
        <v>24</v>
      </c>
      <c r="F652" s="242" t="s">
        <v>238</v>
      </c>
      <c r="G652" s="240"/>
      <c r="H652" s="243">
        <v>62.36</v>
      </c>
      <c r="I652" s="244"/>
      <c r="J652" s="240"/>
      <c r="K652" s="240"/>
      <c r="L652" s="245"/>
      <c r="M652" s="246"/>
      <c r="N652" s="247"/>
      <c r="O652" s="247"/>
      <c r="P652" s="247"/>
      <c r="Q652" s="247"/>
      <c r="R652" s="247"/>
      <c r="S652" s="247"/>
      <c r="T652" s="248"/>
      <c r="AT652" s="249" t="s">
        <v>205</v>
      </c>
      <c r="AU652" s="249" t="s">
        <v>83</v>
      </c>
      <c r="AV652" s="14" t="s">
        <v>203</v>
      </c>
      <c r="AW652" s="14" t="s">
        <v>37</v>
      </c>
      <c r="AX652" s="14" t="s">
        <v>81</v>
      </c>
      <c r="AY652" s="249" t="s">
        <v>196</v>
      </c>
    </row>
    <row r="653" spans="2:65" s="1" customFormat="1" ht="34.5" customHeight="1">
      <c r="B653" s="42"/>
      <c r="C653" s="204" t="s">
        <v>1021</v>
      </c>
      <c r="D653" s="204" t="s">
        <v>198</v>
      </c>
      <c r="E653" s="205" t="s">
        <v>1654</v>
      </c>
      <c r="F653" s="206" t="s">
        <v>1655</v>
      </c>
      <c r="G653" s="207" t="s">
        <v>320</v>
      </c>
      <c r="H653" s="208">
        <v>36</v>
      </c>
      <c r="I653" s="209"/>
      <c r="J653" s="210">
        <f>ROUND(I653*H653,2)</f>
        <v>0</v>
      </c>
      <c r="K653" s="206" t="s">
        <v>202</v>
      </c>
      <c r="L653" s="62"/>
      <c r="M653" s="211" t="s">
        <v>24</v>
      </c>
      <c r="N653" s="212" t="s">
        <v>45</v>
      </c>
      <c r="O653" s="43"/>
      <c r="P653" s="213">
        <f>O653*H653</f>
        <v>0</v>
      </c>
      <c r="Q653" s="213">
        <v>6.2E-4</v>
      </c>
      <c r="R653" s="213">
        <f>Q653*H653</f>
        <v>2.232E-2</v>
      </c>
      <c r="S653" s="213">
        <v>0</v>
      </c>
      <c r="T653" s="214">
        <f>S653*H653</f>
        <v>0</v>
      </c>
      <c r="AR653" s="25" t="s">
        <v>290</v>
      </c>
      <c r="AT653" s="25" t="s">
        <v>198</v>
      </c>
      <c r="AU653" s="25" t="s">
        <v>83</v>
      </c>
      <c r="AY653" s="25" t="s">
        <v>196</v>
      </c>
      <c r="BE653" s="215">
        <f>IF(N653="základní",J653,0)</f>
        <v>0</v>
      </c>
      <c r="BF653" s="215">
        <f>IF(N653="snížená",J653,0)</f>
        <v>0</v>
      </c>
      <c r="BG653" s="215">
        <f>IF(N653="zákl. přenesená",J653,0)</f>
        <v>0</v>
      </c>
      <c r="BH653" s="215">
        <f>IF(N653="sníž. přenesená",J653,0)</f>
        <v>0</v>
      </c>
      <c r="BI653" s="215">
        <f>IF(N653="nulová",J653,0)</f>
        <v>0</v>
      </c>
      <c r="BJ653" s="25" t="s">
        <v>81</v>
      </c>
      <c r="BK653" s="215">
        <f>ROUND(I653*H653,2)</f>
        <v>0</v>
      </c>
      <c r="BL653" s="25" t="s">
        <v>290</v>
      </c>
      <c r="BM653" s="25" t="s">
        <v>2672</v>
      </c>
    </row>
    <row r="654" spans="2:65" s="12" customFormat="1">
      <c r="B654" s="216"/>
      <c r="C654" s="217"/>
      <c r="D654" s="218" t="s">
        <v>205</v>
      </c>
      <c r="E654" s="219" t="s">
        <v>24</v>
      </c>
      <c r="F654" s="220" t="s">
        <v>2673</v>
      </c>
      <c r="G654" s="217"/>
      <c r="H654" s="221">
        <v>36</v>
      </c>
      <c r="I654" s="222"/>
      <c r="J654" s="217"/>
      <c r="K654" s="217"/>
      <c r="L654" s="223"/>
      <c r="M654" s="224"/>
      <c r="N654" s="225"/>
      <c r="O654" s="225"/>
      <c r="P654" s="225"/>
      <c r="Q654" s="225"/>
      <c r="R654" s="225"/>
      <c r="S654" s="225"/>
      <c r="T654" s="226"/>
      <c r="AT654" s="227" t="s">
        <v>205</v>
      </c>
      <c r="AU654" s="227" t="s">
        <v>83</v>
      </c>
      <c r="AV654" s="12" t="s">
        <v>83</v>
      </c>
      <c r="AW654" s="12" t="s">
        <v>37</v>
      </c>
      <c r="AX654" s="12" t="s">
        <v>81</v>
      </c>
      <c r="AY654" s="227" t="s">
        <v>196</v>
      </c>
    </row>
    <row r="655" spans="2:65" s="1" customFormat="1" ht="23" customHeight="1">
      <c r="B655" s="42"/>
      <c r="C655" s="204" t="s">
        <v>1026</v>
      </c>
      <c r="D655" s="204" t="s">
        <v>198</v>
      </c>
      <c r="E655" s="205" t="s">
        <v>1632</v>
      </c>
      <c r="F655" s="206" t="s">
        <v>1633</v>
      </c>
      <c r="G655" s="207" t="s">
        <v>267</v>
      </c>
      <c r="H655" s="208">
        <v>9.8360000000000003</v>
      </c>
      <c r="I655" s="209"/>
      <c r="J655" s="210">
        <f>ROUND(I655*H655,2)</f>
        <v>0</v>
      </c>
      <c r="K655" s="206" t="s">
        <v>202</v>
      </c>
      <c r="L655" s="62"/>
      <c r="M655" s="211" t="s">
        <v>24</v>
      </c>
      <c r="N655" s="212" t="s">
        <v>45</v>
      </c>
      <c r="O655" s="43"/>
      <c r="P655" s="213">
        <f>O655*H655</f>
        <v>0</v>
      </c>
      <c r="Q655" s="213">
        <v>0</v>
      </c>
      <c r="R655" s="213">
        <f>Q655*H655</f>
        <v>0</v>
      </c>
      <c r="S655" s="213">
        <v>0</v>
      </c>
      <c r="T655" s="214">
        <f>S655*H655</f>
        <v>0</v>
      </c>
      <c r="AR655" s="25" t="s">
        <v>290</v>
      </c>
      <c r="AT655" s="25" t="s">
        <v>198</v>
      </c>
      <c r="AU655" s="25" t="s">
        <v>83</v>
      </c>
      <c r="AY655" s="25" t="s">
        <v>196</v>
      </c>
      <c r="BE655" s="215">
        <f>IF(N655="základní",J655,0)</f>
        <v>0</v>
      </c>
      <c r="BF655" s="215">
        <f>IF(N655="snížená",J655,0)</f>
        <v>0</v>
      </c>
      <c r="BG655" s="215">
        <f>IF(N655="zákl. přenesená",J655,0)</f>
        <v>0</v>
      </c>
      <c r="BH655" s="215">
        <f>IF(N655="sníž. přenesená",J655,0)</f>
        <v>0</v>
      </c>
      <c r="BI655" s="215">
        <f>IF(N655="nulová",J655,0)</f>
        <v>0</v>
      </c>
      <c r="BJ655" s="25" t="s">
        <v>81</v>
      </c>
      <c r="BK655" s="215">
        <f>ROUND(I655*H655,2)</f>
        <v>0</v>
      </c>
      <c r="BL655" s="25" t="s">
        <v>290</v>
      </c>
      <c r="BM655" s="25" t="s">
        <v>2674</v>
      </c>
    </row>
    <row r="656" spans="2:65" s="12" customFormat="1">
      <c r="B656" s="216"/>
      <c r="C656" s="217"/>
      <c r="D656" s="218" t="s">
        <v>205</v>
      </c>
      <c r="E656" s="219" t="s">
        <v>24</v>
      </c>
      <c r="F656" s="220" t="s">
        <v>2675</v>
      </c>
      <c r="G656" s="217"/>
      <c r="H656" s="221">
        <v>6.2359999999999998</v>
      </c>
      <c r="I656" s="222"/>
      <c r="J656" s="217"/>
      <c r="K656" s="217"/>
      <c r="L656" s="223"/>
      <c r="M656" s="224"/>
      <c r="N656" s="225"/>
      <c r="O656" s="225"/>
      <c r="P656" s="225"/>
      <c r="Q656" s="225"/>
      <c r="R656" s="225"/>
      <c r="S656" s="225"/>
      <c r="T656" s="226"/>
      <c r="AT656" s="227" t="s">
        <v>205</v>
      </c>
      <c r="AU656" s="227" t="s">
        <v>83</v>
      </c>
      <c r="AV656" s="12" t="s">
        <v>83</v>
      </c>
      <c r="AW656" s="12" t="s">
        <v>37</v>
      </c>
      <c r="AX656" s="12" t="s">
        <v>74</v>
      </c>
      <c r="AY656" s="227" t="s">
        <v>196</v>
      </c>
    </row>
    <row r="657" spans="2:65" s="12" customFormat="1">
      <c r="B657" s="216"/>
      <c r="C657" s="217"/>
      <c r="D657" s="218" t="s">
        <v>205</v>
      </c>
      <c r="E657" s="219" t="s">
        <v>24</v>
      </c>
      <c r="F657" s="220" t="s">
        <v>2676</v>
      </c>
      <c r="G657" s="217"/>
      <c r="H657" s="221">
        <v>3.6</v>
      </c>
      <c r="I657" s="222"/>
      <c r="J657" s="217"/>
      <c r="K657" s="217"/>
      <c r="L657" s="223"/>
      <c r="M657" s="224"/>
      <c r="N657" s="225"/>
      <c r="O657" s="225"/>
      <c r="P657" s="225"/>
      <c r="Q657" s="225"/>
      <c r="R657" s="225"/>
      <c r="S657" s="225"/>
      <c r="T657" s="226"/>
      <c r="AT657" s="227" t="s">
        <v>205</v>
      </c>
      <c r="AU657" s="227" t="s">
        <v>83</v>
      </c>
      <c r="AV657" s="12" t="s">
        <v>83</v>
      </c>
      <c r="AW657" s="12" t="s">
        <v>37</v>
      </c>
      <c r="AX657" s="12" t="s">
        <v>74</v>
      </c>
      <c r="AY657" s="227" t="s">
        <v>196</v>
      </c>
    </row>
    <row r="658" spans="2:65" s="14" customFormat="1">
      <c r="B658" s="239"/>
      <c r="C658" s="240"/>
      <c r="D658" s="218" t="s">
        <v>205</v>
      </c>
      <c r="E658" s="241" t="s">
        <v>24</v>
      </c>
      <c r="F658" s="242" t="s">
        <v>238</v>
      </c>
      <c r="G658" s="240"/>
      <c r="H658" s="243">
        <v>9.8360000000000003</v>
      </c>
      <c r="I658" s="244"/>
      <c r="J658" s="240"/>
      <c r="K658" s="240"/>
      <c r="L658" s="245"/>
      <c r="M658" s="246"/>
      <c r="N658" s="247"/>
      <c r="O658" s="247"/>
      <c r="P658" s="247"/>
      <c r="Q658" s="247"/>
      <c r="R658" s="247"/>
      <c r="S658" s="247"/>
      <c r="T658" s="248"/>
      <c r="AT658" s="249" t="s">
        <v>205</v>
      </c>
      <c r="AU658" s="249" t="s">
        <v>83</v>
      </c>
      <c r="AV658" s="14" t="s">
        <v>203</v>
      </c>
      <c r="AW658" s="14" t="s">
        <v>37</v>
      </c>
      <c r="AX658" s="14" t="s">
        <v>81</v>
      </c>
      <c r="AY658" s="249" t="s">
        <v>196</v>
      </c>
    </row>
    <row r="659" spans="2:65" s="1" customFormat="1" ht="23" customHeight="1">
      <c r="B659" s="42"/>
      <c r="C659" s="204" t="s">
        <v>1031</v>
      </c>
      <c r="D659" s="204" t="s">
        <v>198</v>
      </c>
      <c r="E659" s="205" t="s">
        <v>1636</v>
      </c>
      <c r="F659" s="206" t="s">
        <v>1637</v>
      </c>
      <c r="G659" s="207" t="s">
        <v>267</v>
      </c>
      <c r="H659" s="208">
        <v>9.8360000000000003</v>
      </c>
      <c r="I659" s="209"/>
      <c r="J659" s="210">
        <f>ROUND(I659*H659,2)</f>
        <v>0</v>
      </c>
      <c r="K659" s="206" t="s">
        <v>202</v>
      </c>
      <c r="L659" s="62"/>
      <c r="M659" s="211" t="s">
        <v>24</v>
      </c>
      <c r="N659" s="212" t="s">
        <v>45</v>
      </c>
      <c r="O659" s="43"/>
      <c r="P659" s="213">
        <f>O659*H659</f>
        <v>0</v>
      </c>
      <c r="Q659" s="213">
        <v>0</v>
      </c>
      <c r="R659" s="213">
        <f>Q659*H659</f>
        <v>0</v>
      </c>
      <c r="S659" s="213">
        <v>0</v>
      </c>
      <c r="T659" s="214">
        <f>S659*H659</f>
        <v>0</v>
      </c>
      <c r="AR659" s="25" t="s">
        <v>290</v>
      </c>
      <c r="AT659" s="25" t="s">
        <v>198</v>
      </c>
      <c r="AU659" s="25" t="s">
        <v>83</v>
      </c>
      <c r="AY659" s="25" t="s">
        <v>196</v>
      </c>
      <c r="BE659" s="215">
        <f>IF(N659="základní",J659,0)</f>
        <v>0</v>
      </c>
      <c r="BF659" s="215">
        <f>IF(N659="snížená",J659,0)</f>
        <v>0</v>
      </c>
      <c r="BG659" s="215">
        <f>IF(N659="zákl. přenesená",J659,0)</f>
        <v>0</v>
      </c>
      <c r="BH659" s="215">
        <f>IF(N659="sníž. přenesená",J659,0)</f>
        <v>0</v>
      </c>
      <c r="BI659" s="215">
        <f>IF(N659="nulová",J659,0)</f>
        <v>0</v>
      </c>
      <c r="BJ659" s="25" t="s">
        <v>81</v>
      </c>
      <c r="BK659" s="215">
        <f>ROUND(I659*H659,2)</f>
        <v>0</v>
      </c>
      <c r="BL659" s="25" t="s">
        <v>290</v>
      </c>
      <c r="BM659" s="25" t="s">
        <v>2677</v>
      </c>
    </row>
    <row r="660" spans="2:65" s="12" customFormat="1">
      <c r="B660" s="216"/>
      <c r="C660" s="217"/>
      <c r="D660" s="218" t="s">
        <v>205</v>
      </c>
      <c r="E660" s="219" t="s">
        <v>24</v>
      </c>
      <c r="F660" s="220" t="s">
        <v>2678</v>
      </c>
      <c r="G660" s="217"/>
      <c r="H660" s="221">
        <v>9.8360000000000003</v>
      </c>
      <c r="I660" s="222"/>
      <c r="J660" s="217"/>
      <c r="K660" s="217"/>
      <c r="L660" s="223"/>
      <c r="M660" s="224"/>
      <c r="N660" s="225"/>
      <c r="O660" s="225"/>
      <c r="P660" s="225"/>
      <c r="Q660" s="225"/>
      <c r="R660" s="225"/>
      <c r="S660" s="225"/>
      <c r="T660" s="226"/>
      <c r="AT660" s="227" t="s">
        <v>205</v>
      </c>
      <c r="AU660" s="227" t="s">
        <v>83</v>
      </c>
      <c r="AV660" s="12" t="s">
        <v>83</v>
      </c>
      <c r="AW660" s="12" t="s">
        <v>37</v>
      </c>
      <c r="AX660" s="12" t="s">
        <v>81</v>
      </c>
      <c r="AY660" s="227" t="s">
        <v>196</v>
      </c>
    </row>
    <row r="661" spans="2:65" s="1" customFormat="1" ht="14.5" customHeight="1">
      <c r="B661" s="42"/>
      <c r="C661" s="250" t="s">
        <v>1040</v>
      </c>
      <c r="D661" s="250" t="s">
        <v>252</v>
      </c>
      <c r="E661" s="251" t="s">
        <v>1665</v>
      </c>
      <c r="F661" s="252" t="s">
        <v>1666</v>
      </c>
      <c r="G661" s="253" t="s">
        <v>320</v>
      </c>
      <c r="H661" s="254">
        <v>111.79600000000001</v>
      </c>
      <c r="I661" s="255"/>
      <c r="J661" s="256">
        <f>ROUND(I661*H661,2)</f>
        <v>0</v>
      </c>
      <c r="K661" s="252" t="s">
        <v>24</v>
      </c>
      <c r="L661" s="257"/>
      <c r="M661" s="258" t="s">
        <v>24</v>
      </c>
      <c r="N661" s="259" t="s">
        <v>45</v>
      </c>
      <c r="O661" s="43"/>
      <c r="P661" s="213">
        <f>O661*H661</f>
        <v>0</v>
      </c>
      <c r="Q661" s="213">
        <v>4.4999999999999999E-4</v>
      </c>
      <c r="R661" s="213">
        <f>Q661*H661</f>
        <v>5.0308200000000004E-2</v>
      </c>
      <c r="S661" s="213">
        <v>0</v>
      </c>
      <c r="T661" s="214">
        <f>S661*H661</f>
        <v>0</v>
      </c>
      <c r="AR661" s="25" t="s">
        <v>376</v>
      </c>
      <c r="AT661" s="25" t="s">
        <v>252</v>
      </c>
      <c r="AU661" s="25" t="s">
        <v>83</v>
      </c>
      <c r="AY661" s="25" t="s">
        <v>196</v>
      </c>
      <c r="BE661" s="215">
        <f>IF(N661="základní",J661,0)</f>
        <v>0</v>
      </c>
      <c r="BF661" s="215">
        <f>IF(N661="snížená",J661,0)</f>
        <v>0</v>
      </c>
      <c r="BG661" s="215">
        <f>IF(N661="zákl. přenesená",J661,0)</f>
        <v>0</v>
      </c>
      <c r="BH661" s="215">
        <f>IF(N661="sníž. přenesená",J661,0)</f>
        <v>0</v>
      </c>
      <c r="BI661" s="215">
        <f>IF(N661="nulová",J661,0)</f>
        <v>0</v>
      </c>
      <c r="BJ661" s="25" t="s">
        <v>81</v>
      </c>
      <c r="BK661" s="215">
        <f>ROUND(I661*H661,2)</f>
        <v>0</v>
      </c>
      <c r="BL661" s="25" t="s">
        <v>290</v>
      </c>
      <c r="BM661" s="25" t="s">
        <v>2679</v>
      </c>
    </row>
    <row r="662" spans="2:65" s="12" customFormat="1">
      <c r="B662" s="216"/>
      <c r="C662" s="217"/>
      <c r="D662" s="218" t="s">
        <v>205</v>
      </c>
      <c r="E662" s="219" t="s">
        <v>24</v>
      </c>
      <c r="F662" s="220" t="s">
        <v>2680</v>
      </c>
      <c r="G662" s="217"/>
      <c r="H662" s="221">
        <v>68.596000000000004</v>
      </c>
      <c r="I662" s="222"/>
      <c r="J662" s="217"/>
      <c r="K662" s="217"/>
      <c r="L662" s="223"/>
      <c r="M662" s="224"/>
      <c r="N662" s="225"/>
      <c r="O662" s="225"/>
      <c r="P662" s="225"/>
      <c r="Q662" s="225"/>
      <c r="R662" s="225"/>
      <c r="S662" s="225"/>
      <c r="T662" s="226"/>
      <c r="AT662" s="227" t="s">
        <v>205</v>
      </c>
      <c r="AU662" s="227" t="s">
        <v>83</v>
      </c>
      <c r="AV662" s="12" t="s">
        <v>83</v>
      </c>
      <c r="AW662" s="12" t="s">
        <v>37</v>
      </c>
      <c r="AX662" s="12" t="s">
        <v>74</v>
      </c>
      <c r="AY662" s="227" t="s">
        <v>196</v>
      </c>
    </row>
    <row r="663" spans="2:65" s="12" customFormat="1">
      <c r="B663" s="216"/>
      <c r="C663" s="217"/>
      <c r="D663" s="218" t="s">
        <v>205</v>
      </c>
      <c r="E663" s="219" t="s">
        <v>24</v>
      </c>
      <c r="F663" s="220" t="s">
        <v>2681</v>
      </c>
      <c r="G663" s="217"/>
      <c r="H663" s="221">
        <v>43.2</v>
      </c>
      <c r="I663" s="222"/>
      <c r="J663" s="217"/>
      <c r="K663" s="217"/>
      <c r="L663" s="223"/>
      <c r="M663" s="224"/>
      <c r="N663" s="225"/>
      <c r="O663" s="225"/>
      <c r="P663" s="225"/>
      <c r="Q663" s="225"/>
      <c r="R663" s="225"/>
      <c r="S663" s="225"/>
      <c r="T663" s="226"/>
      <c r="AT663" s="227" t="s">
        <v>205</v>
      </c>
      <c r="AU663" s="227" t="s">
        <v>83</v>
      </c>
      <c r="AV663" s="12" t="s">
        <v>83</v>
      </c>
      <c r="AW663" s="12" t="s">
        <v>37</v>
      </c>
      <c r="AX663" s="12" t="s">
        <v>74</v>
      </c>
      <c r="AY663" s="227" t="s">
        <v>196</v>
      </c>
    </row>
    <row r="664" spans="2:65" s="14" customFormat="1">
      <c r="B664" s="239"/>
      <c r="C664" s="240"/>
      <c r="D664" s="218" t="s">
        <v>205</v>
      </c>
      <c r="E664" s="241" t="s">
        <v>24</v>
      </c>
      <c r="F664" s="242" t="s">
        <v>238</v>
      </c>
      <c r="G664" s="240"/>
      <c r="H664" s="243">
        <v>111.79600000000001</v>
      </c>
      <c r="I664" s="244"/>
      <c r="J664" s="240"/>
      <c r="K664" s="240"/>
      <c r="L664" s="245"/>
      <c r="M664" s="246"/>
      <c r="N664" s="247"/>
      <c r="O664" s="247"/>
      <c r="P664" s="247"/>
      <c r="Q664" s="247"/>
      <c r="R664" s="247"/>
      <c r="S664" s="247"/>
      <c r="T664" s="248"/>
      <c r="AT664" s="249" t="s">
        <v>205</v>
      </c>
      <c r="AU664" s="249" t="s">
        <v>83</v>
      </c>
      <c r="AV664" s="14" t="s">
        <v>203</v>
      </c>
      <c r="AW664" s="14" t="s">
        <v>37</v>
      </c>
      <c r="AX664" s="14" t="s">
        <v>81</v>
      </c>
      <c r="AY664" s="249" t="s">
        <v>196</v>
      </c>
    </row>
    <row r="665" spans="2:65" s="1" customFormat="1" ht="34.5" customHeight="1">
      <c r="B665" s="42"/>
      <c r="C665" s="204" t="s">
        <v>1045</v>
      </c>
      <c r="D665" s="204" t="s">
        <v>198</v>
      </c>
      <c r="E665" s="205" t="s">
        <v>1671</v>
      </c>
      <c r="F665" s="206" t="s">
        <v>1672</v>
      </c>
      <c r="G665" s="207" t="s">
        <v>320</v>
      </c>
      <c r="H665" s="208">
        <v>45</v>
      </c>
      <c r="I665" s="209"/>
      <c r="J665" s="210">
        <f>ROUND(I665*H665,2)</f>
        <v>0</v>
      </c>
      <c r="K665" s="206" t="s">
        <v>202</v>
      </c>
      <c r="L665" s="62"/>
      <c r="M665" s="211" t="s">
        <v>24</v>
      </c>
      <c r="N665" s="212" t="s">
        <v>45</v>
      </c>
      <c r="O665" s="43"/>
      <c r="P665" s="213">
        <f>O665*H665</f>
        <v>0</v>
      </c>
      <c r="Q665" s="213">
        <v>1.47E-3</v>
      </c>
      <c r="R665" s="213">
        <f>Q665*H665</f>
        <v>6.615E-2</v>
      </c>
      <c r="S665" s="213">
        <v>0</v>
      </c>
      <c r="T665" s="214">
        <f>S665*H665</f>
        <v>0</v>
      </c>
      <c r="AR665" s="25" t="s">
        <v>290</v>
      </c>
      <c r="AT665" s="25" t="s">
        <v>198</v>
      </c>
      <c r="AU665" s="25" t="s">
        <v>83</v>
      </c>
      <c r="AY665" s="25" t="s">
        <v>196</v>
      </c>
      <c r="BE665" s="215">
        <f>IF(N665="základní",J665,0)</f>
        <v>0</v>
      </c>
      <c r="BF665" s="215">
        <f>IF(N665="snížená",J665,0)</f>
        <v>0</v>
      </c>
      <c r="BG665" s="215">
        <f>IF(N665="zákl. přenesená",J665,0)</f>
        <v>0</v>
      </c>
      <c r="BH665" s="215">
        <f>IF(N665="sníž. přenesená",J665,0)</f>
        <v>0</v>
      </c>
      <c r="BI665" s="215">
        <f>IF(N665="nulová",J665,0)</f>
        <v>0</v>
      </c>
      <c r="BJ665" s="25" t="s">
        <v>81</v>
      </c>
      <c r="BK665" s="215">
        <f>ROUND(I665*H665,2)</f>
        <v>0</v>
      </c>
      <c r="BL665" s="25" t="s">
        <v>290</v>
      </c>
      <c r="BM665" s="25" t="s">
        <v>2682</v>
      </c>
    </row>
    <row r="666" spans="2:65" s="12" customFormat="1">
      <c r="B666" s="216"/>
      <c r="C666" s="217"/>
      <c r="D666" s="218" t="s">
        <v>205</v>
      </c>
      <c r="E666" s="219" t="s">
        <v>24</v>
      </c>
      <c r="F666" s="220" t="s">
        <v>2683</v>
      </c>
      <c r="G666" s="217"/>
      <c r="H666" s="221">
        <v>45</v>
      </c>
      <c r="I666" s="222"/>
      <c r="J666" s="217"/>
      <c r="K666" s="217"/>
      <c r="L666" s="223"/>
      <c r="M666" s="224"/>
      <c r="N666" s="225"/>
      <c r="O666" s="225"/>
      <c r="P666" s="225"/>
      <c r="Q666" s="225"/>
      <c r="R666" s="225"/>
      <c r="S666" s="225"/>
      <c r="T666" s="226"/>
      <c r="AT666" s="227" t="s">
        <v>205</v>
      </c>
      <c r="AU666" s="227" t="s">
        <v>83</v>
      </c>
      <c r="AV666" s="12" t="s">
        <v>83</v>
      </c>
      <c r="AW666" s="12" t="s">
        <v>37</v>
      </c>
      <c r="AX666" s="12" t="s">
        <v>81</v>
      </c>
      <c r="AY666" s="227" t="s">
        <v>196</v>
      </c>
    </row>
    <row r="667" spans="2:65" s="1" customFormat="1" ht="34.5" customHeight="1">
      <c r="B667" s="42"/>
      <c r="C667" s="204" t="s">
        <v>1051</v>
      </c>
      <c r="D667" s="204" t="s">
        <v>198</v>
      </c>
      <c r="E667" s="205" t="s">
        <v>1676</v>
      </c>
      <c r="F667" s="206" t="s">
        <v>1677</v>
      </c>
      <c r="G667" s="207" t="s">
        <v>320</v>
      </c>
      <c r="H667" s="208">
        <v>45</v>
      </c>
      <c r="I667" s="209"/>
      <c r="J667" s="210">
        <f>ROUND(I667*H667,2)</f>
        <v>0</v>
      </c>
      <c r="K667" s="206" t="s">
        <v>202</v>
      </c>
      <c r="L667" s="62"/>
      <c r="M667" s="211" t="s">
        <v>24</v>
      </c>
      <c r="N667" s="212" t="s">
        <v>45</v>
      </c>
      <c r="O667" s="43"/>
      <c r="P667" s="213">
        <f>O667*H667</f>
        <v>0</v>
      </c>
      <c r="Q667" s="213">
        <v>9.7999999999999997E-4</v>
      </c>
      <c r="R667" s="213">
        <f>Q667*H667</f>
        <v>4.41E-2</v>
      </c>
      <c r="S667" s="213">
        <v>0</v>
      </c>
      <c r="T667" s="214">
        <f>S667*H667</f>
        <v>0</v>
      </c>
      <c r="AR667" s="25" t="s">
        <v>290</v>
      </c>
      <c r="AT667" s="25" t="s">
        <v>198</v>
      </c>
      <c r="AU667" s="25" t="s">
        <v>83</v>
      </c>
      <c r="AY667" s="25" t="s">
        <v>196</v>
      </c>
      <c r="BE667" s="215">
        <f>IF(N667="základní",J667,0)</f>
        <v>0</v>
      </c>
      <c r="BF667" s="215">
        <f>IF(N667="snížená",J667,0)</f>
        <v>0</v>
      </c>
      <c r="BG667" s="215">
        <f>IF(N667="zákl. přenesená",J667,0)</f>
        <v>0</v>
      </c>
      <c r="BH667" s="215">
        <f>IF(N667="sníž. přenesená",J667,0)</f>
        <v>0</v>
      </c>
      <c r="BI667" s="215">
        <f>IF(N667="nulová",J667,0)</f>
        <v>0</v>
      </c>
      <c r="BJ667" s="25" t="s">
        <v>81</v>
      </c>
      <c r="BK667" s="215">
        <f>ROUND(I667*H667,2)</f>
        <v>0</v>
      </c>
      <c r="BL667" s="25" t="s">
        <v>290</v>
      </c>
      <c r="BM667" s="25" t="s">
        <v>2684</v>
      </c>
    </row>
    <row r="668" spans="2:65" s="1" customFormat="1" ht="23" customHeight="1">
      <c r="B668" s="42"/>
      <c r="C668" s="204" t="s">
        <v>1055</v>
      </c>
      <c r="D668" s="204" t="s">
        <v>198</v>
      </c>
      <c r="E668" s="205" t="s">
        <v>1632</v>
      </c>
      <c r="F668" s="206" t="s">
        <v>1633</v>
      </c>
      <c r="G668" s="207" t="s">
        <v>267</v>
      </c>
      <c r="H668" s="208">
        <v>22.5</v>
      </c>
      <c r="I668" s="209"/>
      <c r="J668" s="210">
        <f>ROUND(I668*H668,2)</f>
        <v>0</v>
      </c>
      <c r="K668" s="206" t="s">
        <v>202</v>
      </c>
      <c r="L668" s="62"/>
      <c r="M668" s="211" t="s">
        <v>24</v>
      </c>
      <c r="N668" s="212" t="s">
        <v>45</v>
      </c>
      <c r="O668" s="43"/>
      <c r="P668" s="213">
        <f>O668*H668</f>
        <v>0</v>
      </c>
      <c r="Q668" s="213">
        <v>0</v>
      </c>
      <c r="R668" s="213">
        <f>Q668*H668</f>
        <v>0</v>
      </c>
      <c r="S668" s="213">
        <v>0</v>
      </c>
      <c r="T668" s="214">
        <f>S668*H668</f>
        <v>0</v>
      </c>
      <c r="AR668" s="25" t="s">
        <v>290</v>
      </c>
      <c r="AT668" s="25" t="s">
        <v>198</v>
      </c>
      <c r="AU668" s="25" t="s">
        <v>83</v>
      </c>
      <c r="AY668" s="25" t="s">
        <v>196</v>
      </c>
      <c r="BE668" s="215">
        <f>IF(N668="základní",J668,0)</f>
        <v>0</v>
      </c>
      <c r="BF668" s="215">
        <f>IF(N668="snížená",J668,0)</f>
        <v>0</v>
      </c>
      <c r="BG668" s="215">
        <f>IF(N668="zákl. přenesená",J668,0)</f>
        <v>0</v>
      </c>
      <c r="BH668" s="215">
        <f>IF(N668="sníž. přenesená",J668,0)</f>
        <v>0</v>
      </c>
      <c r="BI668" s="215">
        <f>IF(N668="nulová",J668,0)</f>
        <v>0</v>
      </c>
      <c r="BJ668" s="25" t="s">
        <v>81</v>
      </c>
      <c r="BK668" s="215">
        <f>ROUND(I668*H668,2)</f>
        <v>0</v>
      </c>
      <c r="BL668" s="25" t="s">
        <v>290</v>
      </c>
      <c r="BM668" s="25" t="s">
        <v>2685</v>
      </c>
    </row>
    <row r="669" spans="2:65" s="12" customFormat="1">
      <c r="B669" s="216"/>
      <c r="C669" s="217"/>
      <c r="D669" s="218" t="s">
        <v>205</v>
      </c>
      <c r="E669" s="219" t="s">
        <v>24</v>
      </c>
      <c r="F669" s="220" t="s">
        <v>2686</v>
      </c>
      <c r="G669" s="217"/>
      <c r="H669" s="221">
        <v>22.5</v>
      </c>
      <c r="I669" s="222"/>
      <c r="J669" s="217"/>
      <c r="K669" s="217"/>
      <c r="L669" s="223"/>
      <c r="M669" s="224"/>
      <c r="N669" s="225"/>
      <c r="O669" s="225"/>
      <c r="P669" s="225"/>
      <c r="Q669" s="225"/>
      <c r="R669" s="225"/>
      <c r="S669" s="225"/>
      <c r="T669" s="226"/>
      <c r="AT669" s="227" t="s">
        <v>205</v>
      </c>
      <c r="AU669" s="227" t="s">
        <v>83</v>
      </c>
      <c r="AV669" s="12" t="s">
        <v>83</v>
      </c>
      <c r="AW669" s="12" t="s">
        <v>37</v>
      </c>
      <c r="AX669" s="12" t="s">
        <v>81</v>
      </c>
      <c r="AY669" s="227" t="s">
        <v>196</v>
      </c>
    </row>
    <row r="670" spans="2:65" s="1" customFormat="1" ht="23" customHeight="1">
      <c r="B670" s="42"/>
      <c r="C670" s="204" t="s">
        <v>1059</v>
      </c>
      <c r="D670" s="204" t="s">
        <v>198</v>
      </c>
      <c r="E670" s="205" t="s">
        <v>1636</v>
      </c>
      <c r="F670" s="206" t="s">
        <v>1637</v>
      </c>
      <c r="G670" s="207" t="s">
        <v>267</v>
      </c>
      <c r="H670" s="208">
        <v>22.5</v>
      </c>
      <c r="I670" s="209"/>
      <c r="J670" s="210">
        <f>ROUND(I670*H670,2)</f>
        <v>0</v>
      </c>
      <c r="K670" s="206" t="s">
        <v>202</v>
      </c>
      <c r="L670" s="62"/>
      <c r="M670" s="211" t="s">
        <v>24</v>
      </c>
      <c r="N670" s="212" t="s">
        <v>45</v>
      </c>
      <c r="O670" s="43"/>
      <c r="P670" s="213">
        <f>O670*H670</f>
        <v>0</v>
      </c>
      <c r="Q670" s="213">
        <v>0</v>
      </c>
      <c r="R670" s="213">
        <f>Q670*H670</f>
        <v>0</v>
      </c>
      <c r="S670" s="213">
        <v>0</v>
      </c>
      <c r="T670" s="214">
        <f>S670*H670</f>
        <v>0</v>
      </c>
      <c r="AR670" s="25" t="s">
        <v>290</v>
      </c>
      <c r="AT670" s="25" t="s">
        <v>198</v>
      </c>
      <c r="AU670" s="25" t="s">
        <v>83</v>
      </c>
      <c r="AY670" s="25" t="s">
        <v>196</v>
      </c>
      <c r="BE670" s="215">
        <f>IF(N670="základní",J670,0)</f>
        <v>0</v>
      </c>
      <c r="BF670" s="215">
        <f>IF(N670="snížená",J670,0)</f>
        <v>0</v>
      </c>
      <c r="BG670" s="215">
        <f>IF(N670="zákl. přenesená",J670,0)</f>
        <v>0</v>
      </c>
      <c r="BH670" s="215">
        <f>IF(N670="sníž. přenesená",J670,0)</f>
        <v>0</v>
      </c>
      <c r="BI670" s="215">
        <f>IF(N670="nulová",J670,0)</f>
        <v>0</v>
      </c>
      <c r="BJ670" s="25" t="s">
        <v>81</v>
      </c>
      <c r="BK670" s="215">
        <f>ROUND(I670*H670,2)</f>
        <v>0</v>
      </c>
      <c r="BL670" s="25" t="s">
        <v>290</v>
      </c>
      <c r="BM670" s="25" t="s">
        <v>2687</v>
      </c>
    </row>
    <row r="671" spans="2:65" s="1" customFormat="1" ht="14.5" customHeight="1">
      <c r="B671" s="42"/>
      <c r="C671" s="250" t="s">
        <v>1064</v>
      </c>
      <c r="D671" s="250" t="s">
        <v>252</v>
      </c>
      <c r="E671" s="251" t="s">
        <v>1685</v>
      </c>
      <c r="F671" s="252" t="s">
        <v>1686</v>
      </c>
      <c r="G671" s="253" t="s">
        <v>267</v>
      </c>
      <c r="H671" s="254">
        <v>24.75</v>
      </c>
      <c r="I671" s="255"/>
      <c r="J671" s="256">
        <f>ROUND(I671*H671,2)</f>
        <v>0</v>
      </c>
      <c r="K671" s="252" t="s">
        <v>24</v>
      </c>
      <c r="L671" s="257"/>
      <c r="M671" s="258" t="s">
        <v>24</v>
      </c>
      <c r="N671" s="259" t="s">
        <v>45</v>
      </c>
      <c r="O671" s="43"/>
      <c r="P671" s="213">
        <f>O671*H671</f>
        <v>0</v>
      </c>
      <c r="Q671" s="213">
        <v>4.8000000000000001E-2</v>
      </c>
      <c r="R671" s="213">
        <f>Q671*H671</f>
        <v>1.1879999999999999</v>
      </c>
      <c r="S671" s="213">
        <v>0</v>
      </c>
      <c r="T671" s="214">
        <f>S671*H671</f>
        <v>0</v>
      </c>
      <c r="AR671" s="25" t="s">
        <v>376</v>
      </c>
      <c r="AT671" s="25" t="s">
        <v>252</v>
      </c>
      <c r="AU671" s="25" t="s">
        <v>83</v>
      </c>
      <c r="AY671" s="25" t="s">
        <v>196</v>
      </c>
      <c r="BE671" s="215">
        <f>IF(N671="základní",J671,0)</f>
        <v>0</v>
      </c>
      <c r="BF671" s="215">
        <f>IF(N671="snížená",J671,0)</f>
        <v>0</v>
      </c>
      <c r="BG671" s="215">
        <f>IF(N671="zákl. přenesená",J671,0)</f>
        <v>0</v>
      </c>
      <c r="BH671" s="215">
        <f>IF(N671="sníž. přenesená",J671,0)</f>
        <v>0</v>
      </c>
      <c r="BI671" s="215">
        <f>IF(N671="nulová",J671,0)</f>
        <v>0</v>
      </c>
      <c r="BJ671" s="25" t="s">
        <v>81</v>
      </c>
      <c r="BK671" s="215">
        <f>ROUND(I671*H671,2)</f>
        <v>0</v>
      </c>
      <c r="BL671" s="25" t="s">
        <v>290</v>
      </c>
      <c r="BM671" s="25" t="s">
        <v>2688</v>
      </c>
    </row>
    <row r="672" spans="2:65" s="12" customFormat="1">
      <c r="B672" s="216"/>
      <c r="C672" s="217"/>
      <c r="D672" s="218" t="s">
        <v>205</v>
      </c>
      <c r="E672" s="219" t="s">
        <v>24</v>
      </c>
      <c r="F672" s="220" t="s">
        <v>2689</v>
      </c>
      <c r="G672" s="217"/>
      <c r="H672" s="221">
        <v>24.75</v>
      </c>
      <c r="I672" s="222"/>
      <c r="J672" s="217"/>
      <c r="K672" s="217"/>
      <c r="L672" s="223"/>
      <c r="M672" s="224"/>
      <c r="N672" s="225"/>
      <c r="O672" s="225"/>
      <c r="P672" s="225"/>
      <c r="Q672" s="225"/>
      <c r="R672" s="225"/>
      <c r="S672" s="225"/>
      <c r="T672" s="226"/>
      <c r="AT672" s="227" t="s">
        <v>205</v>
      </c>
      <c r="AU672" s="227" t="s">
        <v>83</v>
      </c>
      <c r="AV672" s="12" t="s">
        <v>83</v>
      </c>
      <c r="AW672" s="12" t="s">
        <v>37</v>
      </c>
      <c r="AX672" s="12" t="s">
        <v>81</v>
      </c>
      <c r="AY672" s="227" t="s">
        <v>196</v>
      </c>
    </row>
    <row r="673" spans="2:65" s="1" customFormat="1" ht="23" customHeight="1">
      <c r="B673" s="42"/>
      <c r="C673" s="204" t="s">
        <v>1076</v>
      </c>
      <c r="D673" s="204" t="s">
        <v>198</v>
      </c>
      <c r="E673" s="205" t="s">
        <v>1690</v>
      </c>
      <c r="F673" s="206" t="s">
        <v>1691</v>
      </c>
      <c r="G673" s="207" t="s">
        <v>267</v>
      </c>
      <c r="H673" s="208">
        <v>59.6</v>
      </c>
      <c r="I673" s="209"/>
      <c r="J673" s="210">
        <f>ROUND(I673*H673,2)</f>
        <v>0</v>
      </c>
      <c r="K673" s="206" t="s">
        <v>202</v>
      </c>
      <c r="L673" s="62"/>
      <c r="M673" s="211" t="s">
        <v>24</v>
      </c>
      <c r="N673" s="212" t="s">
        <v>45</v>
      </c>
      <c r="O673" s="43"/>
      <c r="P673" s="213">
        <f>O673*H673</f>
        <v>0</v>
      </c>
      <c r="Q673" s="213">
        <v>7.7000000000000002E-3</v>
      </c>
      <c r="R673" s="213">
        <f>Q673*H673</f>
        <v>0.45892000000000005</v>
      </c>
      <c r="S673" s="213">
        <v>0</v>
      </c>
      <c r="T673" s="214">
        <f>S673*H673</f>
        <v>0</v>
      </c>
      <c r="AR673" s="25" t="s">
        <v>290</v>
      </c>
      <c r="AT673" s="25" t="s">
        <v>198</v>
      </c>
      <c r="AU673" s="25" t="s">
        <v>83</v>
      </c>
      <c r="AY673" s="25" t="s">
        <v>196</v>
      </c>
      <c r="BE673" s="215">
        <f>IF(N673="základní",J673,0)</f>
        <v>0</v>
      </c>
      <c r="BF673" s="215">
        <f>IF(N673="snížená",J673,0)</f>
        <v>0</v>
      </c>
      <c r="BG673" s="215">
        <f>IF(N673="zákl. přenesená",J673,0)</f>
        <v>0</v>
      </c>
      <c r="BH673" s="215">
        <f>IF(N673="sníž. přenesená",J673,0)</f>
        <v>0</v>
      </c>
      <c r="BI673" s="215">
        <f>IF(N673="nulová",J673,0)</f>
        <v>0</v>
      </c>
      <c r="BJ673" s="25" t="s">
        <v>81</v>
      </c>
      <c r="BK673" s="215">
        <f>ROUND(I673*H673,2)</f>
        <v>0</v>
      </c>
      <c r="BL673" s="25" t="s">
        <v>290</v>
      </c>
      <c r="BM673" s="25" t="s">
        <v>2690</v>
      </c>
    </row>
    <row r="674" spans="2:65" s="12" customFormat="1">
      <c r="B674" s="216"/>
      <c r="C674" s="217"/>
      <c r="D674" s="218" t="s">
        <v>205</v>
      </c>
      <c r="E674" s="219" t="s">
        <v>24</v>
      </c>
      <c r="F674" s="220" t="s">
        <v>2382</v>
      </c>
      <c r="G674" s="217"/>
      <c r="H674" s="221">
        <v>17.7</v>
      </c>
      <c r="I674" s="222"/>
      <c r="J674" s="217"/>
      <c r="K674" s="217"/>
      <c r="L674" s="223"/>
      <c r="M674" s="224"/>
      <c r="N674" s="225"/>
      <c r="O674" s="225"/>
      <c r="P674" s="225"/>
      <c r="Q674" s="225"/>
      <c r="R674" s="225"/>
      <c r="S674" s="225"/>
      <c r="T674" s="226"/>
      <c r="AT674" s="227" t="s">
        <v>205</v>
      </c>
      <c r="AU674" s="227" t="s">
        <v>83</v>
      </c>
      <c r="AV674" s="12" t="s">
        <v>83</v>
      </c>
      <c r="AW674" s="12" t="s">
        <v>37</v>
      </c>
      <c r="AX674" s="12" t="s">
        <v>74</v>
      </c>
      <c r="AY674" s="227" t="s">
        <v>196</v>
      </c>
    </row>
    <row r="675" spans="2:65" s="13" customFormat="1">
      <c r="B675" s="228"/>
      <c r="C675" s="229"/>
      <c r="D675" s="218" t="s">
        <v>205</v>
      </c>
      <c r="E675" s="230" t="s">
        <v>24</v>
      </c>
      <c r="F675" s="231" t="s">
        <v>271</v>
      </c>
      <c r="G675" s="229"/>
      <c r="H675" s="232">
        <v>17.7</v>
      </c>
      <c r="I675" s="233"/>
      <c r="J675" s="229"/>
      <c r="K675" s="229"/>
      <c r="L675" s="234"/>
      <c r="M675" s="235"/>
      <c r="N675" s="236"/>
      <c r="O675" s="236"/>
      <c r="P675" s="236"/>
      <c r="Q675" s="236"/>
      <c r="R675" s="236"/>
      <c r="S675" s="236"/>
      <c r="T675" s="237"/>
      <c r="AT675" s="238" t="s">
        <v>205</v>
      </c>
      <c r="AU675" s="238" t="s">
        <v>83</v>
      </c>
      <c r="AV675" s="13" t="s">
        <v>211</v>
      </c>
      <c r="AW675" s="13" t="s">
        <v>37</v>
      </c>
      <c r="AX675" s="13" t="s">
        <v>74</v>
      </c>
      <c r="AY675" s="238" t="s">
        <v>196</v>
      </c>
    </row>
    <row r="676" spans="2:65" s="12" customFormat="1">
      <c r="B676" s="216"/>
      <c r="C676" s="217"/>
      <c r="D676" s="218" t="s">
        <v>205</v>
      </c>
      <c r="E676" s="219" t="s">
        <v>24</v>
      </c>
      <c r="F676" s="220" t="s">
        <v>2663</v>
      </c>
      <c r="G676" s="217"/>
      <c r="H676" s="221">
        <v>41.9</v>
      </c>
      <c r="I676" s="222"/>
      <c r="J676" s="217"/>
      <c r="K676" s="217"/>
      <c r="L676" s="223"/>
      <c r="M676" s="224"/>
      <c r="N676" s="225"/>
      <c r="O676" s="225"/>
      <c r="P676" s="225"/>
      <c r="Q676" s="225"/>
      <c r="R676" s="225"/>
      <c r="S676" s="225"/>
      <c r="T676" s="226"/>
      <c r="AT676" s="227" t="s">
        <v>205</v>
      </c>
      <c r="AU676" s="227" t="s">
        <v>83</v>
      </c>
      <c r="AV676" s="12" t="s">
        <v>83</v>
      </c>
      <c r="AW676" s="12" t="s">
        <v>37</v>
      </c>
      <c r="AX676" s="12" t="s">
        <v>74</v>
      </c>
      <c r="AY676" s="227" t="s">
        <v>196</v>
      </c>
    </row>
    <row r="677" spans="2:65" s="13" customFormat="1">
      <c r="B677" s="228"/>
      <c r="C677" s="229"/>
      <c r="D677" s="218" t="s">
        <v>205</v>
      </c>
      <c r="E677" s="230" t="s">
        <v>24</v>
      </c>
      <c r="F677" s="231" t="s">
        <v>263</v>
      </c>
      <c r="G677" s="229"/>
      <c r="H677" s="232">
        <v>41.9</v>
      </c>
      <c r="I677" s="233"/>
      <c r="J677" s="229"/>
      <c r="K677" s="229"/>
      <c r="L677" s="234"/>
      <c r="M677" s="235"/>
      <c r="N677" s="236"/>
      <c r="O677" s="236"/>
      <c r="P677" s="236"/>
      <c r="Q677" s="236"/>
      <c r="R677" s="236"/>
      <c r="S677" s="236"/>
      <c r="T677" s="237"/>
      <c r="AT677" s="238" t="s">
        <v>205</v>
      </c>
      <c r="AU677" s="238" t="s">
        <v>83</v>
      </c>
      <c r="AV677" s="13" t="s">
        <v>211</v>
      </c>
      <c r="AW677" s="13" t="s">
        <v>37</v>
      </c>
      <c r="AX677" s="13" t="s">
        <v>74</v>
      </c>
      <c r="AY677" s="238" t="s">
        <v>196</v>
      </c>
    </row>
    <row r="678" spans="2:65" s="14" customFormat="1">
      <c r="B678" s="239"/>
      <c r="C678" s="240"/>
      <c r="D678" s="218" t="s">
        <v>205</v>
      </c>
      <c r="E678" s="241" t="s">
        <v>24</v>
      </c>
      <c r="F678" s="242" t="s">
        <v>238</v>
      </c>
      <c r="G678" s="240"/>
      <c r="H678" s="243">
        <v>59.6</v>
      </c>
      <c r="I678" s="244"/>
      <c r="J678" s="240"/>
      <c r="K678" s="240"/>
      <c r="L678" s="245"/>
      <c r="M678" s="246"/>
      <c r="N678" s="247"/>
      <c r="O678" s="247"/>
      <c r="P678" s="247"/>
      <c r="Q678" s="247"/>
      <c r="R678" s="247"/>
      <c r="S678" s="247"/>
      <c r="T678" s="248"/>
      <c r="AT678" s="249" t="s">
        <v>205</v>
      </c>
      <c r="AU678" s="249" t="s">
        <v>83</v>
      </c>
      <c r="AV678" s="14" t="s">
        <v>203</v>
      </c>
      <c r="AW678" s="14" t="s">
        <v>37</v>
      </c>
      <c r="AX678" s="14" t="s">
        <v>81</v>
      </c>
      <c r="AY678" s="249" t="s">
        <v>196</v>
      </c>
    </row>
    <row r="679" spans="2:65" s="1" customFormat="1" ht="14.5" customHeight="1">
      <c r="B679" s="42"/>
      <c r="C679" s="204" t="s">
        <v>1081</v>
      </c>
      <c r="D679" s="204" t="s">
        <v>198</v>
      </c>
      <c r="E679" s="205" t="s">
        <v>1694</v>
      </c>
      <c r="F679" s="206" t="s">
        <v>1695</v>
      </c>
      <c r="G679" s="207" t="s">
        <v>267</v>
      </c>
      <c r="H679" s="208">
        <v>59.6</v>
      </c>
      <c r="I679" s="209"/>
      <c r="J679" s="210">
        <f>ROUND(I679*H679,2)</f>
        <v>0</v>
      </c>
      <c r="K679" s="206" t="s">
        <v>202</v>
      </c>
      <c r="L679" s="62"/>
      <c r="M679" s="211" t="s">
        <v>24</v>
      </c>
      <c r="N679" s="212" t="s">
        <v>45</v>
      </c>
      <c r="O679" s="43"/>
      <c r="P679" s="213">
        <f>O679*H679</f>
        <v>0</v>
      </c>
      <c r="Q679" s="213">
        <v>2.9999999999999997E-4</v>
      </c>
      <c r="R679" s="213">
        <f>Q679*H679</f>
        <v>1.788E-2</v>
      </c>
      <c r="S679" s="213">
        <v>0</v>
      </c>
      <c r="T679" s="214">
        <f>S679*H679</f>
        <v>0</v>
      </c>
      <c r="AR679" s="25" t="s">
        <v>290</v>
      </c>
      <c r="AT679" s="25" t="s">
        <v>198</v>
      </c>
      <c r="AU679" s="25" t="s">
        <v>83</v>
      </c>
      <c r="AY679" s="25" t="s">
        <v>196</v>
      </c>
      <c r="BE679" s="215">
        <f>IF(N679="základní",J679,0)</f>
        <v>0</v>
      </c>
      <c r="BF679" s="215">
        <f>IF(N679="snížená",J679,0)</f>
        <v>0</v>
      </c>
      <c r="BG679" s="215">
        <f>IF(N679="zákl. přenesená",J679,0)</f>
        <v>0</v>
      </c>
      <c r="BH679" s="215">
        <f>IF(N679="sníž. přenesená",J679,0)</f>
        <v>0</v>
      </c>
      <c r="BI679" s="215">
        <f>IF(N679="nulová",J679,0)</f>
        <v>0</v>
      </c>
      <c r="BJ679" s="25" t="s">
        <v>81</v>
      </c>
      <c r="BK679" s="215">
        <f>ROUND(I679*H679,2)</f>
        <v>0</v>
      </c>
      <c r="BL679" s="25" t="s">
        <v>290</v>
      </c>
      <c r="BM679" s="25" t="s">
        <v>2691</v>
      </c>
    </row>
    <row r="680" spans="2:65" s="12" customFormat="1">
      <c r="B680" s="216"/>
      <c r="C680" s="217"/>
      <c r="D680" s="218" t="s">
        <v>205</v>
      </c>
      <c r="E680" s="219" t="s">
        <v>24</v>
      </c>
      <c r="F680" s="220" t="s">
        <v>2382</v>
      </c>
      <c r="G680" s="217"/>
      <c r="H680" s="221">
        <v>17.7</v>
      </c>
      <c r="I680" s="222"/>
      <c r="J680" s="217"/>
      <c r="K680" s="217"/>
      <c r="L680" s="223"/>
      <c r="M680" s="224"/>
      <c r="N680" s="225"/>
      <c r="O680" s="225"/>
      <c r="P680" s="225"/>
      <c r="Q680" s="225"/>
      <c r="R680" s="225"/>
      <c r="S680" s="225"/>
      <c r="T680" s="226"/>
      <c r="AT680" s="227" t="s">
        <v>205</v>
      </c>
      <c r="AU680" s="227" t="s">
        <v>83</v>
      </c>
      <c r="AV680" s="12" t="s">
        <v>83</v>
      </c>
      <c r="AW680" s="12" t="s">
        <v>37</v>
      </c>
      <c r="AX680" s="12" t="s">
        <v>74</v>
      </c>
      <c r="AY680" s="227" t="s">
        <v>196</v>
      </c>
    </row>
    <row r="681" spans="2:65" s="13" customFormat="1">
      <c r="B681" s="228"/>
      <c r="C681" s="229"/>
      <c r="D681" s="218" t="s">
        <v>205</v>
      </c>
      <c r="E681" s="230" t="s">
        <v>24</v>
      </c>
      <c r="F681" s="231" t="s">
        <v>271</v>
      </c>
      <c r="G681" s="229"/>
      <c r="H681" s="232">
        <v>17.7</v>
      </c>
      <c r="I681" s="233"/>
      <c r="J681" s="229"/>
      <c r="K681" s="229"/>
      <c r="L681" s="234"/>
      <c r="M681" s="235"/>
      <c r="N681" s="236"/>
      <c r="O681" s="236"/>
      <c r="P681" s="236"/>
      <c r="Q681" s="236"/>
      <c r="R681" s="236"/>
      <c r="S681" s="236"/>
      <c r="T681" s="237"/>
      <c r="AT681" s="238" t="s">
        <v>205</v>
      </c>
      <c r="AU681" s="238" t="s">
        <v>83</v>
      </c>
      <c r="AV681" s="13" t="s">
        <v>211</v>
      </c>
      <c r="AW681" s="13" t="s">
        <v>37</v>
      </c>
      <c r="AX681" s="13" t="s">
        <v>74</v>
      </c>
      <c r="AY681" s="238" t="s">
        <v>196</v>
      </c>
    </row>
    <row r="682" spans="2:65" s="12" customFormat="1">
      <c r="B682" s="216"/>
      <c r="C682" s="217"/>
      <c r="D682" s="218" t="s">
        <v>205</v>
      </c>
      <c r="E682" s="219" t="s">
        <v>24</v>
      </c>
      <c r="F682" s="220" t="s">
        <v>2663</v>
      </c>
      <c r="G682" s="217"/>
      <c r="H682" s="221">
        <v>41.9</v>
      </c>
      <c r="I682" s="222"/>
      <c r="J682" s="217"/>
      <c r="K682" s="217"/>
      <c r="L682" s="223"/>
      <c r="M682" s="224"/>
      <c r="N682" s="225"/>
      <c r="O682" s="225"/>
      <c r="P682" s="225"/>
      <c r="Q682" s="225"/>
      <c r="R682" s="225"/>
      <c r="S682" s="225"/>
      <c r="T682" s="226"/>
      <c r="AT682" s="227" t="s">
        <v>205</v>
      </c>
      <c r="AU682" s="227" t="s">
        <v>83</v>
      </c>
      <c r="AV682" s="12" t="s">
        <v>83</v>
      </c>
      <c r="AW682" s="12" t="s">
        <v>37</v>
      </c>
      <c r="AX682" s="12" t="s">
        <v>74</v>
      </c>
      <c r="AY682" s="227" t="s">
        <v>196</v>
      </c>
    </row>
    <row r="683" spans="2:65" s="13" customFormat="1">
      <c r="B683" s="228"/>
      <c r="C683" s="229"/>
      <c r="D683" s="218" t="s">
        <v>205</v>
      </c>
      <c r="E683" s="230" t="s">
        <v>24</v>
      </c>
      <c r="F683" s="231" t="s">
        <v>263</v>
      </c>
      <c r="G683" s="229"/>
      <c r="H683" s="232">
        <v>41.9</v>
      </c>
      <c r="I683" s="233"/>
      <c r="J683" s="229"/>
      <c r="K683" s="229"/>
      <c r="L683" s="234"/>
      <c r="M683" s="235"/>
      <c r="N683" s="236"/>
      <c r="O683" s="236"/>
      <c r="P683" s="236"/>
      <c r="Q683" s="236"/>
      <c r="R683" s="236"/>
      <c r="S683" s="236"/>
      <c r="T683" s="237"/>
      <c r="AT683" s="238" t="s">
        <v>205</v>
      </c>
      <c r="AU683" s="238" t="s">
        <v>83</v>
      </c>
      <c r="AV683" s="13" t="s">
        <v>211</v>
      </c>
      <c r="AW683" s="13" t="s">
        <v>37</v>
      </c>
      <c r="AX683" s="13" t="s">
        <v>74</v>
      </c>
      <c r="AY683" s="238" t="s">
        <v>196</v>
      </c>
    </row>
    <row r="684" spans="2:65" s="14" customFormat="1">
      <c r="B684" s="239"/>
      <c r="C684" s="240"/>
      <c r="D684" s="218" t="s">
        <v>205</v>
      </c>
      <c r="E684" s="241" t="s">
        <v>24</v>
      </c>
      <c r="F684" s="242" t="s">
        <v>238</v>
      </c>
      <c r="G684" s="240"/>
      <c r="H684" s="243">
        <v>59.6</v>
      </c>
      <c r="I684" s="244"/>
      <c r="J684" s="240"/>
      <c r="K684" s="240"/>
      <c r="L684" s="245"/>
      <c r="M684" s="246"/>
      <c r="N684" s="247"/>
      <c r="O684" s="247"/>
      <c r="P684" s="247"/>
      <c r="Q684" s="247"/>
      <c r="R684" s="247"/>
      <c r="S684" s="247"/>
      <c r="T684" s="248"/>
      <c r="AT684" s="249" t="s">
        <v>205</v>
      </c>
      <c r="AU684" s="249" t="s">
        <v>83</v>
      </c>
      <c r="AV684" s="14" t="s">
        <v>203</v>
      </c>
      <c r="AW684" s="14" t="s">
        <v>37</v>
      </c>
      <c r="AX684" s="14" t="s">
        <v>81</v>
      </c>
      <c r="AY684" s="249" t="s">
        <v>196</v>
      </c>
    </row>
    <row r="685" spans="2:65" s="1" customFormat="1" ht="46" customHeight="1">
      <c r="B685" s="42"/>
      <c r="C685" s="204" t="s">
        <v>1085</v>
      </c>
      <c r="D685" s="204" t="s">
        <v>198</v>
      </c>
      <c r="E685" s="205" t="s">
        <v>1698</v>
      </c>
      <c r="F685" s="206" t="s">
        <v>1699</v>
      </c>
      <c r="G685" s="207" t="s">
        <v>1189</v>
      </c>
      <c r="H685" s="270"/>
      <c r="I685" s="209"/>
      <c r="J685" s="210">
        <f>ROUND(I685*H685,2)</f>
        <v>0</v>
      </c>
      <c r="K685" s="206" t="s">
        <v>202</v>
      </c>
      <c r="L685" s="62"/>
      <c r="M685" s="211" t="s">
        <v>24</v>
      </c>
      <c r="N685" s="212" t="s">
        <v>45</v>
      </c>
      <c r="O685" s="43"/>
      <c r="P685" s="213">
        <f>O685*H685</f>
        <v>0</v>
      </c>
      <c r="Q685" s="213">
        <v>0</v>
      </c>
      <c r="R685" s="213">
        <f>Q685*H685</f>
        <v>0</v>
      </c>
      <c r="S685" s="213">
        <v>0</v>
      </c>
      <c r="T685" s="214">
        <f>S685*H685</f>
        <v>0</v>
      </c>
      <c r="AR685" s="25" t="s">
        <v>290</v>
      </c>
      <c r="AT685" s="25" t="s">
        <v>198</v>
      </c>
      <c r="AU685" s="25" t="s">
        <v>83</v>
      </c>
      <c r="AY685" s="25" t="s">
        <v>196</v>
      </c>
      <c r="BE685" s="215">
        <f>IF(N685="základní",J685,0)</f>
        <v>0</v>
      </c>
      <c r="BF685" s="215">
        <f>IF(N685="snížená",J685,0)</f>
        <v>0</v>
      </c>
      <c r="BG685" s="215">
        <f>IF(N685="zákl. přenesená",J685,0)</f>
        <v>0</v>
      </c>
      <c r="BH685" s="215">
        <f>IF(N685="sníž. přenesená",J685,0)</f>
        <v>0</v>
      </c>
      <c r="BI685" s="215">
        <f>IF(N685="nulová",J685,0)</f>
        <v>0</v>
      </c>
      <c r="BJ685" s="25" t="s">
        <v>81</v>
      </c>
      <c r="BK685" s="215">
        <f>ROUND(I685*H685,2)</f>
        <v>0</v>
      </c>
      <c r="BL685" s="25" t="s">
        <v>290</v>
      </c>
      <c r="BM685" s="25" t="s">
        <v>2692</v>
      </c>
    </row>
    <row r="686" spans="2:65" s="11" customFormat="1" ht="29.9" customHeight="1">
      <c r="B686" s="188"/>
      <c r="C686" s="189"/>
      <c r="D686" s="190" t="s">
        <v>73</v>
      </c>
      <c r="E686" s="202" t="s">
        <v>1790</v>
      </c>
      <c r="F686" s="202" t="s">
        <v>1791</v>
      </c>
      <c r="G686" s="189"/>
      <c r="H686" s="189"/>
      <c r="I686" s="192"/>
      <c r="J686" s="203">
        <f>BK686</f>
        <v>0</v>
      </c>
      <c r="K686" s="189"/>
      <c r="L686" s="194"/>
      <c r="M686" s="195"/>
      <c r="N686" s="196"/>
      <c r="O686" s="196"/>
      <c r="P686" s="197">
        <f>SUM(P687:P706)</f>
        <v>0</v>
      </c>
      <c r="Q686" s="196"/>
      <c r="R686" s="197">
        <f>SUM(R687:R706)</f>
        <v>2.17629E-3</v>
      </c>
      <c r="S686" s="196"/>
      <c r="T686" s="198">
        <f>SUM(T687:T706)</f>
        <v>0</v>
      </c>
      <c r="AR686" s="199" t="s">
        <v>83</v>
      </c>
      <c r="AT686" s="200" t="s">
        <v>73</v>
      </c>
      <c r="AU686" s="200" t="s">
        <v>81</v>
      </c>
      <c r="AY686" s="199" t="s">
        <v>196</v>
      </c>
      <c r="BK686" s="201">
        <f>SUM(BK687:BK706)</f>
        <v>0</v>
      </c>
    </row>
    <row r="687" spans="2:65" s="1" customFormat="1" ht="23" customHeight="1">
      <c r="B687" s="42"/>
      <c r="C687" s="204" t="s">
        <v>1089</v>
      </c>
      <c r="D687" s="204" t="s">
        <v>198</v>
      </c>
      <c r="E687" s="205" t="s">
        <v>2279</v>
      </c>
      <c r="F687" s="206" t="s">
        <v>2280</v>
      </c>
      <c r="G687" s="207" t="s">
        <v>267</v>
      </c>
      <c r="H687" s="208">
        <v>5.2389999999999999</v>
      </c>
      <c r="I687" s="209"/>
      <c r="J687" s="210">
        <f>ROUND(I687*H687,2)</f>
        <v>0</v>
      </c>
      <c r="K687" s="206" t="s">
        <v>202</v>
      </c>
      <c r="L687" s="62"/>
      <c r="M687" s="211" t="s">
        <v>24</v>
      </c>
      <c r="N687" s="212" t="s">
        <v>45</v>
      </c>
      <c r="O687" s="43"/>
      <c r="P687" s="213">
        <f>O687*H687</f>
        <v>0</v>
      </c>
      <c r="Q687" s="213">
        <v>1.3999999999999999E-4</v>
      </c>
      <c r="R687" s="213">
        <f>Q687*H687</f>
        <v>7.3345999999999991E-4</v>
      </c>
      <c r="S687" s="213">
        <v>0</v>
      </c>
      <c r="T687" s="214">
        <f>S687*H687</f>
        <v>0</v>
      </c>
      <c r="AR687" s="25" t="s">
        <v>290</v>
      </c>
      <c r="AT687" s="25" t="s">
        <v>198</v>
      </c>
      <c r="AU687" s="25" t="s">
        <v>83</v>
      </c>
      <c r="AY687" s="25" t="s">
        <v>196</v>
      </c>
      <c r="BE687" s="215">
        <f>IF(N687="základní",J687,0)</f>
        <v>0</v>
      </c>
      <c r="BF687" s="215">
        <f>IF(N687="snížená",J687,0)</f>
        <v>0</v>
      </c>
      <c r="BG687" s="215">
        <f>IF(N687="zákl. přenesená",J687,0)</f>
        <v>0</v>
      </c>
      <c r="BH687" s="215">
        <f>IF(N687="sníž. přenesená",J687,0)</f>
        <v>0</v>
      </c>
      <c r="BI687" s="215">
        <f>IF(N687="nulová",J687,0)</f>
        <v>0</v>
      </c>
      <c r="BJ687" s="25" t="s">
        <v>81</v>
      </c>
      <c r="BK687" s="215">
        <f>ROUND(I687*H687,2)</f>
        <v>0</v>
      </c>
      <c r="BL687" s="25" t="s">
        <v>290</v>
      </c>
      <c r="BM687" s="25" t="s">
        <v>2693</v>
      </c>
    </row>
    <row r="688" spans="2:65" s="12" customFormat="1">
      <c r="B688" s="216"/>
      <c r="C688" s="217"/>
      <c r="D688" s="218" t="s">
        <v>205</v>
      </c>
      <c r="E688" s="219" t="s">
        <v>24</v>
      </c>
      <c r="F688" s="220" t="s">
        <v>2694</v>
      </c>
      <c r="G688" s="217"/>
      <c r="H688" s="221">
        <v>2.37</v>
      </c>
      <c r="I688" s="222"/>
      <c r="J688" s="217"/>
      <c r="K688" s="217"/>
      <c r="L688" s="223"/>
      <c r="M688" s="224"/>
      <c r="N688" s="225"/>
      <c r="O688" s="225"/>
      <c r="P688" s="225"/>
      <c r="Q688" s="225"/>
      <c r="R688" s="225"/>
      <c r="S688" s="225"/>
      <c r="T688" s="226"/>
      <c r="AT688" s="227" t="s">
        <v>205</v>
      </c>
      <c r="AU688" s="227" t="s">
        <v>83</v>
      </c>
      <c r="AV688" s="12" t="s">
        <v>83</v>
      </c>
      <c r="AW688" s="12" t="s">
        <v>37</v>
      </c>
      <c r="AX688" s="12" t="s">
        <v>74</v>
      </c>
      <c r="AY688" s="227" t="s">
        <v>196</v>
      </c>
    </row>
    <row r="689" spans="2:65" s="12" customFormat="1">
      <c r="B689" s="216"/>
      <c r="C689" s="217"/>
      <c r="D689" s="218" t="s">
        <v>205</v>
      </c>
      <c r="E689" s="219" t="s">
        <v>24</v>
      </c>
      <c r="F689" s="220" t="s">
        <v>2695</v>
      </c>
      <c r="G689" s="217"/>
      <c r="H689" s="221">
        <v>1.659</v>
      </c>
      <c r="I689" s="222"/>
      <c r="J689" s="217"/>
      <c r="K689" s="217"/>
      <c r="L689" s="223"/>
      <c r="M689" s="224"/>
      <c r="N689" s="225"/>
      <c r="O689" s="225"/>
      <c r="P689" s="225"/>
      <c r="Q689" s="225"/>
      <c r="R689" s="225"/>
      <c r="S689" s="225"/>
      <c r="T689" s="226"/>
      <c r="AT689" s="227" t="s">
        <v>205</v>
      </c>
      <c r="AU689" s="227" t="s">
        <v>83</v>
      </c>
      <c r="AV689" s="12" t="s">
        <v>83</v>
      </c>
      <c r="AW689" s="12" t="s">
        <v>37</v>
      </c>
      <c r="AX689" s="12" t="s">
        <v>74</v>
      </c>
      <c r="AY689" s="227" t="s">
        <v>196</v>
      </c>
    </row>
    <row r="690" spans="2:65" s="12" customFormat="1">
      <c r="B690" s="216"/>
      <c r="C690" s="217"/>
      <c r="D690" s="218" t="s">
        <v>205</v>
      </c>
      <c r="E690" s="219" t="s">
        <v>24</v>
      </c>
      <c r="F690" s="220" t="s">
        <v>2696</v>
      </c>
      <c r="G690" s="217"/>
      <c r="H690" s="221">
        <v>1.21</v>
      </c>
      <c r="I690" s="222"/>
      <c r="J690" s="217"/>
      <c r="K690" s="217"/>
      <c r="L690" s="223"/>
      <c r="M690" s="224"/>
      <c r="N690" s="225"/>
      <c r="O690" s="225"/>
      <c r="P690" s="225"/>
      <c r="Q690" s="225"/>
      <c r="R690" s="225"/>
      <c r="S690" s="225"/>
      <c r="T690" s="226"/>
      <c r="AT690" s="227" t="s">
        <v>205</v>
      </c>
      <c r="AU690" s="227" t="s">
        <v>83</v>
      </c>
      <c r="AV690" s="12" t="s">
        <v>83</v>
      </c>
      <c r="AW690" s="12" t="s">
        <v>37</v>
      </c>
      <c r="AX690" s="12" t="s">
        <v>74</v>
      </c>
      <c r="AY690" s="227" t="s">
        <v>196</v>
      </c>
    </row>
    <row r="691" spans="2:65" s="13" customFormat="1">
      <c r="B691" s="228"/>
      <c r="C691" s="229"/>
      <c r="D691" s="218" t="s">
        <v>205</v>
      </c>
      <c r="E691" s="230" t="s">
        <v>24</v>
      </c>
      <c r="F691" s="231" t="s">
        <v>2697</v>
      </c>
      <c r="G691" s="229"/>
      <c r="H691" s="232">
        <v>5.2389999999999999</v>
      </c>
      <c r="I691" s="233"/>
      <c r="J691" s="229"/>
      <c r="K691" s="229"/>
      <c r="L691" s="234"/>
      <c r="M691" s="235"/>
      <c r="N691" s="236"/>
      <c r="O691" s="236"/>
      <c r="P691" s="236"/>
      <c r="Q691" s="236"/>
      <c r="R691" s="236"/>
      <c r="S691" s="236"/>
      <c r="T691" s="237"/>
      <c r="AT691" s="238" t="s">
        <v>205</v>
      </c>
      <c r="AU691" s="238" t="s">
        <v>83</v>
      </c>
      <c r="AV691" s="13" t="s">
        <v>211</v>
      </c>
      <c r="AW691" s="13" t="s">
        <v>37</v>
      </c>
      <c r="AX691" s="13" t="s">
        <v>74</v>
      </c>
      <c r="AY691" s="238" t="s">
        <v>196</v>
      </c>
    </row>
    <row r="692" spans="2:65" s="14" customFormat="1">
      <c r="B692" s="239"/>
      <c r="C692" s="240"/>
      <c r="D692" s="218" t="s">
        <v>205</v>
      </c>
      <c r="E692" s="241" t="s">
        <v>24</v>
      </c>
      <c r="F692" s="242" t="s">
        <v>2698</v>
      </c>
      <c r="G692" s="240"/>
      <c r="H692" s="243">
        <v>5.2389999999999999</v>
      </c>
      <c r="I692" s="244"/>
      <c r="J692" s="240"/>
      <c r="K692" s="240"/>
      <c r="L692" s="245"/>
      <c r="M692" s="246"/>
      <c r="N692" s="247"/>
      <c r="O692" s="247"/>
      <c r="P692" s="247"/>
      <c r="Q692" s="247"/>
      <c r="R692" s="247"/>
      <c r="S692" s="247"/>
      <c r="T692" s="248"/>
      <c r="AT692" s="249" t="s">
        <v>205</v>
      </c>
      <c r="AU692" s="249" t="s">
        <v>83</v>
      </c>
      <c r="AV692" s="14" t="s">
        <v>203</v>
      </c>
      <c r="AW692" s="14" t="s">
        <v>37</v>
      </c>
      <c r="AX692" s="14" t="s">
        <v>81</v>
      </c>
      <c r="AY692" s="249" t="s">
        <v>196</v>
      </c>
    </row>
    <row r="693" spans="2:65" s="1" customFormat="1" ht="23" customHeight="1">
      <c r="B693" s="42"/>
      <c r="C693" s="204" t="s">
        <v>1095</v>
      </c>
      <c r="D693" s="204" t="s">
        <v>198</v>
      </c>
      <c r="E693" s="205" t="s">
        <v>1793</v>
      </c>
      <c r="F693" s="206" t="s">
        <v>1794</v>
      </c>
      <c r="G693" s="207" t="s">
        <v>267</v>
      </c>
      <c r="H693" s="208">
        <v>1.091</v>
      </c>
      <c r="I693" s="209"/>
      <c r="J693" s="210">
        <f>ROUND(I693*H693,2)</f>
        <v>0</v>
      </c>
      <c r="K693" s="206" t="s">
        <v>202</v>
      </c>
      <c r="L693" s="62"/>
      <c r="M693" s="211" t="s">
        <v>24</v>
      </c>
      <c r="N693" s="212" t="s">
        <v>45</v>
      </c>
      <c r="O693" s="43"/>
      <c r="P693" s="213">
        <f>O693*H693</f>
        <v>0</v>
      </c>
      <c r="Q693" s="213">
        <v>1.7000000000000001E-4</v>
      </c>
      <c r="R693" s="213">
        <f>Q693*H693</f>
        <v>1.8547E-4</v>
      </c>
      <c r="S693" s="213">
        <v>0</v>
      </c>
      <c r="T693" s="214">
        <f>S693*H693</f>
        <v>0</v>
      </c>
      <c r="AR693" s="25" t="s">
        <v>290</v>
      </c>
      <c r="AT693" s="25" t="s">
        <v>198</v>
      </c>
      <c r="AU693" s="25" t="s">
        <v>83</v>
      </c>
      <c r="AY693" s="25" t="s">
        <v>196</v>
      </c>
      <c r="BE693" s="215">
        <f>IF(N693="základní",J693,0)</f>
        <v>0</v>
      </c>
      <c r="BF693" s="215">
        <f>IF(N693="snížená",J693,0)</f>
        <v>0</v>
      </c>
      <c r="BG693" s="215">
        <f>IF(N693="zákl. přenesená",J693,0)</f>
        <v>0</v>
      </c>
      <c r="BH693" s="215">
        <f>IF(N693="sníž. přenesená",J693,0)</f>
        <v>0</v>
      </c>
      <c r="BI693" s="215">
        <f>IF(N693="nulová",J693,0)</f>
        <v>0</v>
      </c>
      <c r="BJ693" s="25" t="s">
        <v>81</v>
      </c>
      <c r="BK693" s="215">
        <f>ROUND(I693*H693,2)</f>
        <v>0</v>
      </c>
      <c r="BL693" s="25" t="s">
        <v>290</v>
      </c>
      <c r="BM693" s="25" t="s">
        <v>2699</v>
      </c>
    </row>
    <row r="694" spans="2:65" s="12" customFormat="1">
      <c r="B694" s="216"/>
      <c r="C694" s="217"/>
      <c r="D694" s="218" t="s">
        <v>205</v>
      </c>
      <c r="E694" s="219" t="s">
        <v>24</v>
      </c>
      <c r="F694" s="220" t="s">
        <v>2700</v>
      </c>
      <c r="G694" s="217"/>
      <c r="H694" s="221">
        <v>1.091</v>
      </c>
      <c r="I694" s="222"/>
      <c r="J694" s="217"/>
      <c r="K694" s="217"/>
      <c r="L694" s="223"/>
      <c r="M694" s="224"/>
      <c r="N694" s="225"/>
      <c r="O694" s="225"/>
      <c r="P694" s="225"/>
      <c r="Q694" s="225"/>
      <c r="R694" s="225"/>
      <c r="S694" s="225"/>
      <c r="T694" s="226"/>
      <c r="AT694" s="227" t="s">
        <v>205</v>
      </c>
      <c r="AU694" s="227" t="s">
        <v>83</v>
      </c>
      <c r="AV694" s="12" t="s">
        <v>83</v>
      </c>
      <c r="AW694" s="12" t="s">
        <v>37</v>
      </c>
      <c r="AX694" s="12" t="s">
        <v>81</v>
      </c>
      <c r="AY694" s="227" t="s">
        <v>196</v>
      </c>
    </row>
    <row r="695" spans="2:65" s="1" customFormat="1" ht="23" customHeight="1">
      <c r="B695" s="42"/>
      <c r="C695" s="204" t="s">
        <v>1102</v>
      </c>
      <c r="D695" s="204" t="s">
        <v>198</v>
      </c>
      <c r="E695" s="205" t="s">
        <v>2287</v>
      </c>
      <c r="F695" s="206" t="s">
        <v>2288</v>
      </c>
      <c r="G695" s="207" t="s">
        <v>267</v>
      </c>
      <c r="H695" s="208">
        <v>5.2389999999999999</v>
      </c>
      <c r="I695" s="209"/>
      <c r="J695" s="210">
        <f>ROUND(I695*H695,2)</f>
        <v>0</v>
      </c>
      <c r="K695" s="206" t="s">
        <v>202</v>
      </c>
      <c r="L695" s="62"/>
      <c r="M695" s="211" t="s">
        <v>24</v>
      </c>
      <c r="N695" s="212" t="s">
        <v>45</v>
      </c>
      <c r="O695" s="43"/>
      <c r="P695" s="213">
        <f>O695*H695</f>
        <v>0</v>
      </c>
      <c r="Q695" s="213">
        <v>1.2E-4</v>
      </c>
      <c r="R695" s="213">
        <f>Q695*H695</f>
        <v>6.2867999999999995E-4</v>
      </c>
      <c r="S695" s="213">
        <v>0</v>
      </c>
      <c r="T695" s="214">
        <f>S695*H695</f>
        <v>0</v>
      </c>
      <c r="AR695" s="25" t="s">
        <v>290</v>
      </c>
      <c r="AT695" s="25" t="s">
        <v>198</v>
      </c>
      <c r="AU695" s="25" t="s">
        <v>83</v>
      </c>
      <c r="AY695" s="25" t="s">
        <v>196</v>
      </c>
      <c r="BE695" s="215">
        <f>IF(N695="základní",J695,0)</f>
        <v>0</v>
      </c>
      <c r="BF695" s="215">
        <f>IF(N695="snížená",J695,0)</f>
        <v>0</v>
      </c>
      <c r="BG695" s="215">
        <f>IF(N695="zákl. přenesená",J695,0)</f>
        <v>0</v>
      </c>
      <c r="BH695" s="215">
        <f>IF(N695="sníž. přenesená",J695,0)</f>
        <v>0</v>
      </c>
      <c r="BI695" s="215">
        <f>IF(N695="nulová",J695,0)</f>
        <v>0</v>
      </c>
      <c r="BJ695" s="25" t="s">
        <v>81</v>
      </c>
      <c r="BK695" s="215">
        <f>ROUND(I695*H695,2)</f>
        <v>0</v>
      </c>
      <c r="BL695" s="25" t="s">
        <v>290</v>
      </c>
      <c r="BM695" s="25" t="s">
        <v>2701</v>
      </c>
    </row>
    <row r="696" spans="2:65" s="12" customFormat="1">
      <c r="B696" s="216"/>
      <c r="C696" s="217"/>
      <c r="D696" s="218" t="s">
        <v>205</v>
      </c>
      <c r="E696" s="219" t="s">
        <v>24</v>
      </c>
      <c r="F696" s="220" t="s">
        <v>2694</v>
      </c>
      <c r="G696" s="217"/>
      <c r="H696" s="221">
        <v>2.37</v>
      </c>
      <c r="I696" s="222"/>
      <c r="J696" s="217"/>
      <c r="K696" s="217"/>
      <c r="L696" s="223"/>
      <c r="M696" s="224"/>
      <c r="N696" s="225"/>
      <c r="O696" s="225"/>
      <c r="P696" s="225"/>
      <c r="Q696" s="225"/>
      <c r="R696" s="225"/>
      <c r="S696" s="225"/>
      <c r="T696" s="226"/>
      <c r="AT696" s="227" t="s">
        <v>205</v>
      </c>
      <c r="AU696" s="227" t="s">
        <v>83</v>
      </c>
      <c r="AV696" s="12" t="s">
        <v>83</v>
      </c>
      <c r="AW696" s="12" t="s">
        <v>37</v>
      </c>
      <c r="AX696" s="12" t="s">
        <v>74</v>
      </c>
      <c r="AY696" s="227" t="s">
        <v>196</v>
      </c>
    </row>
    <row r="697" spans="2:65" s="12" customFormat="1">
      <c r="B697" s="216"/>
      <c r="C697" s="217"/>
      <c r="D697" s="218" t="s">
        <v>205</v>
      </c>
      <c r="E697" s="219" t="s">
        <v>24</v>
      </c>
      <c r="F697" s="220" t="s">
        <v>2695</v>
      </c>
      <c r="G697" s="217"/>
      <c r="H697" s="221">
        <v>1.659</v>
      </c>
      <c r="I697" s="222"/>
      <c r="J697" s="217"/>
      <c r="K697" s="217"/>
      <c r="L697" s="223"/>
      <c r="M697" s="224"/>
      <c r="N697" s="225"/>
      <c r="O697" s="225"/>
      <c r="P697" s="225"/>
      <c r="Q697" s="225"/>
      <c r="R697" s="225"/>
      <c r="S697" s="225"/>
      <c r="T697" s="226"/>
      <c r="AT697" s="227" t="s">
        <v>205</v>
      </c>
      <c r="AU697" s="227" t="s">
        <v>83</v>
      </c>
      <c r="AV697" s="12" t="s">
        <v>83</v>
      </c>
      <c r="AW697" s="12" t="s">
        <v>37</v>
      </c>
      <c r="AX697" s="12" t="s">
        <v>74</v>
      </c>
      <c r="AY697" s="227" t="s">
        <v>196</v>
      </c>
    </row>
    <row r="698" spans="2:65" s="12" customFormat="1">
      <c r="B698" s="216"/>
      <c r="C698" s="217"/>
      <c r="D698" s="218" t="s">
        <v>205</v>
      </c>
      <c r="E698" s="219" t="s">
        <v>24</v>
      </c>
      <c r="F698" s="220" t="s">
        <v>2696</v>
      </c>
      <c r="G698" s="217"/>
      <c r="H698" s="221">
        <v>1.21</v>
      </c>
      <c r="I698" s="222"/>
      <c r="J698" s="217"/>
      <c r="K698" s="217"/>
      <c r="L698" s="223"/>
      <c r="M698" s="224"/>
      <c r="N698" s="225"/>
      <c r="O698" s="225"/>
      <c r="P698" s="225"/>
      <c r="Q698" s="225"/>
      <c r="R698" s="225"/>
      <c r="S698" s="225"/>
      <c r="T698" s="226"/>
      <c r="AT698" s="227" t="s">
        <v>205</v>
      </c>
      <c r="AU698" s="227" t="s">
        <v>83</v>
      </c>
      <c r="AV698" s="12" t="s">
        <v>83</v>
      </c>
      <c r="AW698" s="12" t="s">
        <v>37</v>
      </c>
      <c r="AX698" s="12" t="s">
        <v>74</v>
      </c>
      <c r="AY698" s="227" t="s">
        <v>196</v>
      </c>
    </row>
    <row r="699" spans="2:65" s="13" customFormat="1">
      <c r="B699" s="228"/>
      <c r="C699" s="229"/>
      <c r="D699" s="218" t="s">
        <v>205</v>
      </c>
      <c r="E699" s="230" t="s">
        <v>24</v>
      </c>
      <c r="F699" s="231" t="s">
        <v>2697</v>
      </c>
      <c r="G699" s="229"/>
      <c r="H699" s="232">
        <v>5.2389999999999999</v>
      </c>
      <c r="I699" s="233"/>
      <c r="J699" s="229"/>
      <c r="K699" s="229"/>
      <c r="L699" s="234"/>
      <c r="M699" s="235"/>
      <c r="N699" s="236"/>
      <c r="O699" s="236"/>
      <c r="P699" s="236"/>
      <c r="Q699" s="236"/>
      <c r="R699" s="236"/>
      <c r="S699" s="236"/>
      <c r="T699" s="237"/>
      <c r="AT699" s="238" t="s">
        <v>205</v>
      </c>
      <c r="AU699" s="238" t="s">
        <v>83</v>
      </c>
      <c r="AV699" s="13" t="s">
        <v>211</v>
      </c>
      <c r="AW699" s="13" t="s">
        <v>37</v>
      </c>
      <c r="AX699" s="13" t="s">
        <v>74</v>
      </c>
      <c r="AY699" s="238" t="s">
        <v>196</v>
      </c>
    </row>
    <row r="700" spans="2:65" s="14" customFormat="1">
      <c r="B700" s="239"/>
      <c r="C700" s="240"/>
      <c r="D700" s="218" t="s">
        <v>205</v>
      </c>
      <c r="E700" s="241" t="s">
        <v>24</v>
      </c>
      <c r="F700" s="242" t="s">
        <v>2698</v>
      </c>
      <c r="G700" s="240"/>
      <c r="H700" s="243">
        <v>5.2389999999999999</v>
      </c>
      <c r="I700" s="244"/>
      <c r="J700" s="240"/>
      <c r="K700" s="240"/>
      <c r="L700" s="245"/>
      <c r="M700" s="246"/>
      <c r="N700" s="247"/>
      <c r="O700" s="247"/>
      <c r="P700" s="247"/>
      <c r="Q700" s="247"/>
      <c r="R700" s="247"/>
      <c r="S700" s="247"/>
      <c r="T700" s="248"/>
      <c r="AT700" s="249" t="s">
        <v>205</v>
      </c>
      <c r="AU700" s="249" t="s">
        <v>83</v>
      </c>
      <c r="AV700" s="14" t="s">
        <v>203</v>
      </c>
      <c r="AW700" s="14" t="s">
        <v>37</v>
      </c>
      <c r="AX700" s="14" t="s">
        <v>81</v>
      </c>
      <c r="AY700" s="249" t="s">
        <v>196</v>
      </c>
    </row>
    <row r="701" spans="2:65" s="1" customFormat="1" ht="23" customHeight="1">
      <c r="B701" s="42"/>
      <c r="C701" s="204" t="s">
        <v>1106</v>
      </c>
      <c r="D701" s="204" t="s">
        <v>198</v>
      </c>
      <c r="E701" s="205" t="s">
        <v>2291</v>
      </c>
      <c r="F701" s="206" t="s">
        <v>2292</v>
      </c>
      <c r="G701" s="207" t="s">
        <v>267</v>
      </c>
      <c r="H701" s="208">
        <v>5.2389999999999999</v>
      </c>
      <c r="I701" s="209"/>
      <c r="J701" s="210">
        <f>ROUND(I701*H701,2)</f>
        <v>0</v>
      </c>
      <c r="K701" s="206" t="s">
        <v>202</v>
      </c>
      <c r="L701" s="62"/>
      <c r="M701" s="211" t="s">
        <v>24</v>
      </c>
      <c r="N701" s="212" t="s">
        <v>45</v>
      </c>
      <c r="O701" s="43"/>
      <c r="P701" s="213">
        <f>O701*H701</f>
        <v>0</v>
      </c>
      <c r="Q701" s="213">
        <v>1.2E-4</v>
      </c>
      <c r="R701" s="213">
        <f>Q701*H701</f>
        <v>6.2867999999999995E-4</v>
      </c>
      <c r="S701" s="213">
        <v>0</v>
      </c>
      <c r="T701" s="214">
        <f>S701*H701</f>
        <v>0</v>
      </c>
      <c r="AR701" s="25" t="s">
        <v>290</v>
      </c>
      <c r="AT701" s="25" t="s">
        <v>198</v>
      </c>
      <c r="AU701" s="25" t="s">
        <v>83</v>
      </c>
      <c r="AY701" s="25" t="s">
        <v>196</v>
      </c>
      <c r="BE701" s="215">
        <f>IF(N701="základní",J701,0)</f>
        <v>0</v>
      </c>
      <c r="BF701" s="215">
        <f>IF(N701="snížená",J701,0)</f>
        <v>0</v>
      </c>
      <c r="BG701" s="215">
        <f>IF(N701="zákl. přenesená",J701,0)</f>
        <v>0</v>
      </c>
      <c r="BH701" s="215">
        <f>IF(N701="sníž. přenesená",J701,0)</f>
        <v>0</v>
      </c>
      <c r="BI701" s="215">
        <f>IF(N701="nulová",J701,0)</f>
        <v>0</v>
      </c>
      <c r="BJ701" s="25" t="s">
        <v>81</v>
      </c>
      <c r="BK701" s="215">
        <f>ROUND(I701*H701,2)</f>
        <v>0</v>
      </c>
      <c r="BL701" s="25" t="s">
        <v>290</v>
      </c>
      <c r="BM701" s="25" t="s">
        <v>2702</v>
      </c>
    </row>
    <row r="702" spans="2:65" s="12" customFormat="1">
      <c r="B702" s="216"/>
      <c r="C702" s="217"/>
      <c r="D702" s="218" t="s">
        <v>205</v>
      </c>
      <c r="E702" s="219" t="s">
        <v>24</v>
      </c>
      <c r="F702" s="220" t="s">
        <v>2694</v>
      </c>
      <c r="G702" s="217"/>
      <c r="H702" s="221">
        <v>2.37</v>
      </c>
      <c r="I702" s="222"/>
      <c r="J702" s="217"/>
      <c r="K702" s="217"/>
      <c r="L702" s="223"/>
      <c r="M702" s="224"/>
      <c r="N702" s="225"/>
      <c r="O702" s="225"/>
      <c r="P702" s="225"/>
      <c r="Q702" s="225"/>
      <c r="R702" s="225"/>
      <c r="S702" s="225"/>
      <c r="T702" s="226"/>
      <c r="AT702" s="227" t="s">
        <v>205</v>
      </c>
      <c r="AU702" s="227" t="s">
        <v>83</v>
      </c>
      <c r="AV702" s="12" t="s">
        <v>83</v>
      </c>
      <c r="AW702" s="12" t="s">
        <v>37</v>
      </c>
      <c r="AX702" s="12" t="s">
        <v>74</v>
      </c>
      <c r="AY702" s="227" t="s">
        <v>196</v>
      </c>
    </row>
    <row r="703" spans="2:65" s="12" customFormat="1">
      <c r="B703" s="216"/>
      <c r="C703" s="217"/>
      <c r="D703" s="218" t="s">
        <v>205</v>
      </c>
      <c r="E703" s="219" t="s">
        <v>24</v>
      </c>
      <c r="F703" s="220" t="s">
        <v>2695</v>
      </c>
      <c r="G703" s="217"/>
      <c r="H703" s="221">
        <v>1.659</v>
      </c>
      <c r="I703" s="222"/>
      <c r="J703" s="217"/>
      <c r="K703" s="217"/>
      <c r="L703" s="223"/>
      <c r="M703" s="224"/>
      <c r="N703" s="225"/>
      <c r="O703" s="225"/>
      <c r="P703" s="225"/>
      <c r="Q703" s="225"/>
      <c r="R703" s="225"/>
      <c r="S703" s="225"/>
      <c r="T703" s="226"/>
      <c r="AT703" s="227" t="s">
        <v>205</v>
      </c>
      <c r="AU703" s="227" t="s">
        <v>83</v>
      </c>
      <c r="AV703" s="12" t="s">
        <v>83</v>
      </c>
      <c r="AW703" s="12" t="s">
        <v>37</v>
      </c>
      <c r="AX703" s="12" t="s">
        <v>74</v>
      </c>
      <c r="AY703" s="227" t="s">
        <v>196</v>
      </c>
    </row>
    <row r="704" spans="2:65" s="12" customFormat="1">
      <c r="B704" s="216"/>
      <c r="C704" s="217"/>
      <c r="D704" s="218" t="s">
        <v>205</v>
      </c>
      <c r="E704" s="219" t="s">
        <v>24</v>
      </c>
      <c r="F704" s="220" t="s">
        <v>2696</v>
      </c>
      <c r="G704" s="217"/>
      <c r="H704" s="221">
        <v>1.21</v>
      </c>
      <c r="I704" s="222"/>
      <c r="J704" s="217"/>
      <c r="K704" s="217"/>
      <c r="L704" s="223"/>
      <c r="M704" s="224"/>
      <c r="N704" s="225"/>
      <c r="O704" s="225"/>
      <c r="P704" s="225"/>
      <c r="Q704" s="225"/>
      <c r="R704" s="225"/>
      <c r="S704" s="225"/>
      <c r="T704" s="226"/>
      <c r="AT704" s="227" t="s">
        <v>205</v>
      </c>
      <c r="AU704" s="227" t="s">
        <v>83</v>
      </c>
      <c r="AV704" s="12" t="s">
        <v>83</v>
      </c>
      <c r="AW704" s="12" t="s">
        <v>37</v>
      </c>
      <c r="AX704" s="12" t="s">
        <v>74</v>
      </c>
      <c r="AY704" s="227" t="s">
        <v>196</v>
      </c>
    </row>
    <row r="705" spans="2:65" s="13" customFormat="1">
      <c r="B705" s="228"/>
      <c r="C705" s="229"/>
      <c r="D705" s="218" t="s">
        <v>205</v>
      </c>
      <c r="E705" s="230" t="s">
        <v>24</v>
      </c>
      <c r="F705" s="231" t="s">
        <v>2697</v>
      </c>
      <c r="G705" s="229"/>
      <c r="H705" s="232">
        <v>5.2389999999999999</v>
      </c>
      <c r="I705" s="233"/>
      <c r="J705" s="229"/>
      <c r="K705" s="229"/>
      <c r="L705" s="234"/>
      <c r="M705" s="235"/>
      <c r="N705" s="236"/>
      <c r="O705" s="236"/>
      <c r="P705" s="236"/>
      <c r="Q705" s="236"/>
      <c r="R705" s="236"/>
      <c r="S705" s="236"/>
      <c r="T705" s="237"/>
      <c r="AT705" s="238" t="s">
        <v>205</v>
      </c>
      <c r="AU705" s="238" t="s">
        <v>83</v>
      </c>
      <c r="AV705" s="13" t="s">
        <v>211</v>
      </c>
      <c r="AW705" s="13" t="s">
        <v>37</v>
      </c>
      <c r="AX705" s="13" t="s">
        <v>74</v>
      </c>
      <c r="AY705" s="238" t="s">
        <v>196</v>
      </c>
    </row>
    <row r="706" spans="2:65" s="14" customFormat="1">
      <c r="B706" s="239"/>
      <c r="C706" s="240"/>
      <c r="D706" s="218" t="s">
        <v>205</v>
      </c>
      <c r="E706" s="241" t="s">
        <v>24</v>
      </c>
      <c r="F706" s="242" t="s">
        <v>2698</v>
      </c>
      <c r="G706" s="240"/>
      <c r="H706" s="243">
        <v>5.2389999999999999</v>
      </c>
      <c r="I706" s="244"/>
      <c r="J706" s="240"/>
      <c r="K706" s="240"/>
      <c r="L706" s="245"/>
      <c r="M706" s="246"/>
      <c r="N706" s="247"/>
      <c r="O706" s="247"/>
      <c r="P706" s="247"/>
      <c r="Q706" s="247"/>
      <c r="R706" s="247"/>
      <c r="S706" s="247"/>
      <c r="T706" s="248"/>
      <c r="AT706" s="249" t="s">
        <v>205</v>
      </c>
      <c r="AU706" s="249" t="s">
        <v>83</v>
      </c>
      <c r="AV706" s="14" t="s">
        <v>203</v>
      </c>
      <c r="AW706" s="14" t="s">
        <v>37</v>
      </c>
      <c r="AX706" s="14" t="s">
        <v>81</v>
      </c>
      <c r="AY706" s="249" t="s">
        <v>196</v>
      </c>
    </row>
    <row r="707" spans="2:65" s="11" customFormat="1" ht="29.9" customHeight="1">
      <c r="B707" s="188"/>
      <c r="C707" s="189"/>
      <c r="D707" s="190" t="s">
        <v>73</v>
      </c>
      <c r="E707" s="202" t="s">
        <v>1806</v>
      </c>
      <c r="F707" s="202" t="s">
        <v>1807</v>
      </c>
      <c r="G707" s="189"/>
      <c r="H707" s="189"/>
      <c r="I707" s="192"/>
      <c r="J707" s="203">
        <f>BK707</f>
        <v>0</v>
      </c>
      <c r="K707" s="189"/>
      <c r="L707" s="194"/>
      <c r="M707" s="195"/>
      <c r="N707" s="196"/>
      <c r="O707" s="196"/>
      <c r="P707" s="197">
        <f>SUM(P708:P774)</f>
        <v>0</v>
      </c>
      <c r="Q707" s="196"/>
      <c r="R707" s="197">
        <f>SUM(R708:R774)</f>
        <v>0.16920887040000002</v>
      </c>
      <c r="S707" s="196"/>
      <c r="T707" s="198">
        <f>SUM(T708:T774)</f>
        <v>0</v>
      </c>
      <c r="AR707" s="199" t="s">
        <v>83</v>
      </c>
      <c r="AT707" s="200" t="s">
        <v>73</v>
      </c>
      <c r="AU707" s="200" t="s">
        <v>81</v>
      </c>
      <c r="AY707" s="199" t="s">
        <v>196</v>
      </c>
      <c r="BK707" s="201">
        <f>SUM(BK708:BK774)</f>
        <v>0</v>
      </c>
    </row>
    <row r="708" spans="2:65" s="1" customFormat="1" ht="23" customHeight="1">
      <c r="B708" s="42"/>
      <c r="C708" s="204" t="s">
        <v>1111</v>
      </c>
      <c r="D708" s="204" t="s">
        <v>198</v>
      </c>
      <c r="E708" s="205" t="s">
        <v>1809</v>
      </c>
      <c r="F708" s="206" t="s">
        <v>1810</v>
      </c>
      <c r="G708" s="207" t="s">
        <v>267</v>
      </c>
      <c r="H708" s="208">
        <v>184.06</v>
      </c>
      <c r="I708" s="209"/>
      <c r="J708" s="210">
        <f>ROUND(I708*H708,2)</f>
        <v>0</v>
      </c>
      <c r="K708" s="206" t="s">
        <v>202</v>
      </c>
      <c r="L708" s="62"/>
      <c r="M708" s="211" t="s">
        <v>24</v>
      </c>
      <c r="N708" s="212" t="s">
        <v>45</v>
      </c>
      <c r="O708" s="43"/>
      <c r="P708" s="213">
        <f>O708*H708</f>
        <v>0</v>
      </c>
      <c r="Q708" s="213">
        <v>2.0000000000000001E-4</v>
      </c>
      <c r="R708" s="213">
        <f>Q708*H708</f>
        <v>3.6812000000000004E-2</v>
      </c>
      <c r="S708" s="213">
        <v>0</v>
      </c>
      <c r="T708" s="214">
        <f>S708*H708</f>
        <v>0</v>
      </c>
      <c r="AR708" s="25" t="s">
        <v>290</v>
      </c>
      <c r="AT708" s="25" t="s">
        <v>198</v>
      </c>
      <c r="AU708" s="25" t="s">
        <v>83</v>
      </c>
      <c r="AY708" s="25" t="s">
        <v>196</v>
      </c>
      <c r="BE708" s="215">
        <f>IF(N708="základní",J708,0)</f>
        <v>0</v>
      </c>
      <c r="BF708" s="215">
        <f>IF(N708="snížená",J708,0)</f>
        <v>0</v>
      </c>
      <c r="BG708" s="215">
        <f>IF(N708="zákl. přenesená",J708,0)</f>
        <v>0</v>
      </c>
      <c r="BH708" s="215">
        <f>IF(N708="sníž. přenesená",J708,0)</f>
        <v>0</v>
      </c>
      <c r="BI708" s="215">
        <f>IF(N708="nulová",J708,0)</f>
        <v>0</v>
      </c>
      <c r="BJ708" s="25" t="s">
        <v>81</v>
      </c>
      <c r="BK708" s="215">
        <f>ROUND(I708*H708,2)</f>
        <v>0</v>
      </c>
      <c r="BL708" s="25" t="s">
        <v>290</v>
      </c>
      <c r="BM708" s="25" t="s">
        <v>2703</v>
      </c>
    </row>
    <row r="709" spans="2:65" s="12" customFormat="1">
      <c r="B709" s="216"/>
      <c r="C709" s="217"/>
      <c r="D709" s="218" t="s">
        <v>205</v>
      </c>
      <c r="E709" s="219" t="s">
        <v>24</v>
      </c>
      <c r="F709" s="220" t="s">
        <v>2393</v>
      </c>
      <c r="G709" s="217"/>
      <c r="H709" s="221">
        <v>33.72</v>
      </c>
      <c r="I709" s="222"/>
      <c r="J709" s="217"/>
      <c r="K709" s="217"/>
      <c r="L709" s="223"/>
      <c r="M709" s="224"/>
      <c r="N709" s="225"/>
      <c r="O709" s="225"/>
      <c r="P709" s="225"/>
      <c r="Q709" s="225"/>
      <c r="R709" s="225"/>
      <c r="S709" s="225"/>
      <c r="T709" s="226"/>
      <c r="AT709" s="227" t="s">
        <v>205</v>
      </c>
      <c r="AU709" s="227" t="s">
        <v>83</v>
      </c>
      <c r="AV709" s="12" t="s">
        <v>83</v>
      </c>
      <c r="AW709" s="12" t="s">
        <v>37</v>
      </c>
      <c r="AX709" s="12" t="s">
        <v>74</v>
      </c>
      <c r="AY709" s="227" t="s">
        <v>196</v>
      </c>
    </row>
    <row r="710" spans="2:65" s="12" customFormat="1">
      <c r="B710" s="216"/>
      <c r="C710" s="217"/>
      <c r="D710" s="218" t="s">
        <v>205</v>
      </c>
      <c r="E710" s="219" t="s">
        <v>24</v>
      </c>
      <c r="F710" s="220" t="s">
        <v>2704</v>
      </c>
      <c r="G710" s="217"/>
      <c r="H710" s="221">
        <v>10.199999999999999</v>
      </c>
      <c r="I710" s="222"/>
      <c r="J710" s="217"/>
      <c r="K710" s="217"/>
      <c r="L710" s="223"/>
      <c r="M710" s="224"/>
      <c r="N710" s="225"/>
      <c r="O710" s="225"/>
      <c r="P710" s="225"/>
      <c r="Q710" s="225"/>
      <c r="R710" s="225"/>
      <c r="S710" s="225"/>
      <c r="T710" s="226"/>
      <c r="AT710" s="227" t="s">
        <v>205</v>
      </c>
      <c r="AU710" s="227" t="s">
        <v>83</v>
      </c>
      <c r="AV710" s="12" t="s">
        <v>83</v>
      </c>
      <c r="AW710" s="12" t="s">
        <v>37</v>
      </c>
      <c r="AX710" s="12" t="s">
        <v>74</v>
      </c>
      <c r="AY710" s="227" t="s">
        <v>196</v>
      </c>
    </row>
    <row r="711" spans="2:65" s="12" customFormat="1">
      <c r="B711" s="216"/>
      <c r="C711" s="217"/>
      <c r="D711" s="218" t="s">
        <v>205</v>
      </c>
      <c r="E711" s="219" t="s">
        <v>24</v>
      </c>
      <c r="F711" s="220" t="s">
        <v>2705</v>
      </c>
      <c r="G711" s="217"/>
      <c r="H711" s="221">
        <v>5.3</v>
      </c>
      <c r="I711" s="222"/>
      <c r="J711" s="217"/>
      <c r="K711" s="217"/>
      <c r="L711" s="223"/>
      <c r="M711" s="224"/>
      <c r="N711" s="225"/>
      <c r="O711" s="225"/>
      <c r="P711" s="225"/>
      <c r="Q711" s="225"/>
      <c r="R711" s="225"/>
      <c r="S711" s="225"/>
      <c r="T711" s="226"/>
      <c r="AT711" s="227" t="s">
        <v>205</v>
      </c>
      <c r="AU711" s="227" t="s">
        <v>83</v>
      </c>
      <c r="AV711" s="12" t="s">
        <v>83</v>
      </c>
      <c r="AW711" s="12" t="s">
        <v>37</v>
      </c>
      <c r="AX711" s="12" t="s">
        <v>74</v>
      </c>
      <c r="AY711" s="227" t="s">
        <v>196</v>
      </c>
    </row>
    <row r="712" spans="2:65" s="13" customFormat="1">
      <c r="B712" s="228"/>
      <c r="C712" s="229"/>
      <c r="D712" s="218" t="s">
        <v>205</v>
      </c>
      <c r="E712" s="230" t="s">
        <v>24</v>
      </c>
      <c r="F712" s="231" t="s">
        <v>2706</v>
      </c>
      <c r="G712" s="229"/>
      <c r="H712" s="232">
        <v>49.22</v>
      </c>
      <c r="I712" s="233"/>
      <c r="J712" s="229"/>
      <c r="K712" s="229"/>
      <c r="L712" s="234"/>
      <c r="M712" s="235"/>
      <c r="N712" s="236"/>
      <c r="O712" s="236"/>
      <c r="P712" s="236"/>
      <c r="Q712" s="236"/>
      <c r="R712" s="236"/>
      <c r="S712" s="236"/>
      <c r="T712" s="237"/>
      <c r="AT712" s="238" t="s">
        <v>205</v>
      </c>
      <c r="AU712" s="238" t="s">
        <v>83</v>
      </c>
      <c r="AV712" s="13" t="s">
        <v>211</v>
      </c>
      <c r="AW712" s="13" t="s">
        <v>37</v>
      </c>
      <c r="AX712" s="13" t="s">
        <v>74</v>
      </c>
      <c r="AY712" s="238" t="s">
        <v>196</v>
      </c>
    </row>
    <row r="713" spans="2:65" s="12" customFormat="1">
      <c r="B713" s="216"/>
      <c r="C713" s="217"/>
      <c r="D713" s="218" t="s">
        <v>205</v>
      </c>
      <c r="E713" s="219" t="s">
        <v>24</v>
      </c>
      <c r="F713" s="220" t="s">
        <v>2365</v>
      </c>
      <c r="G713" s="217"/>
      <c r="H713" s="221">
        <v>36.524999999999999</v>
      </c>
      <c r="I713" s="222"/>
      <c r="J713" s="217"/>
      <c r="K713" s="217"/>
      <c r="L713" s="223"/>
      <c r="M713" s="224"/>
      <c r="N713" s="225"/>
      <c r="O713" s="225"/>
      <c r="P713" s="225"/>
      <c r="Q713" s="225"/>
      <c r="R713" s="225"/>
      <c r="S713" s="225"/>
      <c r="T713" s="226"/>
      <c r="AT713" s="227" t="s">
        <v>205</v>
      </c>
      <c r="AU713" s="227" t="s">
        <v>83</v>
      </c>
      <c r="AV713" s="12" t="s">
        <v>83</v>
      </c>
      <c r="AW713" s="12" t="s">
        <v>37</v>
      </c>
      <c r="AX713" s="12" t="s">
        <v>74</v>
      </c>
      <c r="AY713" s="227" t="s">
        <v>196</v>
      </c>
    </row>
    <row r="714" spans="2:65" s="12" customFormat="1">
      <c r="B714" s="216"/>
      <c r="C714" s="217"/>
      <c r="D714" s="218" t="s">
        <v>205</v>
      </c>
      <c r="E714" s="219" t="s">
        <v>24</v>
      </c>
      <c r="F714" s="220" t="s">
        <v>2366</v>
      </c>
      <c r="G714" s="217"/>
      <c r="H714" s="221">
        <v>40.28</v>
      </c>
      <c r="I714" s="222"/>
      <c r="J714" s="217"/>
      <c r="K714" s="217"/>
      <c r="L714" s="223"/>
      <c r="M714" s="224"/>
      <c r="N714" s="225"/>
      <c r="O714" s="225"/>
      <c r="P714" s="225"/>
      <c r="Q714" s="225"/>
      <c r="R714" s="225"/>
      <c r="S714" s="225"/>
      <c r="T714" s="226"/>
      <c r="AT714" s="227" t="s">
        <v>205</v>
      </c>
      <c r="AU714" s="227" t="s">
        <v>83</v>
      </c>
      <c r="AV714" s="12" t="s">
        <v>83</v>
      </c>
      <c r="AW714" s="12" t="s">
        <v>37</v>
      </c>
      <c r="AX714" s="12" t="s">
        <v>74</v>
      </c>
      <c r="AY714" s="227" t="s">
        <v>196</v>
      </c>
    </row>
    <row r="715" spans="2:65" s="12" customFormat="1">
      <c r="B715" s="216"/>
      <c r="C715" s="217"/>
      <c r="D715" s="218" t="s">
        <v>205</v>
      </c>
      <c r="E715" s="219" t="s">
        <v>24</v>
      </c>
      <c r="F715" s="220" t="s">
        <v>2367</v>
      </c>
      <c r="G715" s="217"/>
      <c r="H715" s="221">
        <v>58.034999999999997</v>
      </c>
      <c r="I715" s="222"/>
      <c r="J715" s="217"/>
      <c r="K715" s="217"/>
      <c r="L715" s="223"/>
      <c r="M715" s="224"/>
      <c r="N715" s="225"/>
      <c r="O715" s="225"/>
      <c r="P715" s="225"/>
      <c r="Q715" s="225"/>
      <c r="R715" s="225"/>
      <c r="S715" s="225"/>
      <c r="T715" s="226"/>
      <c r="AT715" s="227" t="s">
        <v>205</v>
      </c>
      <c r="AU715" s="227" t="s">
        <v>83</v>
      </c>
      <c r="AV715" s="12" t="s">
        <v>83</v>
      </c>
      <c r="AW715" s="12" t="s">
        <v>37</v>
      </c>
      <c r="AX715" s="12" t="s">
        <v>74</v>
      </c>
      <c r="AY715" s="227" t="s">
        <v>196</v>
      </c>
    </row>
    <row r="716" spans="2:65" s="13" customFormat="1">
      <c r="B716" s="228"/>
      <c r="C716" s="229"/>
      <c r="D716" s="218" t="s">
        <v>205</v>
      </c>
      <c r="E716" s="230" t="s">
        <v>24</v>
      </c>
      <c r="F716" s="231" t="s">
        <v>2707</v>
      </c>
      <c r="G716" s="229"/>
      <c r="H716" s="232">
        <v>134.84</v>
      </c>
      <c r="I716" s="233"/>
      <c r="J716" s="229"/>
      <c r="K716" s="229"/>
      <c r="L716" s="234"/>
      <c r="M716" s="235"/>
      <c r="N716" s="236"/>
      <c r="O716" s="236"/>
      <c r="P716" s="236"/>
      <c r="Q716" s="236"/>
      <c r="R716" s="236"/>
      <c r="S716" s="236"/>
      <c r="T716" s="237"/>
      <c r="AT716" s="238" t="s">
        <v>205</v>
      </c>
      <c r="AU716" s="238" t="s">
        <v>83</v>
      </c>
      <c r="AV716" s="13" t="s">
        <v>211</v>
      </c>
      <c r="AW716" s="13" t="s">
        <v>37</v>
      </c>
      <c r="AX716" s="13" t="s">
        <v>74</v>
      </c>
      <c r="AY716" s="238" t="s">
        <v>196</v>
      </c>
    </row>
    <row r="717" spans="2:65" s="14" customFormat="1">
      <c r="B717" s="239"/>
      <c r="C717" s="240"/>
      <c r="D717" s="218" t="s">
        <v>205</v>
      </c>
      <c r="E717" s="241" t="s">
        <v>24</v>
      </c>
      <c r="F717" s="242" t="s">
        <v>238</v>
      </c>
      <c r="G717" s="240"/>
      <c r="H717" s="243">
        <v>184.06</v>
      </c>
      <c r="I717" s="244"/>
      <c r="J717" s="240"/>
      <c r="K717" s="240"/>
      <c r="L717" s="245"/>
      <c r="M717" s="246"/>
      <c r="N717" s="247"/>
      <c r="O717" s="247"/>
      <c r="P717" s="247"/>
      <c r="Q717" s="247"/>
      <c r="R717" s="247"/>
      <c r="S717" s="247"/>
      <c r="T717" s="248"/>
      <c r="AT717" s="249" t="s">
        <v>205</v>
      </c>
      <c r="AU717" s="249" t="s">
        <v>83</v>
      </c>
      <c r="AV717" s="14" t="s">
        <v>203</v>
      </c>
      <c r="AW717" s="14" t="s">
        <v>37</v>
      </c>
      <c r="AX717" s="14" t="s">
        <v>81</v>
      </c>
      <c r="AY717" s="249" t="s">
        <v>196</v>
      </c>
    </row>
    <row r="718" spans="2:65" s="1" customFormat="1" ht="23" customHeight="1">
      <c r="B718" s="42"/>
      <c r="C718" s="204" t="s">
        <v>1115</v>
      </c>
      <c r="D718" s="204" t="s">
        <v>198</v>
      </c>
      <c r="E718" s="205" t="s">
        <v>1822</v>
      </c>
      <c r="F718" s="206" t="s">
        <v>1823</v>
      </c>
      <c r="G718" s="207" t="s">
        <v>267</v>
      </c>
      <c r="H718" s="208">
        <v>121.911</v>
      </c>
      <c r="I718" s="209"/>
      <c r="J718" s="210">
        <f>ROUND(I718*H718,2)</f>
        <v>0</v>
      </c>
      <c r="K718" s="206" t="s">
        <v>202</v>
      </c>
      <c r="L718" s="62"/>
      <c r="M718" s="211" t="s">
        <v>24</v>
      </c>
      <c r="N718" s="212" t="s">
        <v>45</v>
      </c>
      <c r="O718" s="43"/>
      <c r="P718" s="213">
        <f>O718*H718</f>
        <v>0</v>
      </c>
      <c r="Q718" s="213">
        <v>2.0000000000000001E-4</v>
      </c>
      <c r="R718" s="213">
        <f>Q718*H718</f>
        <v>2.43822E-2</v>
      </c>
      <c r="S718" s="213">
        <v>0</v>
      </c>
      <c r="T718" s="214">
        <f>S718*H718</f>
        <v>0</v>
      </c>
      <c r="AR718" s="25" t="s">
        <v>290</v>
      </c>
      <c r="AT718" s="25" t="s">
        <v>198</v>
      </c>
      <c r="AU718" s="25" t="s">
        <v>83</v>
      </c>
      <c r="AY718" s="25" t="s">
        <v>196</v>
      </c>
      <c r="BE718" s="215">
        <f>IF(N718="základní",J718,0)</f>
        <v>0</v>
      </c>
      <c r="BF718" s="215">
        <f>IF(N718="snížená",J718,0)</f>
        <v>0</v>
      </c>
      <c r="BG718" s="215">
        <f>IF(N718="zákl. přenesená",J718,0)</f>
        <v>0</v>
      </c>
      <c r="BH718" s="215">
        <f>IF(N718="sníž. přenesená",J718,0)</f>
        <v>0</v>
      </c>
      <c r="BI718" s="215">
        <f>IF(N718="nulová",J718,0)</f>
        <v>0</v>
      </c>
      <c r="BJ718" s="25" t="s">
        <v>81</v>
      </c>
      <c r="BK718" s="215">
        <f>ROUND(I718*H718,2)</f>
        <v>0</v>
      </c>
      <c r="BL718" s="25" t="s">
        <v>290</v>
      </c>
      <c r="BM718" s="25" t="s">
        <v>2708</v>
      </c>
    </row>
    <row r="719" spans="2:65" s="12" customFormat="1">
      <c r="B719" s="216"/>
      <c r="C719" s="217"/>
      <c r="D719" s="218" t="s">
        <v>205</v>
      </c>
      <c r="E719" s="219" t="s">
        <v>24</v>
      </c>
      <c r="F719" s="220" t="s">
        <v>2385</v>
      </c>
      <c r="G719" s="217"/>
      <c r="H719" s="221">
        <v>5.625</v>
      </c>
      <c r="I719" s="222"/>
      <c r="J719" s="217"/>
      <c r="K719" s="217"/>
      <c r="L719" s="223"/>
      <c r="M719" s="224"/>
      <c r="N719" s="225"/>
      <c r="O719" s="225"/>
      <c r="P719" s="225"/>
      <c r="Q719" s="225"/>
      <c r="R719" s="225"/>
      <c r="S719" s="225"/>
      <c r="T719" s="226"/>
      <c r="AT719" s="227" t="s">
        <v>205</v>
      </c>
      <c r="AU719" s="227" t="s">
        <v>83</v>
      </c>
      <c r="AV719" s="12" t="s">
        <v>83</v>
      </c>
      <c r="AW719" s="12" t="s">
        <v>37</v>
      </c>
      <c r="AX719" s="12" t="s">
        <v>74</v>
      </c>
      <c r="AY719" s="227" t="s">
        <v>196</v>
      </c>
    </row>
    <row r="720" spans="2:65" s="13" customFormat="1">
      <c r="B720" s="228"/>
      <c r="C720" s="229"/>
      <c r="D720" s="218" t="s">
        <v>205</v>
      </c>
      <c r="E720" s="230" t="s">
        <v>24</v>
      </c>
      <c r="F720" s="231" t="s">
        <v>2709</v>
      </c>
      <c r="G720" s="229"/>
      <c r="H720" s="232">
        <v>5.625</v>
      </c>
      <c r="I720" s="233"/>
      <c r="J720" s="229"/>
      <c r="K720" s="229"/>
      <c r="L720" s="234"/>
      <c r="M720" s="235"/>
      <c r="N720" s="236"/>
      <c r="O720" s="236"/>
      <c r="P720" s="236"/>
      <c r="Q720" s="236"/>
      <c r="R720" s="236"/>
      <c r="S720" s="236"/>
      <c r="T720" s="237"/>
      <c r="AT720" s="238" t="s">
        <v>205</v>
      </c>
      <c r="AU720" s="238" t="s">
        <v>83</v>
      </c>
      <c r="AV720" s="13" t="s">
        <v>211</v>
      </c>
      <c r="AW720" s="13" t="s">
        <v>37</v>
      </c>
      <c r="AX720" s="13" t="s">
        <v>74</v>
      </c>
      <c r="AY720" s="238" t="s">
        <v>196</v>
      </c>
    </row>
    <row r="721" spans="2:65" s="12" customFormat="1">
      <c r="B721" s="216"/>
      <c r="C721" s="217"/>
      <c r="D721" s="218" t="s">
        <v>205</v>
      </c>
      <c r="E721" s="219" t="s">
        <v>24</v>
      </c>
      <c r="F721" s="220" t="s">
        <v>2387</v>
      </c>
      <c r="G721" s="217"/>
      <c r="H721" s="221">
        <v>6.25</v>
      </c>
      <c r="I721" s="222"/>
      <c r="J721" s="217"/>
      <c r="K721" s="217"/>
      <c r="L721" s="223"/>
      <c r="M721" s="224"/>
      <c r="N721" s="225"/>
      <c r="O721" s="225"/>
      <c r="P721" s="225"/>
      <c r="Q721" s="225"/>
      <c r="R721" s="225"/>
      <c r="S721" s="225"/>
      <c r="T721" s="226"/>
      <c r="AT721" s="227" t="s">
        <v>205</v>
      </c>
      <c r="AU721" s="227" t="s">
        <v>83</v>
      </c>
      <c r="AV721" s="12" t="s">
        <v>83</v>
      </c>
      <c r="AW721" s="12" t="s">
        <v>37</v>
      </c>
      <c r="AX721" s="12" t="s">
        <v>74</v>
      </c>
      <c r="AY721" s="227" t="s">
        <v>196</v>
      </c>
    </row>
    <row r="722" spans="2:65" s="13" customFormat="1">
      <c r="B722" s="228"/>
      <c r="C722" s="229"/>
      <c r="D722" s="218" t="s">
        <v>205</v>
      </c>
      <c r="E722" s="230" t="s">
        <v>24</v>
      </c>
      <c r="F722" s="231" t="s">
        <v>2710</v>
      </c>
      <c r="G722" s="229"/>
      <c r="H722" s="232">
        <v>6.25</v>
      </c>
      <c r="I722" s="233"/>
      <c r="J722" s="229"/>
      <c r="K722" s="229"/>
      <c r="L722" s="234"/>
      <c r="M722" s="235"/>
      <c r="N722" s="236"/>
      <c r="O722" s="236"/>
      <c r="P722" s="236"/>
      <c r="Q722" s="236"/>
      <c r="R722" s="236"/>
      <c r="S722" s="236"/>
      <c r="T722" s="237"/>
      <c r="AT722" s="238" t="s">
        <v>205</v>
      </c>
      <c r="AU722" s="238" t="s">
        <v>83</v>
      </c>
      <c r="AV722" s="13" t="s">
        <v>211</v>
      </c>
      <c r="AW722" s="13" t="s">
        <v>37</v>
      </c>
      <c r="AX722" s="13" t="s">
        <v>74</v>
      </c>
      <c r="AY722" s="238" t="s">
        <v>196</v>
      </c>
    </row>
    <row r="723" spans="2:65" s="12" customFormat="1">
      <c r="B723" s="216"/>
      <c r="C723" s="217"/>
      <c r="D723" s="218" t="s">
        <v>205</v>
      </c>
      <c r="E723" s="219" t="s">
        <v>24</v>
      </c>
      <c r="F723" s="220" t="s">
        <v>2406</v>
      </c>
      <c r="G723" s="217"/>
      <c r="H723" s="221">
        <v>28.8</v>
      </c>
      <c r="I723" s="222"/>
      <c r="J723" s="217"/>
      <c r="K723" s="217"/>
      <c r="L723" s="223"/>
      <c r="M723" s="224"/>
      <c r="N723" s="225"/>
      <c r="O723" s="225"/>
      <c r="P723" s="225"/>
      <c r="Q723" s="225"/>
      <c r="R723" s="225"/>
      <c r="S723" s="225"/>
      <c r="T723" s="226"/>
      <c r="AT723" s="227" t="s">
        <v>205</v>
      </c>
      <c r="AU723" s="227" t="s">
        <v>83</v>
      </c>
      <c r="AV723" s="12" t="s">
        <v>83</v>
      </c>
      <c r="AW723" s="12" t="s">
        <v>37</v>
      </c>
      <c r="AX723" s="12" t="s">
        <v>74</v>
      </c>
      <c r="AY723" s="227" t="s">
        <v>196</v>
      </c>
    </row>
    <row r="724" spans="2:65" s="13" customFormat="1">
      <c r="B724" s="228"/>
      <c r="C724" s="229"/>
      <c r="D724" s="218" t="s">
        <v>205</v>
      </c>
      <c r="E724" s="230" t="s">
        <v>24</v>
      </c>
      <c r="F724" s="231" t="s">
        <v>2711</v>
      </c>
      <c r="G724" s="229"/>
      <c r="H724" s="232">
        <v>28.8</v>
      </c>
      <c r="I724" s="233"/>
      <c r="J724" s="229"/>
      <c r="K724" s="229"/>
      <c r="L724" s="234"/>
      <c r="M724" s="235"/>
      <c r="N724" s="236"/>
      <c r="O724" s="236"/>
      <c r="P724" s="236"/>
      <c r="Q724" s="236"/>
      <c r="R724" s="236"/>
      <c r="S724" s="236"/>
      <c r="T724" s="237"/>
      <c r="AT724" s="238" t="s">
        <v>205</v>
      </c>
      <c r="AU724" s="238" t="s">
        <v>83</v>
      </c>
      <c r="AV724" s="13" t="s">
        <v>211</v>
      </c>
      <c r="AW724" s="13" t="s">
        <v>37</v>
      </c>
      <c r="AX724" s="13" t="s">
        <v>74</v>
      </c>
      <c r="AY724" s="238" t="s">
        <v>196</v>
      </c>
    </row>
    <row r="725" spans="2:65" s="12" customFormat="1">
      <c r="B725" s="216"/>
      <c r="C725" s="217"/>
      <c r="D725" s="218" t="s">
        <v>205</v>
      </c>
      <c r="E725" s="219" t="s">
        <v>24</v>
      </c>
      <c r="F725" s="220" t="s">
        <v>2409</v>
      </c>
      <c r="G725" s="217"/>
      <c r="H725" s="221">
        <v>53.186</v>
      </c>
      <c r="I725" s="222"/>
      <c r="J725" s="217"/>
      <c r="K725" s="217"/>
      <c r="L725" s="223"/>
      <c r="M725" s="224"/>
      <c r="N725" s="225"/>
      <c r="O725" s="225"/>
      <c r="P725" s="225"/>
      <c r="Q725" s="225"/>
      <c r="R725" s="225"/>
      <c r="S725" s="225"/>
      <c r="T725" s="226"/>
      <c r="AT725" s="227" t="s">
        <v>205</v>
      </c>
      <c r="AU725" s="227" t="s">
        <v>83</v>
      </c>
      <c r="AV725" s="12" t="s">
        <v>83</v>
      </c>
      <c r="AW725" s="12" t="s">
        <v>37</v>
      </c>
      <c r="AX725" s="12" t="s">
        <v>74</v>
      </c>
      <c r="AY725" s="227" t="s">
        <v>196</v>
      </c>
    </row>
    <row r="726" spans="2:65" s="12" customFormat="1">
      <c r="B726" s="216"/>
      <c r="C726" s="217"/>
      <c r="D726" s="218" t="s">
        <v>205</v>
      </c>
      <c r="E726" s="219" t="s">
        <v>24</v>
      </c>
      <c r="F726" s="220" t="s">
        <v>2410</v>
      </c>
      <c r="G726" s="217"/>
      <c r="H726" s="221">
        <v>28.05</v>
      </c>
      <c r="I726" s="222"/>
      <c r="J726" s="217"/>
      <c r="K726" s="217"/>
      <c r="L726" s="223"/>
      <c r="M726" s="224"/>
      <c r="N726" s="225"/>
      <c r="O726" s="225"/>
      <c r="P726" s="225"/>
      <c r="Q726" s="225"/>
      <c r="R726" s="225"/>
      <c r="S726" s="225"/>
      <c r="T726" s="226"/>
      <c r="AT726" s="227" t="s">
        <v>205</v>
      </c>
      <c r="AU726" s="227" t="s">
        <v>83</v>
      </c>
      <c r="AV726" s="12" t="s">
        <v>83</v>
      </c>
      <c r="AW726" s="12" t="s">
        <v>37</v>
      </c>
      <c r="AX726" s="12" t="s">
        <v>74</v>
      </c>
      <c r="AY726" s="227" t="s">
        <v>196</v>
      </c>
    </row>
    <row r="727" spans="2:65" s="13" customFormat="1">
      <c r="B727" s="228"/>
      <c r="C727" s="229"/>
      <c r="D727" s="218" t="s">
        <v>205</v>
      </c>
      <c r="E727" s="230" t="s">
        <v>24</v>
      </c>
      <c r="F727" s="231" t="s">
        <v>2712</v>
      </c>
      <c r="G727" s="229"/>
      <c r="H727" s="232">
        <v>81.236000000000004</v>
      </c>
      <c r="I727" s="233"/>
      <c r="J727" s="229"/>
      <c r="K727" s="229"/>
      <c r="L727" s="234"/>
      <c r="M727" s="235"/>
      <c r="N727" s="236"/>
      <c r="O727" s="236"/>
      <c r="P727" s="236"/>
      <c r="Q727" s="236"/>
      <c r="R727" s="236"/>
      <c r="S727" s="236"/>
      <c r="T727" s="237"/>
      <c r="AT727" s="238" t="s">
        <v>205</v>
      </c>
      <c r="AU727" s="238" t="s">
        <v>83</v>
      </c>
      <c r="AV727" s="13" t="s">
        <v>211</v>
      </c>
      <c r="AW727" s="13" t="s">
        <v>37</v>
      </c>
      <c r="AX727" s="13" t="s">
        <v>74</v>
      </c>
      <c r="AY727" s="238" t="s">
        <v>196</v>
      </c>
    </row>
    <row r="728" spans="2:65" s="14" customFormat="1">
      <c r="B728" s="239"/>
      <c r="C728" s="240"/>
      <c r="D728" s="218" t="s">
        <v>205</v>
      </c>
      <c r="E728" s="241" t="s">
        <v>24</v>
      </c>
      <c r="F728" s="242" t="s">
        <v>238</v>
      </c>
      <c r="G728" s="240"/>
      <c r="H728" s="243">
        <v>121.911</v>
      </c>
      <c r="I728" s="244"/>
      <c r="J728" s="240"/>
      <c r="K728" s="240"/>
      <c r="L728" s="245"/>
      <c r="M728" s="246"/>
      <c r="N728" s="247"/>
      <c r="O728" s="247"/>
      <c r="P728" s="247"/>
      <c r="Q728" s="247"/>
      <c r="R728" s="247"/>
      <c r="S728" s="247"/>
      <c r="T728" s="248"/>
      <c r="AT728" s="249" t="s">
        <v>205</v>
      </c>
      <c r="AU728" s="249" t="s">
        <v>83</v>
      </c>
      <c r="AV728" s="14" t="s">
        <v>203</v>
      </c>
      <c r="AW728" s="14" t="s">
        <v>37</v>
      </c>
      <c r="AX728" s="14" t="s">
        <v>81</v>
      </c>
      <c r="AY728" s="249" t="s">
        <v>196</v>
      </c>
    </row>
    <row r="729" spans="2:65" s="1" customFormat="1" ht="34.5" customHeight="1">
      <c r="B729" s="42"/>
      <c r="C729" s="204" t="s">
        <v>1119</v>
      </c>
      <c r="D729" s="204" t="s">
        <v>198</v>
      </c>
      <c r="E729" s="205" t="s">
        <v>1826</v>
      </c>
      <c r="F729" s="206" t="s">
        <v>1827</v>
      </c>
      <c r="G729" s="207" t="s">
        <v>267</v>
      </c>
      <c r="H729" s="208">
        <v>66.92</v>
      </c>
      <c r="I729" s="209"/>
      <c r="J729" s="210">
        <f>ROUND(I729*H729,2)</f>
        <v>0</v>
      </c>
      <c r="K729" s="206" t="s">
        <v>202</v>
      </c>
      <c r="L729" s="62"/>
      <c r="M729" s="211" t="s">
        <v>24</v>
      </c>
      <c r="N729" s="212" t="s">
        <v>45</v>
      </c>
      <c r="O729" s="43"/>
      <c r="P729" s="213">
        <f>O729*H729</f>
        <v>0</v>
      </c>
      <c r="Q729" s="213">
        <v>3.2200000000000002E-4</v>
      </c>
      <c r="R729" s="213">
        <f>Q729*H729</f>
        <v>2.1548240000000003E-2</v>
      </c>
      <c r="S729" s="213">
        <v>0</v>
      </c>
      <c r="T729" s="214">
        <f>S729*H729</f>
        <v>0</v>
      </c>
      <c r="AR729" s="25" t="s">
        <v>290</v>
      </c>
      <c r="AT729" s="25" t="s">
        <v>198</v>
      </c>
      <c r="AU729" s="25" t="s">
        <v>83</v>
      </c>
      <c r="AY729" s="25" t="s">
        <v>196</v>
      </c>
      <c r="BE729" s="215">
        <f>IF(N729="základní",J729,0)</f>
        <v>0</v>
      </c>
      <c r="BF729" s="215">
        <f>IF(N729="snížená",J729,0)</f>
        <v>0</v>
      </c>
      <c r="BG729" s="215">
        <f>IF(N729="zákl. přenesená",J729,0)</f>
        <v>0</v>
      </c>
      <c r="BH729" s="215">
        <f>IF(N729="sníž. přenesená",J729,0)</f>
        <v>0</v>
      </c>
      <c r="BI729" s="215">
        <f>IF(N729="nulová",J729,0)</f>
        <v>0</v>
      </c>
      <c r="BJ729" s="25" t="s">
        <v>81</v>
      </c>
      <c r="BK729" s="215">
        <f>ROUND(I729*H729,2)</f>
        <v>0</v>
      </c>
      <c r="BL729" s="25" t="s">
        <v>290</v>
      </c>
      <c r="BM729" s="25" t="s">
        <v>2713</v>
      </c>
    </row>
    <row r="730" spans="2:65" s="12" customFormat="1">
      <c r="B730" s="216"/>
      <c r="C730" s="217"/>
      <c r="D730" s="218" t="s">
        <v>205</v>
      </c>
      <c r="E730" s="219" t="s">
        <v>24</v>
      </c>
      <c r="F730" s="220" t="s">
        <v>2393</v>
      </c>
      <c r="G730" s="217"/>
      <c r="H730" s="221">
        <v>33.72</v>
      </c>
      <c r="I730" s="222"/>
      <c r="J730" s="217"/>
      <c r="K730" s="217"/>
      <c r="L730" s="223"/>
      <c r="M730" s="224"/>
      <c r="N730" s="225"/>
      <c r="O730" s="225"/>
      <c r="P730" s="225"/>
      <c r="Q730" s="225"/>
      <c r="R730" s="225"/>
      <c r="S730" s="225"/>
      <c r="T730" s="226"/>
      <c r="AT730" s="227" t="s">
        <v>205</v>
      </c>
      <c r="AU730" s="227" t="s">
        <v>83</v>
      </c>
      <c r="AV730" s="12" t="s">
        <v>83</v>
      </c>
      <c r="AW730" s="12" t="s">
        <v>37</v>
      </c>
      <c r="AX730" s="12" t="s">
        <v>74</v>
      </c>
      <c r="AY730" s="227" t="s">
        <v>196</v>
      </c>
    </row>
    <row r="731" spans="2:65" s="12" customFormat="1">
      <c r="B731" s="216"/>
      <c r="C731" s="217"/>
      <c r="D731" s="218" t="s">
        <v>205</v>
      </c>
      <c r="E731" s="219" t="s">
        <v>24</v>
      </c>
      <c r="F731" s="220" t="s">
        <v>2704</v>
      </c>
      <c r="G731" s="217"/>
      <c r="H731" s="221">
        <v>10.199999999999999</v>
      </c>
      <c r="I731" s="222"/>
      <c r="J731" s="217"/>
      <c r="K731" s="217"/>
      <c r="L731" s="223"/>
      <c r="M731" s="224"/>
      <c r="N731" s="225"/>
      <c r="O731" s="225"/>
      <c r="P731" s="225"/>
      <c r="Q731" s="225"/>
      <c r="R731" s="225"/>
      <c r="S731" s="225"/>
      <c r="T731" s="226"/>
      <c r="AT731" s="227" t="s">
        <v>205</v>
      </c>
      <c r="AU731" s="227" t="s">
        <v>83</v>
      </c>
      <c r="AV731" s="12" t="s">
        <v>83</v>
      </c>
      <c r="AW731" s="12" t="s">
        <v>37</v>
      </c>
      <c r="AX731" s="12" t="s">
        <v>74</v>
      </c>
      <c r="AY731" s="227" t="s">
        <v>196</v>
      </c>
    </row>
    <row r="732" spans="2:65" s="12" customFormat="1">
      <c r="B732" s="216"/>
      <c r="C732" s="217"/>
      <c r="D732" s="218" t="s">
        <v>205</v>
      </c>
      <c r="E732" s="219" t="s">
        <v>24</v>
      </c>
      <c r="F732" s="220" t="s">
        <v>2705</v>
      </c>
      <c r="G732" s="217"/>
      <c r="H732" s="221">
        <v>5.3</v>
      </c>
      <c r="I732" s="222"/>
      <c r="J732" s="217"/>
      <c r="K732" s="217"/>
      <c r="L732" s="223"/>
      <c r="M732" s="224"/>
      <c r="N732" s="225"/>
      <c r="O732" s="225"/>
      <c r="P732" s="225"/>
      <c r="Q732" s="225"/>
      <c r="R732" s="225"/>
      <c r="S732" s="225"/>
      <c r="T732" s="226"/>
      <c r="AT732" s="227" t="s">
        <v>205</v>
      </c>
      <c r="AU732" s="227" t="s">
        <v>83</v>
      </c>
      <c r="AV732" s="12" t="s">
        <v>83</v>
      </c>
      <c r="AW732" s="12" t="s">
        <v>37</v>
      </c>
      <c r="AX732" s="12" t="s">
        <v>74</v>
      </c>
      <c r="AY732" s="227" t="s">
        <v>196</v>
      </c>
    </row>
    <row r="733" spans="2:65" s="13" customFormat="1">
      <c r="B733" s="228"/>
      <c r="C733" s="229"/>
      <c r="D733" s="218" t="s">
        <v>205</v>
      </c>
      <c r="E733" s="230" t="s">
        <v>24</v>
      </c>
      <c r="F733" s="231" t="s">
        <v>2706</v>
      </c>
      <c r="G733" s="229"/>
      <c r="H733" s="232">
        <v>49.22</v>
      </c>
      <c r="I733" s="233"/>
      <c r="J733" s="229"/>
      <c r="K733" s="229"/>
      <c r="L733" s="234"/>
      <c r="M733" s="235"/>
      <c r="N733" s="236"/>
      <c r="O733" s="236"/>
      <c r="P733" s="236"/>
      <c r="Q733" s="236"/>
      <c r="R733" s="236"/>
      <c r="S733" s="236"/>
      <c r="T733" s="237"/>
      <c r="AT733" s="238" t="s">
        <v>205</v>
      </c>
      <c r="AU733" s="238" t="s">
        <v>83</v>
      </c>
      <c r="AV733" s="13" t="s">
        <v>211</v>
      </c>
      <c r="AW733" s="13" t="s">
        <v>37</v>
      </c>
      <c r="AX733" s="13" t="s">
        <v>74</v>
      </c>
      <c r="AY733" s="238" t="s">
        <v>196</v>
      </c>
    </row>
    <row r="734" spans="2:65" s="12" customFormat="1">
      <c r="B734" s="216"/>
      <c r="C734" s="217"/>
      <c r="D734" s="218" t="s">
        <v>205</v>
      </c>
      <c r="E734" s="219" t="s">
        <v>24</v>
      </c>
      <c r="F734" s="220" t="s">
        <v>2714</v>
      </c>
      <c r="G734" s="217"/>
      <c r="H734" s="221">
        <v>17.7</v>
      </c>
      <c r="I734" s="222"/>
      <c r="J734" s="217"/>
      <c r="K734" s="217"/>
      <c r="L734" s="223"/>
      <c r="M734" s="224"/>
      <c r="N734" s="225"/>
      <c r="O734" s="225"/>
      <c r="P734" s="225"/>
      <c r="Q734" s="225"/>
      <c r="R734" s="225"/>
      <c r="S734" s="225"/>
      <c r="T734" s="226"/>
      <c r="AT734" s="227" t="s">
        <v>205</v>
      </c>
      <c r="AU734" s="227" t="s">
        <v>83</v>
      </c>
      <c r="AV734" s="12" t="s">
        <v>83</v>
      </c>
      <c r="AW734" s="12" t="s">
        <v>37</v>
      </c>
      <c r="AX734" s="12" t="s">
        <v>74</v>
      </c>
      <c r="AY734" s="227" t="s">
        <v>196</v>
      </c>
    </row>
    <row r="735" spans="2:65" s="13" customFormat="1">
      <c r="B735" s="228"/>
      <c r="C735" s="229"/>
      <c r="D735" s="218" t="s">
        <v>205</v>
      </c>
      <c r="E735" s="230" t="s">
        <v>24</v>
      </c>
      <c r="F735" s="231" t="s">
        <v>2715</v>
      </c>
      <c r="G735" s="229"/>
      <c r="H735" s="232">
        <v>17.7</v>
      </c>
      <c r="I735" s="233"/>
      <c r="J735" s="229"/>
      <c r="K735" s="229"/>
      <c r="L735" s="234"/>
      <c r="M735" s="235"/>
      <c r="N735" s="236"/>
      <c r="O735" s="236"/>
      <c r="P735" s="236"/>
      <c r="Q735" s="236"/>
      <c r="R735" s="236"/>
      <c r="S735" s="236"/>
      <c r="T735" s="237"/>
      <c r="AT735" s="238" t="s">
        <v>205</v>
      </c>
      <c r="AU735" s="238" t="s">
        <v>83</v>
      </c>
      <c r="AV735" s="13" t="s">
        <v>211</v>
      </c>
      <c r="AW735" s="13" t="s">
        <v>37</v>
      </c>
      <c r="AX735" s="13" t="s">
        <v>74</v>
      </c>
      <c r="AY735" s="238" t="s">
        <v>196</v>
      </c>
    </row>
    <row r="736" spans="2:65" s="14" customFormat="1">
      <c r="B736" s="239"/>
      <c r="C736" s="240"/>
      <c r="D736" s="218" t="s">
        <v>205</v>
      </c>
      <c r="E736" s="241" t="s">
        <v>24</v>
      </c>
      <c r="F736" s="242" t="s">
        <v>238</v>
      </c>
      <c r="G736" s="240"/>
      <c r="H736" s="243">
        <v>66.92</v>
      </c>
      <c r="I736" s="244"/>
      <c r="J736" s="240"/>
      <c r="K736" s="240"/>
      <c r="L736" s="245"/>
      <c r="M736" s="246"/>
      <c r="N736" s="247"/>
      <c r="O736" s="247"/>
      <c r="P736" s="247"/>
      <c r="Q736" s="247"/>
      <c r="R736" s="247"/>
      <c r="S736" s="247"/>
      <c r="T736" s="248"/>
      <c r="AT736" s="249" t="s">
        <v>205</v>
      </c>
      <c r="AU736" s="249" t="s">
        <v>83</v>
      </c>
      <c r="AV736" s="14" t="s">
        <v>203</v>
      </c>
      <c r="AW736" s="14" t="s">
        <v>37</v>
      </c>
      <c r="AX736" s="14" t="s">
        <v>81</v>
      </c>
      <c r="AY736" s="249" t="s">
        <v>196</v>
      </c>
    </row>
    <row r="737" spans="2:65" s="1" customFormat="1" ht="34.5" customHeight="1">
      <c r="B737" s="42"/>
      <c r="C737" s="204" t="s">
        <v>1123</v>
      </c>
      <c r="D737" s="204" t="s">
        <v>198</v>
      </c>
      <c r="E737" s="205" t="s">
        <v>1844</v>
      </c>
      <c r="F737" s="206" t="s">
        <v>1845</v>
      </c>
      <c r="G737" s="207" t="s">
        <v>267</v>
      </c>
      <c r="H737" s="208">
        <v>134.84</v>
      </c>
      <c r="I737" s="209"/>
      <c r="J737" s="210">
        <f>ROUND(I737*H737,2)</f>
        <v>0</v>
      </c>
      <c r="K737" s="206" t="s">
        <v>202</v>
      </c>
      <c r="L737" s="62"/>
      <c r="M737" s="211" t="s">
        <v>24</v>
      </c>
      <c r="N737" s="212" t="s">
        <v>45</v>
      </c>
      <c r="O737" s="43"/>
      <c r="P737" s="213">
        <f>O737*H737</f>
        <v>0</v>
      </c>
      <c r="Q737" s="213">
        <v>3.213E-4</v>
      </c>
      <c r="R737" s="213">
        <f>Q737*H737</f>
        <v>4.3324092000000002E-2</v>
      </c>
      <c r="S737" s="213">
        <v>0</v>
      </c>
      <c r="T737" s="214">
        <f>S737*H737</f>
        <v>0</v>
      </c>
      <c r="AR737" s="25" t="s">
        <v>290</v>
      </c>
      <c r="AT737" s="25" t="s">
        <v>198</v>
      </c>
      <c r="AU737" s="25" t="s">
        <v>83</v>
      </c>
      <c r="AY737" s="25" t="s">
        <v>196</v>
      </c>
      <c r="BE737" s="215">
        <f>IF(N737="základní",J737,0)</f>
        <v>0</v>
      </c>
      <c r="BF737" s="215">
        <f>IF(N737="snížená",J737,0)</f>
        <v>0</v>
      </c>
      <c r="BG737" s="215">
        <f>IF(N737="zákl. přenesená",J737,0)</f>
        <v>0</v>
      </c>
      <c r="BH737" s="215">
        <f>IF(N737="sníž. přenesená",J737,0)</f>
        <v>0</v>
      </c>
      <c r="BI737" s="215">
        <f>IF(N737="nulová",J737,0)</f>
        <v>0</v>
      </c>
      <c r="BJ737" s="25" t="s">
        <v>81</v>
      </c>
      <c r="BK737" s="215">
        <f>ROUND(I737*H737,2)</f>
        <v>0</v>
      </c>
      <c r="BL737" s="25" t="s">
        <v>290</v>
      </c>
      <c r="BM737" s="25" t="s">
        <v>2716</v>
      </c>
    </row>
    <row r="738" spans="2:65" s="12" customFormat="1">
      <c r="B738" s="216"/>
      <c r="C738" s="217"/>
      <c r="D738" s="218" t="s">
        <v>205</v>
      </c>
      <c r="E738" s="219" t="s">
        <v>24</v>
      </c>
      <c r="F738" s="220" t="s">
        <v>2365</v>
      </c>
      <c r="G738" s="217"/>
      <c r="H738" s="221">
        <v>36.524999999999999</v>
      </c>
      <c r="I738" s="222"/>
      <c r="J738" s="217"/>
      <c r="K738" s="217"/>
      <c r="L738" s="223"/>
      <c r="M738" s="224"/>
      <c r="N738" s="225"/>
      <c r="O738" s="225"/>
      <c r="P738" s="225"/>
      <c r="Q738" s="225"/>
      <c r="R738" s="225"/>
      <c r="S738" s="225"/>
      <c r="T738" s="226"/>
      <c r="AT738" s="227" t="s">
        <v>205</v>
      </c>
      <c r="AU738" s="227" t="s">
        <v>83</v>
      </c>
      <c r="AV738" s="12" t="s">
        <v>83</v>
      </c>
      <c r="AW738" s="12" t="s">
        <v>37</v>
      </c>
      <c r="AX738" s="12" t="s">
        <v>74</v>
      </c>
      <c r="AY738" s="227" t="s">
        <v>196</v>
      </c>
    </row>
    <row r="739" spans="2:65" s="12" customFormat="1">
      <c r="B739" s="216"/>
      <c r="C739" s="217"/>
      <c r="D739" s="218" t="s">
        <v>205</v>
      </c>
      <c r="E739" s="219" t="s">
        <v>24</v>
      </c>
      <c r="F739" s="220" t="s">
        <v>2366</v>
      </c>
      <c r="G739" s="217"/>
      <c r="H739" s="221">
        <v>40.28</v>
      </c>
      <c r="I739" s="222"/>
      <c r="J739" s="217"/>
      <c r="K739" s="217"/>
      <c r="L739" s="223"/>
      <c r="M739" s="224"/>
      <c r="N739" s="225"/>
      <c r="O739" s="225"/>
      <c r="P739" s="225"/>
      <c r="Q739" s="225"/>
      <c r="R739" s="225"/>
      <c r="S739" s="225"/>
      <c r="T739" s="226"/>
      <c r="AT739" s="227" t="s">
        <v>205</v>
      </c>
      <c r="AU739" s="227" t="s">
        <v>83</v>
      </c>
      <c r="AV739" s="12" t="s">
        <v>83</v>
      </c>
      <c r="AW739" s="12" t="s">
        <v>37</v>
      </c>
      <c r="AX739" s="12" t="s">
        <v>74</v>
      </c>
      <c r="AY739" s="227" t="s">
        <v>196</v>
      </c>
    </row>
    <row r="740" spans="2:65" s="12" customFormat="1">
      <c r="B740" s="216"/>
      <c r="C740" s="217"/>
      <c r="D740" s="218" t="s">
        <v>205</v>
      </c>
      <c r="E740" s="219" t="s">
        <v>24</v>
      </c>
      <c r="F740" s="220" t="s">
        <v>2367</v>
      </c>
      <c r="G740" s="217"/>
      <c r="H740" s="221">
        <v>58.034999999999997</v>
      </c>
      <c r="I740" s="222"/>
      <c r="J740" s="217"/>
      <c r="K740" s="217"/>
      <c r="L740" s="223"/>
      <c r="M740" s="224"/>
      <c r="N740" s="225"/>
      <c r="O740" s="225"/>
      <c r="P740" s="225"/>
      <c r="Q740" s="225"/>
      <c r="R740" s="225"/>
      <c r="S740" s="225"/>
      <c r="T740" s="226"/>
      <c r="AT740" s="227" t="s">
        <v>205</v>
      </c>
      <c r="AU740" s="227" t="s">
        <v>83</v>
      </c>
      <c r="AV740" s="12" t="s">
        <v>83</v>
      </c>
      <c r="AW740" s="12" t="s">
        <v>37</v>
      </c>
      <c r="AX740" s="12" t="s">
        <v>74</v>
      </c>
      <c r="AY740" s="227" t="s">
        <v>196</v>
      </c>
    </row>
    <row r="741" spans="2:65" s="13" customFormat="1">
      <c r="B741" s="228"/>
      <c r="C741" s="229"/>
      <c r="D741" s="218" t="s">
        <v>205</v>
      </c>
      <c r="E741" s="230" t="s">
        <v>24</v>
      </c>
      <c r="F741" s="231" t="s">
        <v>1814</v>
      </c>
      <c r="G741" s="229"/>
      <c r="H741" s="232">
        <v>134.84</v>
      </c>
      <c r="I741" s="233"/>
      <c r="J741" s="229"/>
      <c r="K741" s="229"/>
      <c r="L741" s="234"/>
      <c r="M741" s="235"/>
      <c r="N741" s="236"/>
      <c r="O741" s="236"/>
      <c r="P741" s="236"/>
      <c r="Q741" s="236"/>
      <c r="R741" s="236"/>
      <c r="S741" s="236"/>
      <c r="T741" s="237"/>
      <c r="AT741" s="238" t="s">
        <v>205</v>
      </c>
      <c r="AU741" s="238" t="s">
        <v>83</v>
      </c>
      <c r="AV741" s="13" t="s">
        <v>211</v>
      </c>
      <c r="AW741" s="13" t="s">
        <v>37</v>
      </c>
      <c r="AX741" s="13" t="s">
        <v>74</v>
      </c>
      <c r="AY741" s="238" t="s">
        <v>196</v>
      </c>
    </row>
    <row r="742" spans="2:65" s="14" customFormat="1">
      <c r="B742" s="239"/>
      <c r="C742" s="240"/>
      <c r="D742" s="218" t="s">
        <v>205</v>
      </c>
      <c r="E742" s="241" t="s">
        <v>24</v>
      </c>
      <c r="F742" s="242" t="s">
        <v>238</v>
      </c>
      <c r="G742" s="240"/>
      <c r="H742" s="243">
        <v>134.84</v>
      </c>
      <c r="I742" s="244"/>
      <c r="J742" s="240"/>
      <c r="K742" s="240"/>
      <c r="L742" s="245"/>
      <c r="M742" s="246"/>
      <c r="N742" s="247"/>
      <c r="O742" s="247"/>
      <c r="P742" s="247"/>
      <c r="Q742" s="247"/>
      <c r="R742" s="247"/>
      <c r="S742" s="247"/>
      <c r="T742" s="248"/>
      <c r="AT742" s="249" t="s">
        <v>205</v>
      </c>
      <c r="AU742" s="249" t="s">
        <v>83</v>
      </c>
      <c r="AV742" s="14" t="s">
        <v>203</v>
      </c>
      <c r="AW742" s="14" t="s">
        <v>37</v>
      </c>
      <c r="AX742" s="14" t="s">
        <v>81</v>
      </c>
      <c r="AY742" s="249" t="s">
        <v>196</v>
      </c>
    </row>
    <row r="743" spans="2:65" s="1" customFormat="1" ht="34.5" customHeight="1">
      <c r="B743" s="42"/>
      <c r="C743" s="204" t="s">
        <v>1130</v>
      </c>
      <c r="D743" s="204" t="s">
        <v>198</v>
      </c>
      <c r="E743" s="205" t="s">
        <v>2717</v>
      </c>
      <c r="F743" s="206" t="s">
        <v>2718</v>
      </c>
      <c r="G743" s="207" t="s">
        <v>267</v>
      </c>
      <c r="H743" s="208">
        <v>110.036</v>
      </c>
      <c r="I743" s="209"/>
      <c r="J743" s="210">
        <f>ROUND(I743*H743,2)</f>
        <v>0</v>
      </c>
      <c r="K743" s="206" t="s">
        <v>202</v>
      </c>
      <c r="L743" s="62"/>
      <c r="M743" s="211" t="s">
        <v>24</v>
      </c>
      <c r="N743" s="212" t="s">
        <v>45</v>
      </c>
      <c r="O743" s="43"/>
      <c r="P743" s="213">
        <f>O743*H743</f>
        <v>0</v>
      </c>
      <c r="Q743" s="213">
        <v>3.4000000000000002E-4</v>
      </c>
      <c r="R743" s="213">
        <f>Q743*H743</f>
        <v>3.7412240000000006E-2</v>
      </c>
      <c r="S743" s="213">
        <v>0</v>
      </c>
      <c r="T743" s="214">
        <f>S743*H743</f>
        <v>0</v>
      </c>
      <c r="AR743" s="25" t="s">
        <v>290</v>
      </c>
      <c r="AT743" s="25" t="s">
        <v>198</v>
      </c>
      <c r="AU743" s="25" t="s">
        <v>83</v>
      </c>
      <c r="AY743" s="25" t="s">
        <v>196</v>
      </c>
      <c r="BE743" s="215">
        <f>IF(N743="základní",J743,0)</f>
        <v>0</v>
      </c>
      <c r="BF743" s="215">
        <f>IF(N743="snížená",J743,0)</f>
        <v>0</v>
      </c>
      <c r="BG743" s="215">
        <f>IF(N743="zákl. přenesená",J743,0)</f>
        <v>0</v>
      </c>
      <c r="BH743" s="215">
        <f>IF(N743="sníž. přenesená",J743,0)</f>
        <v>0</v>
      </c>
      <c r="BI743" s="215">
        <f>IF(N743="nulová",J743,0)</f>
        <v>0</v>
      </c>
      <c r="BJ743" s="25" t="s">
        <v>81</v>
      </c>
      <c r="BK743" s="215">
        <f>ROUND(I743*H743,2)</f>
        <v>0</v>
      </c>
      <c r="BL743" s="25" t="s">
        <v>290</v>
      </c>
      <c r="BM743" s="25" t="s">
        <v>2719</v>
      </c>
    </row>
    <row r="744" spans="2:65" s="12" customFormat="1">
      <c r="B744" s="216"/>
      <c r="C744" s="217"/>
      <c r="D744" s="218" t="s">
        <v>205</v>
      </c>
      <c r="E744" s="219" t="s">
        <v>24</v>
      </c>
      <c r="F744" s="220" t="s">
        <v>2406</v>
      </c>
      <c r="G744" s="217"/>
      <c r="H744" s="221">
        <v>28.8</v>
      </c>
      <c r="I744" s="222"/>
      <c r="J744" s="217"/>
      <c r="K744" s="217"/>
      <c r="L744" s="223"/>
      <c r="M744" s="224"/>
      <c r="N744" s="225"/>
      <c r="O744" s="225"/>
      <c r="P744" s="225"/>
      <c r="Q744" s="225"/>
      <c r="R744" s="225"/>
      <c r="S744" s="225"/>
      <c r="T744" s="226"/>
      <c r="AT744" s="227" t="s">
        <v>205</v>
      </c>
      <c r="AU744" s="227" t="s">
        <v>83</v>
      </c>
      <c r="AV744" s="12" t="s">
        <v>83</v>
      </c>
      <c r="AW744" s="12" t="s">
        <v>37</v>
      </c>
      <c r="AX744" s="12" t="s">
        <v>74</v>
      </c>
      <c r="AY744" s="227" t="s">
        <v>196</v>
      </c>
    </row>
    <row r="745" spans="2:65" s="13" customFormat="1">
      <c r="B745" s="228"/>
      <c r="C745" s="229"/>
      <c r="D745" s="218" t="s">
        <v>205</v>
      </c>
      <c r="E745" s="230" t="s">
        <v>24</v>
      </c>
      <c r="F745" s="231" t="s">
        <v>2386</v>
      </c>
      <c r="G745" s="229"/>
      <c r="H745" s="232">
        <v>28.8</v>
      </c>
      <c r="I745" s="233"/>
      <c r="J745" s="229"/>
      <c r="K745" s="229"/>
      <c r="L745" s="234"/>
      <c r="M745" s="235"/>
      <c r="N745" s="236"/>
      <c r="O745" s="236"/>
      <c r="P745" s="236"/>
      <c r="Q745" s="236"/>
      <c r="R745" s="236"/>
      <c r="S745" s="236"/>
      <c r="T745" s="237"/>
      <c r="AT745" s="238" t="s">
        <v>205</v>
      </c>
      <c r="AU745" s="238" t="s">
        <v>83</v>
      </c>
      <c r="AV745" s="13" t="s">
        <v>211</v>
      </c>
      <c r="AW745" s="13" t="s">
        <v>37</v>
      </c>
      <c r="AX745" s="13" t="s">
        <v>74</v>
      </c>
      <c r="AY745" s="238" t="s">
        <v>196</v>
      </c>
    </row>
    <row r="746" spans="2:65" s="12" customFormat="1">
      <c r="B746" s="216"/>
      <c r="C746" s="217"/>
      <c r="D746" s="218" t="s">
        <v>205</v>
      </c>
      <c r="E746" s="219" t="s">
        <v>24</v>
      </c>
      <c r="F746" s="220" t="s">
        <v>2409</v>
      </c>
      <c r="G746" s="217"/>
      <c r="H746" s="221">
        <v>53.186</v>
      </c>
      <c r="I746" s="222"/>
      <c r="J746" s="217"/>
      <c r="K746" s="217"/>
      <c r="L746" s="223"/>
      <c r="M746" s="224"/>
      <c r="N746" s="225"/>
      <c r="O746" s="225"/>
      <c r="P746" s="225"/>
      <c r="Q746" s="225"/>
      <c r="R746" s="225"/>
      <c r="S746" s="225"/>
      <c r="T746" s="226"/>
      <c r="AT746" s="227" t="s">
        <v>205</v>
      </c>
      <c r="AU746" s="227" t="s">
        <v>83</v>
      </c>
      <c r="AV746" s="12" t="s">
        <v>83</v>
      </c>
      <c r="AW746" s="12" t="s">
        <v>37</v>
      </c>
      <c r="AX746" s="12" t="s">
        <v>74</v>
      </c>
      <c r="AY746" s="227" t="s">
        <v>196</v>
      </c>
    </row>
    <row r="747" spans="2:65" s="12" customFormat="1">
      <c r="B747" s="216"/>
      <c r="C747" s="217"/>
      <c r="D747" s="218" t="s">
        <v>205</v>
      </c>
      <c r="E747" s="219" t="s">
        <v>24</v>
      </c>
      <c r="F747" s="220" t="s">
        <v>2410</v>
      </c>
      <c r="G747" s="217"/>
      <c r="H747" s="221">
        <v>28.05</v>
      </c>
      <c r="I747" s="222"/>
      <c r="J747" s="217"/>
      <c r="K747" s="217"/>
      <c r="L747" s="223"/>
      <c r="M747" s="224"/>
      <c r="N747" s="225"/>
      <c r="O747" s="225"/>
      <c r="P747" s="225"/>
      <c r="Q747" s="225"/>
      <c r="R747" s="225"/>
      <c r="S747" s="225"/>
      <c r="T747" s="226"/>
      <c r="AT747" s="227" t="s">
        <v>205</v>
      </c>
      <c r="AU747" s="227" t="s">
        <v>83</v>
      </c>
      <c r="AV747" s="12" t="s">
        <v>83</v>
      </c>
      <c r="AW747" s="12" t="s">
        <v>37</v>
      </c>
      <c r="AX747" s="12" t="s">
        <v>74</v>
      </c>
      <c r="AY747" s="227" t="s">
        <v>196</v>
      </c>
    </row>
    <row r="748" spans="2:65" s="13" customFormat="1">
      <c r="B748" s="228"/>
      <c r="C748" s="229"/>
      <c r="D748" s="218" t="s">
        <v>205</v>
      </c>
      <c r="E748" s="230" t="s">
        <v>24</v>
      </c>
      <c r="F748" s="231" t="s">
        <v>2412</v>
      </c>
      <c r="G748" s="229"/>
      <c r="H748" s="232">
        <v>81.236000000000004</v>
      </c>
      <c r="I748" s="233"/>
      <c r="J748" s="229"/>
      <c r="K748" s="229"/>
      <c r="L748" s="234"/>
      <c r="M748" s="235"/>
      <c r="N748" s="236"/>
      <c r="O748" s="236"/>
      <c r="P748" s="236"/>
      <c r="Q748" s="236"/>
      <c r="R748" s="236"/>
      <c r="S748" s="236"/>
      <c r="T748" s="237"/>
      <c r="AT748" s="238" t="s">
        <v>205</v>
      </c>
      <c r="AU748" s="238" t="s">
        <v>83</v>
      </c>
      <c r="AV748" s="13" t="s">
        <v>211</v>
      </c>
      <c r="AW748" s="13" t="s">
        <v>37</v>
      </c>
      <c r="AX748" s="13" t="s">
        <v>74</v>
      </c>
      <c r="AY748" s="238" t="s">
        <v>196</v>
      </c>
    </row>
    <row r="749" spans="2:65" s="14" customFormat="1">
      <c r="B749" s="239"/>
      <c r="C749" s="240"/>
      <c r="D749" s="218" t="s">
        <v>205</v>
      </c>
      <c r="E749" s="241" t="s">
        <v>24</v>
      </c>
      <c r="F749" s="242" t="s">
        <v>238</v>
      </c>
      <c r="G749" s="240"/>
      <c r="H749" s="243">
        <v>110.036</v>
      </c>
      <c r="I749" s="244"/>
      <c r="J749" s="240"/>
      <c r="K749" s="240"/>
      <c r="L749" s="245"/>
      <c r="M749" s="246"/>
      <c r="N749" s="247"/>
      <c r="O749" s="247"/>
      <c r="P749" s="247"/>
      <c r="Q749" s="247"/>
      <c r="R749" s="247"/>
      <c r="S749" s="247"/>
      <c r="T749" s="248"/>
      <c r="AT749" s="249" t="s">
        <v>205</v>
      </c>
      <c r="AU749" s="249" t="s">
        <v>83</v>
      </c>
      <c r="AV749" s="14" t="s">
        <v>203</v>
      </c>
      <c r="AW749" s="14" t="s">
        <v>37</v>
      </c>
      <c r="AX749" s="14" t="s">
        <v>81</v>
      </c>
      <c r="AY749" s="249" t="s">
        <v>196</v>
      </c>
    </row>
    <row r="750" spans="2:65" s="1" customFormat="1" ht="46" customHeight="1">
      <c r="B750" s="42"/>
      <c r="C750" s="204" t="s">
        <v>1134</v>
      </c>
      <c r="D750" s="204" t="s">
        <v>198</v>
      </c>
      <c r="E750" s="205" t="s">
        <v>1848</v>
      </c>
      <c r="F750" s="206" t="s">
        <v>1849</v>
      </c>
      <c r="G750" s="207" t="s">
        <v>267</v>
      </c>
      <c r="H750" s="208">
        <v>244.876</v>
      </c>
      <c r="I750" s="209"/>
      <c r="J750" s="210">
        <f>ROUND(I750*H750,2)</f>
        <v>0</v>
      </c>
      <c r="K750" s="206" t="s">
        <v>202</v>
      </c>
      <c r="L750" s="62"/>
      <c r="M750" s="211" t="s">
        <v>24</v>
      </c>
      <c r="N750" s="212" t="s">
        <v>45</v>
      </c>
      <c r="O750" s="43"/>
      <c r="P750" s="213">
        <f>O750*H750</f>
        <v>0</v>
      </c>
      <c r="Q750" s="213">
        <v>2.34E-5</v>
      </c>
      <c r="R750" s="213">
        <f>Q750*H750</f>
        <v>5.7300983999999996E-3</v>
      </c>
      <c r="S750" s="213">
        <v>0</v>
      </c>
      <c r="T750" s="214">
        <f>S750*H750</f>
        <v>0</v>
      </c>
      <c r="AR750" s="25" t="s">
        <v>290</v>
      </c>
      <c r="AT750" s="25" t="s">
        <v>198</v>
      </c>
      <c r="AU750" s="25" t="s">
        <v>83</v>
      </c>
      <c r="AY750" s="25" t="s">
        <v>196</v>
      </c>
      <c r="BE750" s="215">
        <f>IF(N750="základní",J750,0)</f>
        <v>0</v>
      </c>
      <c r="BF750" s="215">
        <f>IF(N750="snížená",J750,0)</f>
        <v>0</v>
      </c>
      <c r="BG750" s="215">
        <f>IF(N750="zákl. přenesená",J750,0)</f>
        <v>0</v>
      </c>
      <c r="BH750" s="215">
        <f>IF(N750="sníž. přenesená",J750,0)</f>
        <v>0</v>
      </c>
      <c r="BI750" s="215">
        <f>IF(N750="nulová",J750,0)</f>
        <v>0</v>
      </c>
      <c r="BJ750" s="25" t="s">
        <v>81</v>
      </c>
      <c r="BK750" s="215">
        <f>ROUND(I750*H750,2)</f>
        <v>0</v>
      </c>
      <c r="BL750" s="25" t="s">
        <v>290</v>
      </c>
      <c r="BM750" s="25" t="s">
        <v>2720</v>
      </c>
    </row>
    <row r="751" spans="2:65" s="12" customFormat="1">
      <c r="B751" s="216"/>
      <c r="C751" s="217"/>
      <c r="D751" s="218" t="s">
        <v>205</v>
      </c>
      <c r="E751" s="219" t="s">
        <v>24</v>
      </c>
      <c r="F751" s="220" t="s">
        <v>2365</v>
      </c>
      <c r="G751" s="217"/>
      <c r="H751" s="221">
        <v>36.524999999999999</v>
      </c>
      <c r="I751" s="222"/>
      <c r="J751" s="217"/>
      <c r="K751" s="217"/>
      <c r="L751" s="223"/>
      <c r="M751" s="224"/>
      <c r="N751" s="225"/>
      <c r="O751" s="225"/>
      <c r="P751" s="225"/>
      <c r="Q751" s="225"/>
      <c r="R751" s="225"/>
      <c r="S751" s="225"/>
      <c r="T751" s="226"/>
      <c r="AT751" s="227" t="s">
        <v>205</v>
      </c>
      <c r="AU751" s="227" t="s">
        <v>83</v>
      </c>
      <c r="AV751" s="12" t="s">
        <v>83</v>
      </c>
      <c r="AW751" s="12" t="s">
        <v>37</v>
      </c>
      <c r="AX751" s="12" t="s">
        <v>74</v>
      </c>
      <c r="AY751" s="227" t="s">
        <v>196</v>
      </c>
    </row>
    <row r="752" spans="2:65" s="12" customFormat="1">
      <c r="B752" s="216"/>
      <c r="C752" s="217"/>
      <c r="D752" s="218" t="s">
        <v>205</v>
      </c>
      <c r="E752" s="219" t="s">
        <v>24</v>
      </c>
      <c r="F752" s="220" t="s">
        <v>2366</v>
      </c>
      <c r="G752" s="217"/>
      <c r="H752" s="221">
        <v>40.28</v>
      </c>
      <c r="I752" s="222"/>
      <c r="J752" s="217"/>
      <c r="K752" s="217"/>
      <c r="L752" s="223"/>
      <c r="M752" s="224"/>
      <c r="N752" s="225"/>
      <c r="O752" s="225"/>
      <c r="P752" s="225"/>
      <c r="Q752" s="225"/>
      <c r="R752" s="225"/>
      <c r="S752" s="225"/>
      <c r="T752" s="226"/>
      <c r="AT752" s="227" t="s">
        <v>205</v>
      </c>
      <c r="AU752" s="227" t="s">
        <v>83</v>
      </c>
      <c r="AV752" s="12" t="s">
        <v>83</v>
      </c>
      <c r="AW752" s="12" t="s">
        <v>37</v>
      </c>
      <c r="AX752" s="12" t="s">
        <v>74</v>
      </c>
      <c r="AY752" s="227" t="s">
        <v>196</v>
      </c>
    </row>
    <row r="753" spans="2:65" s="12" customFormat="1">
      <c r="B753" s="216"/>
      <c r="C753" s="217"/>
      <c r="D753" s="218" t="s">
        <v>205</v>
      </c>
      <c r="E753" s="219" t="s">
        <v>24</v>
      </c>
      <c r="F753" s="220" t="s">
        <v>2367</v>
      </c>
      <c r="G753" s="217"/>
      <c r="H753" s="221">
        <v>58.034999999999997</v>
      </c>
      <c r="I753" s="222"/>
      <c r="J753" s="217"/>
      <c r="K753" s="217"/>
      <c r="L753" s="223"/>
      <c r="M753" s="224"/>
      <c r="N753" s="225"/>
      <c r="O753" s="225"/>
      <c r="P753" s="225"/>
      <c r="Q753" s="225"/>
      <c r="R753" s="225"/>
      <c r="S753" s="225"/>
      <c r="T753" s="226"/>
      <c r="AT753" s="227" t="s">
        <v>205</v>
      </c>
      <c r="AU753" s="227" t="s">
        <v>83</v>
      </c>
      <c r="AV753" s="12" t="s">
        <v>83</v>
      </c>
      <c r="AW753" s="12" t="s">
        <v>37</v>
      </c>
      <c r="AX753" s="12" t="s">
        <v>74</v>
      </c>
      <c r="AY753" s="227" t="s">
        <v>196</v>
      </c>
    </row>
    <row r="754" spans="2:65" s="13" customFormat="1">
      <c r="B754" s="228"/>
      <c r="C754" s="229"/>
      <c r="D754" s="218" t="s">
        <v>205</v>
      </c>
      <c r="E754" s="230" t="s">
        <v>24</v>
      </c>
      <c r="F754" s="231" t="s">
        <v>1814</v>
      </c>
      <c r="G754" s="229"/>
      <c r="H754" s="232">
        <v>134.84</v>
      </c>
      <c r="I754" s="233"/>
      <c r="J754" s="229"/>
      <c r="K754" s="229"/>
      <c r="L754" s="234"/>
      <c r="M754" s="235"/>
      <c r="N754" s="236"/>
      <c r="O754" s="236"/>
      <c r="P754" s="236"/>
      <c r="Q754" s="236"/>
      <c r="R754" s="236"/>
      <c r="S754" s="236"/>
      <c r="T754" s="237"/>
      <c r="AT754" s="238" t="s">
        <v>205</v>
      </c>
      <c r="AU754" s="238" t="s">
        <v>83</v>
      </c>
      <c r="AV754" s="13" t="s">
        <v>211</v>
      </c>
      <c r="AW754" s="13" t="s">
        <v>37</v>
      </c>
      <c r="AX754" s="13" t="s">
        <v>74</v>
      </c>
      <c r="AY754" s="238" t="s">
        <v>196</v>
      </c>
    </row>
    <row r="755" spans="2:65" s="12" customFormat="1">
      <c r="B755" s="216"/>
      <c r="C755" s="217"/>
      <c r="D755" s="218" t="s">
        <v>205</v>
      </c>
      <c r="E755" s="219" t="s">
        <v>24</v>
      </c>
      <c r="F755" s="220" t="s">
        <v>2406</v>
      </c>
      <c r="G755" s="217"/>
      <c r="H755" s="221">
        <v>28.8</v>
      </c>
      <c r="I755" s="222"/>
      <c r="J755" s="217"/>
      <c r="K755" s="217"/>
      <c r="L755" s="223"/>
      <c r="M755" s="224"/>
      <c r="N755" s="225"/>
      <c r="O755" s="225"/>
      <c r="P755" s="225"/>
      <c r="Q755" s="225"/>
      <c r="R755" s="225"/>
      <c r="S755" s="225"/>
      <c r="T755" s="226"/>
      <c r="AT755" s="227" t="s">
        <v>205</v>
      </c>
      <c r="AU755" s="227" t="s">
        <v>83</v>
      </c>
      <c r="AV755" s="12" t="s">
        <v>83</v>
      </c>
      <c r="AW755" s="12" t="s">
        <v>37</v>
      </c>
      <c r="AX755" s="12" t="s">
        <v>74</v>
      </c>
      <c r="AY755" s="227" t="s">
        <v>196</v>
      </c>
    </row>
    <row r="756" spans="2:65" s="13" customFormat="1">
      <c r="B756" s="228"/>
      <c r="C756" s="229"/>
      <c r="D756" s="218" t="s">
        <v>205</v>
      </c>
      <c r="E756" s="230" t="s">
        <v>24</v>
      </c>
      <c r="F756" s="231" t="s">
        <v>2386</v>
      </c>
      <c r="G756" s="229"/>
      <c r="H756" s="232">
        <v>28.8</v>
      </c>
      <c r="I756" s="233"/>
      <c r="J756" s="229"/>
      <c r="K756" s="229"/>
      <c r="L756" s="234"/>
      <c r="M756" s="235"/>
      <c r="N756" s="236"/>
      <c r="O756" s="236"/>
      <c r="P756" s="236"/>
      <c r="Q756" s="236"/>
      <c r="R756" s="236"/>
      <c r="S756" s="236"/>
      <c r="T756" s="237"/>
      <c r="AT756" s="238" t="s">
        <v>205</v>
      </c>
      <c r="AU756" s="238" t="s">
        <v>83</v>
      </c>
      <c r="AV756" s="13" t="s">
        <v>211</v>
      </c>
      <c r="AW756" s="13" t="s">
        <v>37</v>
      </c>
      <c r="AX756" s="13" t="s">
        <v>74</v>
      </c>
      <c r="AY756" s="238" t="s">
        <v>196</v>
      </c>
    </row>
    <row r="757" spans="2:65" s="12" customFormat="1">
      <c r="B757" s="216"/>
      <c r="C757" s="217"/>
      <c r="D757" s="218" t="s">
        <v>205</v>
      </c>
      <c r="E757" s="219" t="s">
        <v>24</v>
      </c>
      <c r="F757" s="220" t="s">
        <v>2409</v>
      </c>
      <c r="G757" s="217"/>
      <c r="H757" s="221">
        <v>53.186</v>
      </c>
      <c r="I757" s="222"/>
      <c r="J757" s="217"/>
      <c r="K757" s="217"/>
      <c r="L757" s="223"/>
      <c r="M757" s="224"/>
      <c r="N757" s="225"/>
      <c r="O757" s="225"/>
      <c r="P757" s="225"/>
      <c r="Q757" s="225"/>
      <c r="R757" s="225"/>
      <c r="S757" s="225"/>
      <c r="T757" s="226"/>
      <c r="AT757" s="227" t="s">
        <v>205</v>
      </c>
      <c r="AU757" s="227" t="s">
        <v>83</v>
      </c>
      <c r="AV757" s="12" t="s">
        <v>83</v>
      </c>
      <c r="AW757" s="12" t="s">
        <v>37</v>
      </c>
      <c r="AX757" s="12" t="s">
        <v>74</v>
      </c>
      <c r="AY757" s="227" t="s">
        <v>196</v>
      </c>
    </row>
    <row r="758" spans="2:65" s="12" customFormat="1">
      <c r="B758" s="216"/>
      <c r="C758" s="217"/>
      <c r="D758" s="218" t="s">
        <v>205</v>
      </c>
      <c r="E758" s="219" t="s">
        <v>24</v>
      </c>
      <c r="F758" s="220" t="s">
        <v>2410</v>
      </c>
      <c r="G758" s="217"/>
      <c r="H758" s="221">
        <v>28.05</v>
      </c>
      <c r="I758" s="222"/>
      <c r="J758" s="217"/>
      <c r="K758" s="217"/>
      <c r="L758" s="223"/>
      <c r="M758" s="224"/>
      <c r="N758" s="225"/>
      <c r="O758" s="225"/>
      <c r="P758" s="225"/>
      <c r="Q758" s="225"/>
      <c r="R758" s="225"/>
      <c r="S758" s="225"/>
      <c r="T758" s="226"/>
      <c r="AT758" s="227" t="s">
        <v>205</v>
      </c>
      <c r="AU758" s="227" t="s">
        <v>83</v>
      </c>
      <c r="AV758" s="12" t="s">
        <v>83</v>
      </c>
      <c r="AW758" s="12" t="s">
        <v>37</v>
      </c>
      <c r="AX758" s="12" t="s">
        <v>74</v>
      </c>
      <c r="AY758" s="227" t="s">
        <v>196</v>
      </c>
    </row>
    <row r="759" spans="2:65" s="13" customFormat="1">
      <c r="B759" s="228"/>
      <c r="C759" s="229"/>
      <c r="D759" s="218" t="s">
        <v>205</v>
      </c>
      <c r="E759" s="230" t="s">
        <v>24</v>
      </c>
      <c r="F759" s="231" t="s">
        <v>2412</v>
      </c>
      <c r="G759" s="229"/>
      <c r="H759" s="232">
        <v>81.236000000000004</v>
      </c>
      <c r="I759" s="233"/>
      <c r="J759" s="229"/>
      <c r="K759" s="229"/>
      <c r="L759" s="234"/>
      <c r="M759" s="235"/>
      <c r="N759" s="236"/>
      <c r="O759" s="236"/>
      <c r="P759" s="236"/>
      <c r="Q759" s="236"/>
      <c r="R759" s="236"/>
      <c r="S759" s="236"/>
      <c r="T759" s="237"/>
      <c r="AT759" s="238" t="s">
        <v>205</v>
      </c>
      <c r="AU759" s="238" t="s">
        <v>83</v>
      </c>
      <c r="AV759" s="13" t="s">
        <v>211</v>
      </c>
      <c r="AW759" s="13" t="s">
        <v>37</v>
      </c>
      <c r="AX759" s="13" t="s">
        <v>74</v>
      </c>
      <c r="AY759" s="238" t="s">
        <v>196</v>
      </c>
    </row>
    <row r="760" spans="2:65" s="14" customFormat="1">
      <c r="B760" s="239"/>
      <c r="C760" s="240"/>
      <c r="D760" s="218" t="s">
        <v>205</v>
      </c>
      <c r="E760" s="241" t="s">
        <v>24</v>
      </c>
      <c r="F760" s="242" t="s">
        <v>238</v>
      </c>
      <c r="G760" s="240"/>
      <c r="H760" s="243">
        <v>244.876</v>
      </c>
      <c r="I760" s="244"/>
      <c r="J760" s="240"/>
      <c r="K760" s="240"/>
      <c r="L760" s="245"/>
      <c r="M760" s="246"/>
      <c r="N760" s="247"/>
      <c r="O760" s="247"/>
      <c r="P760" s="247"/>
      <c r="Q760" s="247"/>
      <c r="R760" s="247"/>
      <c r="S760" s="247"/>
      <c r="T760" s="248"/>
      <c r="AT760" s="249" t="s">
        <v>205</v>
      </c>
      <c r="AU760" s="249" t="s">
        <v>83</v>
      </c>
      <c r="AV760" s="14" t="s">
        <v>203</v>
      </c>
      <c r="AW760" s="14" t="s">
        <v>37</v>
      </c>
      <c r="AX760" s="14" t="s">
        <v>81</v>
      </c>
      <c r="AY760" s="249" t="s">
        <v>196</v>
      </c>
    </row>
    <row r="761" spans="2:65" s="1" customFormat="1" ht="23" customHeight="1">
      <c r="B761" s="42"/>
      <c r="C761" s="204" t="s">
        <v>1141</v>
      </c>
      <c r="D761" s="204" t="s">
        <v>198</v>
      </c>
      <c r="E761" s="205" t="s">
        <v>1857</v>
      </c>
      <c r="F761" s="206" t="s">
        <v>1858</v>
      </c>
      <c r="G761" s="207" t="s">
        <v>267</v>
      </c>
      <c r="H761" s="208">
        <v>68.349999999999994</v>
      </c>
      <c r="I761" s="209"/>
      <c r="J761" s="210">
        <f>ROUND(I761*H761,2)</f>
        <v>0</v>
      </c>
      <c r="K761" s="206" t="s">
        <v>202</v>
      </c>
      <c r="L761" s="62"/>
      <c r="M761" s="211" t="s">
        <v>24</v>
      </c>
      <c r="N761" s="212" t="s">
        <v>45</v>
      </c>
      <c r="O761" s="43"/>
      <c r="P761" s="213">
        <f>O761*H761</f>
        <v>0</v>
      </c>
      <c r="Q761" s="213">
        <v>0</v>
      </c>
      <c r="R761" s="213">
        <f>Q761*H761</f>
        <v>0</v>
      </c>
      <c r="S761" s="213">
        <v>0</v>
      </c>
      <c r="T761" s="214">
        <f>S761*H761</f>
        <v>0</v>
      </c>
      <c r="AR761" s="25" t="s">
        <v>290</v>
      </c>
      <c r="AT761" s="25" t="s">
        <v>198</v>
      </c>
      <c r="AU761" s="25" t="s">
        <v>83</v>
      </c>
      <c r="AY761" s="25" t="s">
        <v>196</v>
      </c>
      <c r="BE761" s="215">
        <f>IF(N761="základní",J761,0)</f>
        <v>0</v>
      </c>
      <c r="BF761" s="215">
        <f>IF(N761="snížená",J761,0)</f>
        <v>0</v>
      </c>
      <c r="BG761" s="215">
        <f>IF(N761="zákl. přenesená",J761,0)</f>
        <v>0</v>
      </c>
      <c r="BH761" s="215">
        <f>IF(N761="sníž. přenesená",J761,0)</f>
        <v>0</v>
      </c>
      <c r="BI761" s="215">
        <f>IF(N761="nulová",J761,0)</f>
        <v>0</v>
      </c>
      <c r="BJ761" s="25" t="s">
        <v>81</v>
      </c>
      <c r="BK761" s="215">
        <f>ROUND(I761*H761,2)</f>
        <v>0</v>
      </c>
      <c r="BL761" s="25" t="s">
        <v>290</v>
      </c>
      <c r="BM761" s="25" t="s">
        <v>2721</v>
      </c>
    </row>
    <row r="762" spans="2:65" s="12" customFormat="1">
      <c r="B762" s="216"/>
      <c r="C762" s="217"/>
      <c r="D762" s="218" t="s">
        <v>205</v>
      </c>
      <c r="E762" s="219" t="s">
        <v>24</v>
      </c>
      <c r="F762" s="220" t="s">
        <v>2457</v>
      </c>
      <c r="G762" s="217"/>
      <c r="H762" s="221">
        <v>22.074999999999999</v>
      </c>
      <c r="I762" s="222"/>
      <c r="J762" s="217"/>
      <c r="K762" s="217"/>
      <c r="L762" s="223"/>
      <c r="M762" s="224"/>
      <c r="N762" s="225"/>
      <c r="O762" s="225"/>
      <c r="P762" s="225"/>
      <c r="Q762" s="225"/>
      <c r="R762" s="225"/>
      <c r="S762" s="225"/>
      <c r="T762" s="226"/>
      <c r="AT762" s="227" t="s">
        <v>205</v>
      </c>
      <c r="AU762" s="227" t="s">
        <v>83</v>
      </c>
      <c r="AV762" s="12" t="s">
        <v>83</v>
      </c>
      <c r="AW762" s="12" t="s">
        <v>37</v>
      </c>
      <c r="AX762" s="12" t="s">
        <v>74</v>
      </c>
      <c r="AY762" s="227" t="s">
        <v>196</v>
      </c>
    </row>
    <row r="763" spans="2:65" s="13" customFormat="1">
      <c r="B763" s="228"/>
      <c r="C763" s="229"/>
      <c r="D763" s="218" t="s">
        <v>205</v>
      </c>
      <c r="E763" s="230" t="s">
        <v>24</v>
      </c>
      <c r="F763" s="231" t="s">
        <v>2448</v>
      </c>
      <c r="G763" s="229"/>
      <c r="H763" s="232">
        <v>22.074999999999999</v>
      </c>
      <c r="I763" s="233"/>
      <c r="J763" s="229"/>
      <c r="K763" s="229"/>
      <c r="L763" s="234"/>
      <c r="M763" s="235"/>
      <c r="N763" s="236"/>
      <c r="O763" s="236"/>
      <c r="P763" s="236"/>
      <c r="Q763" s="236"/>
      <c r="R763" s="236"/>
      <c r="S763" s="236"/>
      <c r="T763" s="237"/>
      <c r="AT763" s="238" t="s">
        <v>205</v>
      </c>
      <c r="AU763" s="238" t="s">
        <v>83</v>
      </c>
      <c r="AV763" s="13" t="s">
        <v>211</v>
      </c>
      <c r="AW763" s="13" t="s">
        <v>37</v>
      </c>
      <c r="AX763" s="13" t="s">
        <v>74</v>
      </c>
      <c r="AY763" s="238" t="s">
        <v>196</v>
      </c>
    </row>
    <row r="764" spans="2:65" s="12" customFormat="1">
      <c r="B764" s="216"/>
      <c r="C764" s="217"/>
      <c r="D764" s="218" t="s">
        <v>205</v>
      </c>
      <c r="E764" s="219" t="s">
        <v>24</v>
      </c>
      <c r="F764" s="220" t="s">
        <v>2458</v>
      </c>
      <c r="G764" s="217"/>
      <c r="H764" s="221">
        <v>46.274999999999999</v>
      </c>
      <c r="I764" s="222"/>
      <c r="J764" s="217"/>
      <c r="K764" s="217"/>
      <c r="L764" s="223"/>
      <c r="M764" s="224"/>
      <c r="N764" s="225"/>
      <c r="O764" s="225"/>
      <c r="P764" s="225"/>
      <c r="Q764" s="225"/>
      <c r="R764" s="225"/>
      <c r="S764" s="225"/>
      <c r="T764" s="226"/>
      <c r="AT764" s="227" t="s">
        <v>205</v>
      </c>
      <c r="AU764" s="227" t="s">
        <v>83</v>
      </c>
      <c r="AV764" s="12" t="s">
        <v>83</v>
      </c>
      <c r="AW764" s="12" t="s">
        <v>37</v>
      </c>
      <c r="AX764" s="12" t="s">
        <v>74</v>
      </c>
      <c r="AY764" s="227" t="s">
        <v>196</v>
      </c>
    </row>
    <row r="765" spans="2:65" s="13" customFormat="1">
      <c r="B765" s="228"/>
      <c r="C765" s="229"/>
      <c r="D765" s="218" t="s">
        <v>205</v>
      </c>
      <c r="E765" s="230" t="s">
        <v>24</v>
      </c>
      <c r="F765" s="231" t="s">
        <v>263</v>
      </c>
      <c r="G765" s="229"/>
      <c r="H765" s="232">
        <v>46.274999999999999</v>
      </c>
      <c r="I765" s="233"/>
      <c r="J765" s="229"/>
      <c r="K765" s="229"/>
      <c r="L765" s="234"/>
      <c r="M765" s="235"/>
      <c r="N765" s="236"/>
      <c r="O765" s="236"/>
      <c r="P765" s="236"/>
      <c r="Q765" s="236"/>
      <c r="R765" s="236"/>
      <c r="S765" s="236"/>
      <c r="T765" s="237"/>
      <c r="AT765" s="238" t="s">
        <v>205</v>
      </c>
      <c r="AU765" s="238" t="s">
        <v>83</v>
      </c>
      <c r="AV765" s="13" t="s">
        <v>211</v>
      </c>
      <c r="AW765" s="13" t="s">
        <v>37</v>
      </c>
      <c r="AX765" s="13" t="s">
        <v>74</v>
      </c>
      <c r="AY765" s="238" t="s">
        <v>196</v>
      </c>
    </row>
    <row r="766" spans="2:65" s="14" customFormat="1">
      <c r="B766" s="239"/>
      <c r="C766" s="240"/>
      <c r="D766" s="218" t="s">
        <v>205</v>
      </c>
      <c r="E766" s="241" t="s">
        <v>24</v>
      </c>
      <c r="F766" s="242" t="s">
        <v>238</v>
      </c>
      <c r="G766" s="240"/>
      <c r="H766" s="243">
        <v>68.349999999999994</v>
      </c>
      <c r="I766" s="244"/>
      <c r="J766" s="240"/>
      <c r="K766" s="240"/>
      <c r="L766" s="245"/>
      <c r="M766" s="246"/>
      <c r="N766" s="247"/>
      <c r="O766" s="247"/>
      <c r="P766" s="247"/>
      <c r="Q766" s="247"/>
      <c r="R766" s="247"/>
      <c r="S766" s="247"/>
      <c r="T766" s="248"/>
      <c r="AT766" s="249" t="s">
        <v>205</v>
      </c>
      <c r="AU766" s="249" t="s">
        <v>83</v>
      </c>
      <c r="AV766" s="14" t="s">
        <v>203</v>
      </c>
      <c r="AW766" s="14" t="s">
        <v>37</v>
      </c>
      <c r="AX766" s="14" t="s">
        <v>81</v>
      </c>
      <c r="AY766" s="249" t="s">
        <v>196</v>
      </c>
    </row>
    <row r="767" spans="2:65" s="1" customFormat="1" ht="23" customHeight="1">
      <c r="B767" s="42"/>
      <c r="C767" s="250" t="s">
        <v>1150</v>
      </c>
      <c r="D767" s="250" t="s">
        <v>252</v>
      </c>
      <c r="E767" s="251" t="s">
        <v>1861</v>
      </c>
      <c r="F767" s="252" t="s">
        <v>1862</v>
      </c>
      <c r="G767" s="253" t="s">
        <v>267</v>
      </c>
      <c r="H767" s="254">
        <v>71.768000000000001</v>
      </c>
      <c r="I767" s="255"/>
      <c r="J767" s="256">
        <f>ROUND(I767*H767,2)</f>
        <v>0</v>
      </c>
      <c r="K767" s="252" t="s">
        <v>202</v>
      </c>
      <c r="L767" s="257"/>
      <c r="M767" s="258" t="s">
        <v>24</v>
      </c>
      <c r="N767" s="259" t="s">
        <v>45</v>
      </c>
      <c r="O767" s="43"/>
      <c r="P767" s="213">
        <f>O767*H767</f>
        <v>0</v>
      </c>
      <c r="Q767" s="213">
        <v>0</v>
      </c>
      <c r="R767" s="213">
        <f>Q767*H767</f>
        <v>0</v>
      </c>
      <c r="S767" s="213">
        <v>0</v>
      </c>
      <c r="T767" s="214">
        <f>S767*H767</f>
        <v>0</v>
      </c>
      <c r="AR767" s="25" t="s">
        <v>376</v>
      </c>
      <c r="AT767" s="25" t="s">
        <v>252</v>
      </c>
      <c r="AU767" s="25" t="s">
        <v>83</v>
      </c>
      <c r="AY767" s="25" t="s">
        <v>196</v>
      </c>
      <c r="BE767" s="215">
        <f>IF(N767="základní",J767,0)</f>
        <v>0</v>
      </c>
      <c r="BF767" s="215">
        <f>IF(N767="snížená",J767,0)</f>
        <v>0</v>
      </c>
      <c r="BG767" s="215">
        <f>IF(N767="zákl. přenesená",J767,0)</f>
        <v>0</v>
      </c>
      <c r="BH767" s="215">
        <f>IF(N767="sníž. přenesená",J767,0)</f>
        <v>0</v>
      </c>
      <c r="BI767" s="215">
        <f>IF(N767="nulová",J767,0)</f>
        <v>0</v>
      </c>
      <c r="BJ767" s="25" t="s">
        <v>81</v>
      </c>
      <c r="BK767" s="215">
        <f>ROUND(I767*H767,2)</f>
        <v>0</v>
      </c>
      <c r="BL767" s="25" t="s">
        <v>290</v>
      </c>
      <c r="BM767" s="25" t="s">
        <v>2722</v>
      </c>
    </row>
    <row r="768" spans="2:65" s="12" customFormat="1">
      <c r="B768" s="216"/>
      <c r="C768" s="217"/>
      <c r="D768" s="218" t="s">
        <v>205</v>
      </c>
      <c r="E768" s="219" t="s">
        <v>24</v>
      </c>
      <c r="F768" s="220" t="s">
        <v>2723</v>
      </c>
      <c r="G768" s="217"/>
      <c r="H768" s="221">
        <v>71.768000000000001</v>
      </c>
      <c r="I768" s="222"/>
      <c r="J768" s="217"/>
      <c r="K768" s="217"/>
      <c r="L768" s="223"/>
      <c r="M768" s="224"/>
      <c r="N768" s="225"/>
      <c r="O768" s="225"/>
      <c r="P768" s="225"/>
      <c r="Q768" s="225"/>
      <c r="R768" s="225"/>
      <c r="S768" s="225"/>
      <c r="T768" s="226"/>
      <c r="AT768" s="227" t="s">
        <v>205</v>
      </c>
      <c r="AU768" s="227" t="s">
        <v>83</v>
      </c>
      <c r="AV768" s="12" t="s">
        <v>83</v>
      </c>
      <c r="AW768" s="12" t="s">
        <v>37</v>
      </c>
      <c r="AX768" s="12" t="s">
        <v>81</v>
      </c>
      <c r="AY768" s="227" t="s">
        <v>196</v>
      </c>
    </row>
    <row r="769" spans="2:65" s="1" customFormat="1" ht="34.5" customHeight="1">
      <c r="B769" s="42"/>
      <c r="C769" s="204" t="s">
        <v>1155</v>
      </c>
      <c r="D769" s="204" t="s">
        <v>198</v>
      </c>
      <c r="E769" s="205" t="s">
        <v>1866</v>
      </c>
      <c r="F769" s="206" t="s">
        <v>1867</v>
      </c>
      <c r="G769" s="207" t="s">
        <v>267</v>
      </c>
      <c r="H769" s="208">
        <v>22.635999999999999</v>
      </c>
      <c r="I769" s="209"/>
      <c r="J769" s="210">
        <f>ROUND(I769*H769,2)</f>
        <v>0</v>
      </c>
      <c r="K769" s="206" t="s">
        <v>202</v>
      </c>
      <c r="L769" s="62"/>
      <c r="M769" s="211" t="s">
        <v>24</v>
      </c>
      <c r="N769" s="212" t="s">
        <v>45</v>
      </c>
      <c r="O769" s="43"/>
      <c r="P769" s="213">
        <f>O769*H769</f>
        <v>0</v>
      </c>
      <c r="Q769" s="213">
        <v>0</v>
      </c>
      <c r="R769" s="213">
        <f>Q769*H769</f>
        <v>0</v>
      </c>
      <c r="S769" s="213">
        <v>0</v>
      </c>
      <c r="T769" s="214">
        <f>S769*H769</f>
        <v>0</v>
      </c>
      <c r="AR769" s="25" t="s">
        <v>290</v>
      </c>
      <c r="AT769" s="25" t="s">
        <v>198</v>
      </c>
      <c r="AU769" s="25" t="s">
        <v>83</v>
      </c>
      <c r="AY769" s="25" t="s">
        <v>196</v>
      </c>
      <c r="BE769" s="215">
        <f>IF(N769="základní",J769,0)</f>
        <v>0</v>
      </c>
      <c r="BF769" s="215">
        <f>IF(N769="snížená",J769,0)</f>
        <v>0</v>
      </c>
      <c r="BG769" s="215">
        <f>IF(N769="zákl. přenesená",J769,0)</f>
        <v>0</v>
      </c>
      <c r="BH769" s="215">
        <f>IF(N769="sníž. přenesená",J769,0)</f>
        <v>0</v>
      </c>
      <c r="BI769" s="215">
        <f>IF(N769="nulová",J769,0)</f>
        <v>0</v>
      </c>
      <c r="BJ769" s="25" t="s">
        <v>81</v>
      </c>
      <c r="BK769" s="215">
        <f>ROUND(I769*H769,2)</f>
        <v>0</v>
      </c>
      <c r="BL769" s="25" t="s">
        <v>290</v>
      </c>
      <c r="BM769" s="25" t="s">
        <v>2724</v>
      </c>
    </row>
    <row r="770" spans="2:65" s="12" customFormat="1">
      <c r="B770" s="216"/>
      <c r="C770" s="217"/>
      <c r="D770" s="218" t="s">
        <v>205</v>
      </c>
      <c r="E770" s="219" t="s">
        <v>24</v>
      </c>
      <c r="F770" s="220" t="s">
        <v>2427</v>
      </c>
      <c r="G770" s="217"/>
      <c r="H770" s="221">
        <v>6.6360000000000001</v>
      </c>
      <c r="I770" s="222"/>
      <c r="J770" s="217"/>
      <c r="K770" s="217"/>
      <c r="L770" s="223"/>
      <c r="M770" s="224"/>
      <c r="N770" s="225"/>
      <c r="O770" s="225"/>
      <c r="P770" s="225"/>
      <c r="Q770" s="225"/>
      <c r="R770" s="225"/>
      <c r="S770" s="225"/>
      <c r="T770" s="226"/>
      <c r="AT770" s="227" t="s">
        <v>205</v>
      </c>
      <c r="AU770" s="227" t="s">
        <v>83</v>
      </c>
      <c r="AV770" s="12" t="s">
        <v>83</v>
      </c>
      <c r="AW770" s="12" t="s">
        <v>37</v>
      </c>
      <c r="AX770" s="12" t="s">
        <v>74</v>
      </c>
      <c r="AY770" s="227" t="s">
        <v>196</v>
      </c>
    </row>
    <row r="771" spans="2:65" s="12" customFormat="1">
      <c r="B771" s="216"/>
      <c r="C771" s="217"/>
      <c r="D771" s="218" t="s">
        <v>205</v>
      </c>
      <c r="E771" s="219" t="s">
        <v>24</v>
      </c>
      <c r="F771" s="220" t="s">
        <v>2725</v>
      </c>
      <c r="G771" s="217"/>
      <c r="H771" s="221">
        <v>16</v>
      </c>
      <c r="I771" s="222"/>
      <c r="J771" s="217"/>
      <c r="K771" s="217"/>
      <c r="L771" s="223"/>
      <c r="M771" s="224"/>
      <c r="N771" s="225"/>
      <c r="O771" s="225"/>
      <c r="P771" s="225"/>
      <c r="Q771" s="225"/>
      <c r="R771" s="225"/>
      <c r="S771" s="225"/>
      <c r="T771" s="226"/>
      <c r="AT771" s="227" t="s">
        <v>205</v>
      </c>
      <c r="AU771" s="227" t="s">
        <v>83</v>
      </c>
      <c r="AV771" s="12" t="s">
        <v>83</v>
      </c>
      <c r="AW771" s="12" t="s">
        <v>37</v>
      </c>
      <c r="AX771" s="12" t="s">
        <v>74</v>
      </c>
      <c r="AY771" s="227" t="s">
        <v>196</v>
      </c>
    </row>
    <row r="772" spans="2:65" s="14" customFormat="1">
      <c r="B772" s="239"/>
      <c r="C772" s="240"/>
      <c r="D772" s="218" t="s">
        <v>205</v>
      </c>
      <c r="E772" s="241" t="s">
        <v>24</v>
      </c>
      <c r="F772" s="242" t="s">
        <v>238</v>
      </c>
      <c r="G772" s="240"/>
      <c r="H772" s="243">
        <v>22.635999999999999</v>
      </c>
      <c r="I772" s="244"/>
      <c r="J772" s="240"/>
      <c r="K772" s="240"/>
      <c r="L772" s="245"/>
      <c r="M772" s="246"/>
      <c r="N772" s="247"/>
      <c r="O772" s="247"/>
      <c r="P772" s="247"/>
      <c r="Q772" s="247"/>
      <c r="R772" s="247"/>
      <c r="S772" s="247"/>
      <c r="T772" s="248"/>
      <c r="AT772" s="249" t="s">
        <v>205</v>
      </c>
      <c r="AU772" s="249" t="s">
        <v>83</v>
      </c>
      <c r="AV772" s="14" t="s">
        <v>203</v>
      </c>
      <c r="AW772" s="14" t="s">
        <v>37</v>
      </c>
      <c r="AX772" s="14" t="s">
        <v>81</v>
      </c>
      <c r="AY772" s="249" t="s">
        <v>196</v>
      </c>
    </row>
    <row r="773" spans="2:65" s="1" customFormat="1" ht="23" customHeight="1">
      <c r="B773" s="42"/>
      <c r="C773" s="250" t="s">
        <v>1159</v>
      </c>
      <c r="D773" s="250" t="s">
        <v>252</v>
      </c>
      <c r="E773" s="251" t="s">
        <v>1861</v>
      </c>
      <c r="F773" s="252" t="s">
        <v>1862</v>
      </c>
      <c r="G773" s="253" t="s">
        <v>267</v>
      </c>
      <c r="H773" s="254">
        <v>23.768000000000001</v>
      </c>
      <c r="I773" s="255"/>
      <c r="J773" s="256">
        <f>ROUND(I773*H773,2)</f>
        <v>0</v>
      </c>
      <c r="K773" s="252" t="s">
        <v>202</v>
      </c>
      <c r="L773" s="257"/>
      <c r="M773" s="258" t="s">
        <v>24</v>
      </c>
      <c r="N773" s="259" t="s">
        <v>45</v>
      </c>
      <c r="O773" s="43"/>
      <c r="P773" s="213">
        <f>O773*H773</f>
        <v>0</v>
      </c>
      <c r="Q773" s="213">
        <v>0</v>
      </c>
      <c r="R773" s="213">
        <f>Q773*H773</f>
        <v>0</v>
      </c>
      <c r="S773" s="213">
        <v>0</v>
      </c>
      <c r="T773" s="214">
        <f>S773*H773</f>
        <v>0</v>
      </c>
      <c r="AR773" s="25" t="s">
        <v>376</v>
      </c>
      <c r="AT773" s="25" t="s">
        <v>252</v>
      </c>
      <c r="AU773" s="25" t="s">
        <v>83</v>
      </c>
      <c r="AY773" s="25" t="s">
        <v>196</v>
      </c>
      <c r="BE773" s="215">
        <f>IF(N773="základní",J773,0)</f>
        <v>0</v>
      </c>
      <c r="BF773" s="215">
        <f>IF(N773="snížená",J773,0)</f>
        <v>0</v>
      </c>
      <c r="BG773" s="215">
        <f>IF(N773="zákl. přenesená",J773,0)</f>
        <v>0</v>
      </c>
      <c r="BH773" s="215">
        <f>IF(N773="sníž. přenesená",J773,0)</f>
        <v>0</v>
      </c>
      <c r="BI773" s="215">
        <f>IF(N773="nulová",J773,0)</f>
        <v>0</v>
      </c>
      <c r="BJ773" s="25" t="s">
        <v>81</v>
      </c>
      <c r="BK773" s="215">
        <f>ROUND(I773*H773,2)</f>
        <v>0</v>
      </c>
      <c r="BL773" s="25" t="s">
        <v>290</v>
      </c>
      <c r="BM773" s="25" t="s">
        <v>2726</v>
      </c>
    </row>
    <row r="774" spans="2:65" s="12" customFormat="1">
      <c r="B774" s="216"/>
      <c r="C774" s="217"/>
      <c r="D774" s="218" t="s">
        <v>205</v>
      </c>
      <c r="E774" s="219" t="s">
        <v>24</v>
      </c>
      <c r="F774" s="220" t="s">
        <v>2727</v>
      </c>
      <c r="G774" s="217"/>
      <c r="H774" s="221">
        <v>23.768000000000001</v>
      </c>
      <c r="I774" s="222"/>
      <c r="J774" s="217"/>
      <c r="K774" s="217"/>
      <c r="L774" s="223"/>
      <c r="M774" s="271"/>
      <c r="N774" s="272"/>
      <c r="O774" s="272"/>
      <c r="P774" s="272"/>
      <c r="Q774" s="272"/>
      <c r="R774" s="272"/>
      <c r="S774" s="272"/>
      <c r="T774" s="273"/>
      <c r="AT774" s="227" t="s">
        <v>205</v>
      </c>
      <c r="AU774" s="227" t="s">
        <v>83</v>
      </c>
      <c r="AV774" s="12" t="s">
        <v>83</v>
      </c>
      <c r="AW774" s="12" t="s">
        <v>37</v>
      </c>
      <c r="AX774" s="12" t="s">
        <v>81</v>
      </c>
      <c r="AY774" s="227" t="s">
        <v>196</v>
      </c>
    </row>
    <row r="775" spans="2:65" s="1" customFormat="1" ht="7" customHeight="1">
      <c r="B775" s="57"/>
      <c r="C775" s="58"/>
      <c r="D775" s="58"/>
      <c r="E775" s="58"/>
      <c r="F775" s="58"/>
      <c r="G775" s="58"/>
      <c r="H775" s="58"/>
      <c r="I775" s="149"/>
      <c r="J775" s="58"/>
      <c r="K775" s="58"/>
      <c r="L775" s="62"/>
    </row>
  </sheetData>
  <sheetProtection algorithmName="SHA-512" hashValue="LuD5c2+kpbObyB+I3r303xbBCvG58pDqICE4TG2QKvi34UHyHSH+X1DEQYFXXo7oerCbSlfoOKkPSJzfPiSi6w==" saltValue="DP/0RM0iOEGHWhCoOz9ezXAQQ6RgXHiPeodyskkaB5kbtLz04oBnZMPWmSxx5xS5hn4mMY4r1X91LxeRBcg4yA==" spinCount="100000" sheet="1" objects="1" scenarios="1" formatColumns="0" formatRows="0" autoFilter="0"/>
  <autoFilter ref="C107:K774"/>
  <mergeCells count="13">
    <mergeCell ref="E100:H100"/>
    <mergeCell ref="G1:H1"/>
    <mergeCell ref="L2:V2"/>
    <mergeCell ref="E49:H49"/>
    <mergeCell ref="E51:H51"/>
    <mergeCell ref="J55:J56"/>
    <mergeCell ref="E96:H96"/>
    <mergeCell ref="E98:H98"/>
    <mergeCell ref="E7:H7"/>
    <mergeCell ref="E9:H9"/>
    <mergeCell ref="E11:H11"/>
    <mergeCell ref="E26:H26"/>
    <mergeCell ref="E47:H47"/>
  </mergeCells>
  <hyperlinks>
    <hyperlink ref="F1:G1" location="C2" display="1) Krycí list soupisu"/>
    <hyperlink ref="G1:H1" location="C58" display="2) Rekapitulace"/>
    <hyperlink ref="J1" location="C107" display="3) Soupis prací"/>
    <hyperlink ref="L1:V1" location="'Rekapitulace stavby'!C2" display="Rekapitulace stavby"/>
  </hyperlinks>
  <pageMargins left="0.59055118110236227" right="0.59055118110236227" top="0.59055118110236227" bottom="0.59055118110236227" header="0" footer="0"/>
  <pageSetup paperSize="9" scale="94" fitToHeight="100" orientation="landscape"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86"/>
  <sheetViews>
    <sheetView showGridLines="0" workbookViewId="0">
      <pane ySplit="1" topLeftCell="A142" activePane="bottomLeft" state="frozen"/>
      <selection pane="bottomLeft" activeCell="C58" sqref="C58"/>
    </sheetView>
  </sheetViews>
  <sheetFormatPr defaultRowHeight="12"/>
  <cols>
    <col min="1" max="1" width="6.25" customWidth="1"/>
    <col min="2" max="2" width="1.25" customWidth="1"/>
    <col min="3" max="3" width="3.125" customWidth="1"/>
    <col min="4" max="4" width="3.25" customWidth="1"/>
    <col min="5" max="5" width="12.875" customWidth="1"/>
    <col min="6" max="6" width="84.75" customWidth="1"/>
    <col min="7" max="7" width="6.5" customWidth="1"/>
    <col min="8" max="8" width="11.25" customWidth="1"/>
    <col min="9" max="9" width="15.25" style="121" customWidth="1"/>
    <col min="10" max="10" width="20.75" customWidth="1"/>
    <col min="11" max="11" width="17.12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97</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135</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2728</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2729</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96" customHeight="1">
      <c r="B26" s="131"/>
      <c r="C26" s="132"/>
      <c r="D26" s="132"/>
      <c r="E26" s="395" t="s">
        <v>2730</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ROUNDUP(J103,2)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ROUNDUP(SUM(BE103:BE285), 2)</f>
        <v>0</v>
      </c>
      <c r="G32" s="43"/>
      <c r="H32" s="43"/>
      <c r="I32" s="141">
        <v>0.21</v>
      </c>
      <c r="J32" s="140">
        <f>ROUNDUP(ROUNDUP((SUM(BE103:BE285)), 2)*I32, 1)</f>
        <v>0</v>
      </c>
      <c r="K32" s="46"/>
    </row>
    <row r="33" spans="2:11" s="1" customFormat="1" ht="14.4" customHeight="1">
      <c r="B33" s="42"/>
      <c r="C33" s="43"/>
      <c r="D33" s="43"/>
      <c r="E33" s="50" t="s">
        <v>46</v>
      </c>
      <c r="F33" s="140">
        <f>ROUNDUP(SUM(BF103:BF285), 2)</f>
        <v>0</v>
      </c>
      <c r="G33" s="43"/>
      <c r="H33" s="43"/>
      <c r="I33" s="141">
        <v>0.15</v>
      </c>
      <c r="J33" s="140">
        <f>ROUNDUP(ROUNDUP((SUM(BF103:BF285)), 2)*I33, 1)</f>
        <v>0</v>
      </c>
      <c r="K33" s="46"/>
    </row>
    <row r="34" spans="2:11" s="1" customFormat="1" ht="14.4" hidden="1" customHeight="1">
      <c r="B34" s="42"/>
      <c r="C34" s="43"/>
      <c r="D34" s="43"/>
      <c r="E34" s="50" t="s">
        <v>47</v>
      </c>
      <c r="F34" s="140">
        <f>ROUNDUP(SUM(BG103:BG285), 2)</f>
        <v>0</v>
      </c>
      <c r="G34" s="43"/>
      <c r="H34" s="43"/>
      <c r="I34" s="141">
        <v>0.21</v>
      </c>
      <c r="J34" s="140">
        <v>0</v>
      </c>
      <c r="K34" s="46"/>
    </row>
    <row r="35" spans="2:11" s="1" customFormat="1" ht="14.4" hidden="1" customHeight="1">
      <c r="B35" s="42"/>
      <c r="C35" s="43"/>
      <c r="D35" s="43"/>
      <c r="E35" s="50" t="s">
        <v>48</v>
      </c>
      <c r="F35" s="140">
        <f>ROUNDUP(SUM(BH103:BH285), 2)</f>
        <v>0</v>
      </c>
      <c r="G35" s="43"/>
      <c r="H35" s="43"/>
      <c r="I35" s="141">
        <v>0.15</v>
      </c>
      <c r="J35" s="140">
        <v>0</v>
      </c>
      <c r="K35" s="46"/>
    </row>
    <row r="36" spans="2:11" s="1" customFormat="1" ht="14.4" hidden="1" customHeight="1">
      <c r="B36" s="42"/>
      <c r="C36" s="43"/>
      <c r="D36" s="43"/>
      <c r="E36" s="50" t="s">
        <v>49</v>
      </c>
      <c r="F36" s="140">
        <f>ROUNDUP(SUM(BI103:BI285),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135</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A4 - zti, út, plyn, přípojky</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David Šašek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J103</f>
        <v>0</v>
      </c>
      <c r="K60" s="46"/>
      <c r="AU60" s="25" t="s">
        <v>143</v>
      </c>
    </row>
    <row r="61" spans="2:47" s="8" customFormat="1" ht="25" customHeight="1">
      <c r="B61" s="159"/>
      <c r="C61" s="160"/>
      <c r="D61" s="161" t="s">
        <v>144</v>
      </c>
      <c r="E61" s="162"/>
      <c r="F61" s="162"/>
      <c r="G61" s="162"/>
      <c r="H61" s="162"/>
      <c r="I61" s="163"/>
      <c r="J61" s="164">
        <f>J104</f>
        <v>0</v>
      </c>
      <c r="K61" s="165"/>
    </row>
    <row r="62" spans="2:47" s="9" customFormat="1" ht="19.899999999999999" customHeight="1">
      <c r="B62" s="166"/>
      <c r="C62" s="167"/>
      <c r="D62" s="168" t="s">
        <v>2731</v>
      </c>
      <c r="E62" s="169"/>
      <c r="F62" s="169"/>
      <c r="G62" s="169"/>
      <c r="H62" s="169"/>
      <c r="I62" s="170"/>
      <c r="J62" s="171">
        <f>J105</f>
        <v>0</v>
      </c>
      <c r="K62" s="172"/>
    </row>
    <row r="63" spans="2:47" s="9" customFormat="1" ht="19.899999999999999" customHeight="1">
      <c r="B63" s="166"/>
      <c r="C63" s="167"/>
      <c r="D63" s="168" t="s">
        <v>148</v>
      </c>
      <c r="E63" s="169"/>
      <c r="F63" s="169"/>
      <c r="G63" s="169"/>
      <c r="H63" s="169"/>
      <c r="I63" s="170"/>
      <c r="J63" s="171">
        <f>J122</f>
        <v>0</v>
      </c>
      <c r="K63" s="172"/>
    </row>
    <row r="64" spans="2:47" s="9" customFormat="1" ht="19.899999999999999" customHeight="1">
      <c r="B64" s="166"/>
      <c r="C64" s="167"/>
      <c r="D64" s="168" t="s">
        <v>2732</v>
      </c>
      <c r="E64" s="169"/>
      <c r="F64" s="169"/>
      <c r="G64" s="169"/>
      <c r="H64" s="169"/>
      <c r="I64" s="170"/>
      <c r="J64" s="171">
        <f>J124</f>
        <v>0</v>
      </c>
      <c r="K64" s="172"/>
    </row>
    <row r="65" spans="2:11" s="9" customFormat="1" ht="19.899999999999999" customHeight="1">
      <c r="B65" s="166"/>
      <c r="C65" s="167"/>
      <c r="D65" s="168" t="s">
        <v>2733</v>
      </c>
      <c r="E65" s="169"/>
      <c r="F65" s="169"/>
      <c r="G65" s="169"/>
      <c r="H65" s="169"/>
      <c r="I65" s="170"/>
      <c r="J65" s="171">
        <f>J129</f>
        <v>0</v>
      </c>
      <c r="K65" s="172"/>
    </row>
    <row r="66" spans="2:11" s="9" customFormat="1" ht="19.899999999999999" customHeight="1">
      <c r="B66" s="166"/>
      <c r="C66" s="167"/>
      <c r="D66" s="168" t="s">
        <v>159</v>
      </c>
      <c r="E66" s="169"/>
      <c r="F66" s="169"/>
      <c r="G66" s="169"/>
      <c r="H66" s="169"/>
      <c r="I66" s="170"/>
      <c r="J66" s="171">
        <f>J164</f>
        <v>0</v>
      </c>
      <c r="K66" s="172"/>
    </row>
    <row r="67" spans="2:11" s="9" customFormat="1" ht="19.899999999999999" customHeight="1">
      <c r="B67" s="166"/>
      <c r="C67" s="167"/>
      <c r="D67" s="168" t="s">
        <v>2734</v>
      </c>
      <c r="E67" s="169"/>
      <c r="F67" s="169"/>
      <c r="G67" s="169"/>
      <c r="H67" s="169"/>
      <c r="I67" s="170"/>
      <c r="J67" s="171">
        <f>J169</f>
        <v>0</v>
      </c>
      <c r="K67" s="172"/>
    </row>
    <row r="68" spans="2:11" s="9" customFormat="1" ht="19.899999999999999" customHeight="1">
      <c r="B68" s="166"/>
      <c r="C68" s="167"/>
      <c r="D68" s="168" t="s">
        <v>164</v>
      </c>
      <c r="E68" s="169"/>
      <c r="F68" s="169"/>
      <c r="G68" s="169"/>
      <c r="H68" s="169"/>
      <c r="I68" s="170"/>
      <c r="J68" s="171">
        <f>J171</f>
        <v>0</v>
      </c>
      <c r="K68" s="172"/>
    </row>
    <row r="69" spans="2:11" s="8" customFormat="1" ht="25" customHeight="1">
      <c r="B69" s="159"/>
      <c r="C69" s="160"/>
      <c r="D69" s="161" t="s">
        <v>166</v>
      </c>
      <c r="E69" s="162"/>
      <c r="F69" s="162"/>
      <c r="G69" s="162"/>
      <c r="H69" s="162"/>
      <c r="I69" s="163"/>
      <c r="J69" s="164">
        <f>J177</f>
        <v>0</v>
      </c>
      <c r="K69" s="165"/>
    </row>
    <row r="70" spans="2:11" s="9" customFormat="1" ht="19.899999999999999" customHeight="1">
      <c r="B70" s="166"/>
      <c r="C70" s="167"/>
      <c r="D70" s="168" t="s">
        <v>2735</v>
      </c>
      <c r="E70" s="169"/>
      <c r="F70" s="169"/>
      <c r="G70" s="169"/>
      <c r="H70" s="169"/>
      <c r="I70" s="170"/>
      <c r="J70" s="171">
        <f>J178</f>
        <v>0</v>
      </c>
      <c r="K70" s="172"/>
    </row>
    <row r="71" spans="2:11" s="9" customFormat="1" ht="19.899999999999999" customHeight="1">
      <c r="B71" s="166"/>
      <c r="C71" s="167"/>
      <c r="D71" s="168" t="s">
        <v>2736</v>
      </c>
      <c r="E71" s="169"/>
      <c r="F71" s="169"/>
      <c r="G71" s="169"/>
      <c r="H71" s="169"/>
      <c r="I71" s="170"/>
      <c r="J71" s="171">
        <f>J194</f>
        <v>0</v>
      </c>
      <c r="K71" s="172"/>
    </row>
    <row r="72" spans="2:11" s="9" customFormat="1" ht="19.899999999999999" customHeight="1">
      <c r="B72" s="166"/>
      <c r="C72" s="167"/>
      <c r="D72" s="168" t="s">
        <v>2737</v>
      </c>
      <c r="E72" s="169"/>
      <c r="F72" s="169"/>
      <c r="G72" s="169"/>
      <c r="H72" s="169"/>
      <c r="I72" s="170"/>
      <c r="J72" s="171">
        <f>J205</f>
        <v>0</v>
      </c>
      <c r="K72" s="172"/>
    </row>
    <row r="73" spans="2:11" s="9" customFormat="1" ht="19.899999999999999" customHeight="1">
      <c r="B73" s="166"/>
      <c r="C73" s="167"/>
      <c r="D73" s="168" t="s">
        <v>2738</v>
      </c>
      <c r="E73" s="169"/>
      <c r="F73" s="169"/>
      <c r="G73" s="169"/>
      <c r="H73" s="169"/>
      <c r="I73" s="170"/>
      <c r="J73" s="171">
        <f>J221</f>
        <v>0</v>
      </c>
      <c r="K73" s="172"/>
    </row>
    <row r="74" spans="2:11" s="9" customFormat="1" ht="19.899999999999999" customHeight="1">
      <c r="B74" s="166"/>
      <c r="C74" s="167"/>
      <c r="D74" s="168" t="s">
        <v>2739</v>
      </c>
      <c r="E74" s="169"/>
      <c r="F74" s="169"/>
      <c r="G74" s="169"/>
      <c r="H74" s="169"/>
      <c r="I74" s="170"/>
      <c r="J74" s="171">
        <f>J237</f>
        <v>0</v>
      </c>
      <c r="K74" s="172"/>
    </row>
    <row r="75" spans="2:11" s="9" customFormat="1" ht="19.899999999999999" customHeight="1">
      <c r="B75" s="166"/>
      <c r="C75" s="167"/>
      <c r="D75" s="168" t="s">
        <v>2740</v>
      </c>
      <c r="E75" s="169"/>
      <c r="F75" s="169"/>
      <c r="G75" s="169"/>
      <c r="H75" s="169"/>
      <c r="I75" s="170"/>
      <c r="J75" s="171">
        <f>J244</f>
        <v>0</v>
      </c>
      <c r="K75" s="172"/>
    </row>
    <row r="76" spans="2:11" s="9" customFormat="1" ht="19.899999999999999" customHeight="1">
      <c r="B76" s="166"/>
      <c r="C76" s="167"/>
      <c r="D76" s="168" t="s">
        <v>2741</v>
      </c>
      <c r="E76" s="169"/>
      <c r="F76" s="169"/>
      <c r="G76" s="169"/>
      <c r="H76" s="169"/>
      <c r="I76" s="170"/>
      <c r="J76" s="171">
        <f>J247</f>
        <v>0</v>
      </c>
      <c r="K76" s="172"/>
    </row>
    <row r="77" spans="2:11" s="9" customFormat="1" ht="19.899999999999999" customHeight="1">
      <c r="B77" s="166"/>
      <c r="C77" s="167"/>
      <c r="D77" s="168" t="s">
        <v>2742</v>
      </c>
      <c r="E77" s="169"/>
      <c r="F77" s="169"/>
      <c r="G77" s="169"/>
      <c r="H77" s="169"/>
      <c r="I77" s="170"/>
      <c r="J77" s="171">
        <f>J258</f>
        <v>0</v>
      </c>
      <c r="K77" s="172"/>
    </row>
    <row r="78" spans="2:11" s="9" customFormat="1" ht="19.899999999999999" customHeight="1">
      <c r="B78" s="166"/>
      <c r="C78" s="167"/>
      <c r="D78" s="168" t="s">
        <v>2743</v>
      </c>
      <c r="E78" s="169"/>
      <c r="F78" s="169"/>
      <c r="G78" s="169"/>
      <c r="H78" s="169"/>
      <c r="I78" s="170"/>
      <c r="J78" s="171">
        <f>J268</f>
        <v>0</v>
      </c>
      <c r="K78" s="172"/>
    </row>
    <row r="79" spans="2:11" s="8" customFormat="1" ht="25" customHeight="1">
      <c r="B79" s="159"/>
      <c r="C79" s="160"/>
      <c r="D79" s="161" t="s">
        <v>2744</v>
      </c>
      <c r="E79" s="162"/>
      <c r="F79" s="162"/>
      <c r="G79" s="162"/>
      <c r="H79" s="162"/>
      <c r="I79" s="163"/>
      <c r="J79" s="164">
        <f>J280</f>
        <v>0</v>
      </c>
      <c r="K79" s="165"/>
    </row>
    <row r="80" spans="2:11" s="9" customFormat="1" ht="19.899999999999999" customHeight="1">
      <c r="B80" s="166"/>
      <c r="C80" s="167"/>
      <c r="D80" s="168" t="s">
        <v>2745</v>
      </c>
      <c r="E80" s="169"/>
      <c r="F80" s="169"/>
      <c r="G80" s="169"/>
      <c r="H80" s="169"/>
      <c r="I80" s="170"/>
      <c r="J80" s="171">
        <f>J281</f>
        <v>0</v>
      </c>
      <c r="K80" s="172"/>
    </row>
    <row r="81" spans="2:12" s="8" customFormat="1" ht="25" customHeight="1">
      <c r="B81" s="159"/>
      <c r="C81" s="160"/>
      <c r="D81" s="161" t="s">
        <v>2746</v>
      </c>
      <c r="E81" s="162"/>
      <c r="F81" s="162"/>
      <c r="G81" s="162"/>
      <c r="H81" s="162"/>
      <c r="I81" s="163"/>
      <c r="J81" s="164">
        <f>J283</f>
        <v>0</v>
      </c>
      <c r="K81" s="165"/>
    </row>
    <row r="82" spans="2:12" s="1" customFormat="1" ht="21.75" customHeight="1">
      <c r="B82" s="42"/>
      <c r="C82" s="43"/>
      <c r="D82" s="43"/>
      <c r="E82" s="43"/>
      <c r="F82" s="43"/>
      <c r="G82" s="43"/>
      <c r="H82" s="43"/>
      <c r="I82" s="128"/>
      <c r="J82" s="43"/>
      <c r="K82" s="46"/>
    </row>
    <row r="83" spans="2:12" s="1" customFormat="1" ht="7" customHeight="1">
      <c r="B83" s="57"/>
      <c r="C83" s="58"/>
      <c r="D83" s="58"/>
      <c r="E83" s="58"/>
      <c r="F83" s="58"/>
      <c r="G83" s="58"/>
      <c r="H83" s="58"/>
      <c r="I83" s="149"/>
      <c r="J83" s="58"/>
      <c r="K83" s="59"/>
    </row>
    <row r="87" spans="2:12" s="1" customFormat="1" ht="7" customHeight="1">
      <c r="B87" s="60"/>
      <c r="C87" s="61"/>
      <c r="D87" s="61"/>
      <c r="E87" s="61"/>
      <c r="F87" s="61"/>
      <c r="G87" s="61"/>
      <c r="H87" s="61"/>
      <c r="I87" s="152"/>
      <c r="J87" s="61"/>
      <c r="K87" s="61"/>
      <c r="L87" s="62"/>
    </row>
    <row r="88" spans="2:12" s="1" customFormat="1" ht="37" customHeight="1">
      <c r="B88" s="42"/>
      <c r="C88" s="63" t="s">
        <v>180</v>
      </c>
      <c r="D88" s="64"/>
      <c r="E88" s="64"/>
      <c r="F88" s="64"/>
      <c r="G88" s="64"/>
      <c r="H88" s="64"/>
      <c r="I88" s="173"/>
      <c r="J88" s="64"/>
      <c r="K88" s="64"/>
      <c r="L88" s="62"/>
    </row>
    <row r="89" spans="2:12" s="1" customFormat="1" ht="7" customHeight="1">
      <c r="B89" s="42"/>
      <c r="C89" s="64"/>
      <c r="D89" s="64"/>
      <c r="E89" s="64"/>
      <c r="F89" s="64"/>
      <c r="G89" s="64"/>
      <c r="H89" s="64"/>
      <c r="I89" s="173"/>
      <c r="J89" s="64"/>
      <c r="K89" s="64"/>
      <c r="L89" s="62"/>
    </row>
    <row r="90" spans="2:12" s="1" customFormat="1" ht="14.4" customHeight="1">
      <c r="B90" s="42"/>
      <c r="C90" s="66" t="s">
        <v>18</v>
      </c>
      <c r="D90" s="64"/>
      <c r="E90" s="64"/>
      <c r="F90" s="64"/>
      <c r="G90" s="64"/>
      <c r="H90" s="64"/>
      <c r="I90" s="173"/>
      <c r="J90" s="64"/>
      <c r="K90" s="64"/>
      <c r="L90" s="62"/>
    </row>
    <row r="91" spans="2:12" s="1" customFormat="1" ht="14.5" customHeight="1">
      <c r="B91" s="42"/>
      <c r="C91" s="64"/>
      <c r="D91" s="64"/>
      <c r="E91" s="408" t="str">
        <f>E7</f>
        <v>Malšovice 6 a 17/6 - stavební úpravy</v>
      </c>
      <c r="F91" s="409"/>
      <c r="G91" s="409"/>
      <c r="H91" s="409"/>
      <c r="I91" s="173"/>
      <c r="J91" s="64"/>
      <c r="K91" s="64"/>
      <c r="L91" s="62"/>
    </row>
    <row r="92" spans="2:12">
      <c r="B92" s="29"/>
      <c r="C92" s="66" t="s">
        <v>134</v>
      </c>
      <c r="D92" s="174"/>
      <c r="E92" s="174"/>
      <c r="F92" s="174"/>
      <c r="G92" s="174"/>
      <c r="H92" s="174"/>
      <c r="J92" s="174"/>
      <c r="K92" s="174"/>
      <c r="L92" s="175"/>
    </row>
    <row r="93" spans="2:12" s="1" customFormat="1" ht="14.5" customHeight="1">
      <c r="B93" s="42"/>
      <c r="C93" s="64"/>
      <c r="D93" s="64"/>
      <c r="E93" s="408" t="s">
        <v>135</v>
      </c>
      <c r="F93" s="402"/>
      <c r="G93" s="402"/>
      <c r="H93" s="402"/>
      <c r="I93" s="173"/>
      <c r="J93" s="64"/>
      <c r="K93" s="64"/>
      <c r="L93" s="62"/>
    </row>
    <row r="94" spans="2:12" s="1" customFormat="1" ht="14.4" customHeight="1">
      <c r="B94" s="42"/>
      <c r="C94" s="66" t="s">
        <v>136</v>
      </c>
      <c r="D94" s="64"/>
      <c r="E94" s="64"/>
      <c r="F94" s="64"/>
      <c r="G94" s="64"/>
      <c r="H94" s="64"/>
      <c r="I94" s="173"/>
      <c r="J94" s="64"/>
      <c r="K94" s="64"/>
      <c r="L94" s="62"/>
    </row>
    <row r="95" spans="2:12" s="1" customFormat="1" ht="15" customHeight="1">
      <c r="B95" s="42"/>
      <c r="C95" s="64"/>
      <c r="D95" s="64"/>
      <c r="E95" s="374" t="str">
        <f>E11</f>
        <v>A4 - zti, út, plyn, přípojky</v>
      </c>
      <c r="F95" s="402"/>
      <c r="G95" s="402"/>
      <c r="H95" s="402"/>
      <c r="I95" s="173"/>
      <c r="J95" s="64"/>
      <c r="K95" s="64"/>
      <c r="L95" s="62"/>
    </row>
    <row r="96" spans="2:12" s="1" customFormat="1" ht="7" customHeight="1">
      <c r="B96" s="42"/>
      <c r="C96" s="64"/>
      <c r="D96" s="64"/>
      <c r="E96" s="64"/>
      <c r="F96" s="64"/>
      <c r="G96" s="64"/>
      <c r="H96" s="64"/>
      <c r="I96" s="173"/>
      <c r="J96" s="64"/>
      <c r="K96" s="64"/>
      <c r="L96" s="62"/>
    </row>
    <row r="97" spans="2:65" s="1" customFormat="1" ht="18" customHeight="1">
      <c r="B97" s="42"/>
      <c r="C97" s="66" t="s">
        <v>25</v>
      </c>
      <c r="D97" s="64"/>
      <c r="E97" s="64"/>
      <c r="F97" s="176" t="str">
        <f>F14</f>
        <v xml:space="preserve">Malšovice  </v>
      </c>
      <c r="G97" s="64"/>
      <c r="H97" s="64"/>
      <c r="I97" s="177" t="s">
        <v>27</v>
      </c>
      <c r="J97" s="74" t="str">
        <f>IF(J14="","",J14)</f>
        <v>2. 3. 2018</v>
      </c>
      <c r="K97" s="64"/>
      <c r="L97" s="62"/>
    </row>
    <row r="98" spans="2:65" s="1" customFormat="1" ht="7" customHeight="1">
      <c r="B98" s="42"/>
      <c r="C98" s="64"/>
      <c r="D98" s="64"/>
      <c r="E98" s="64"/>
      <c r="F98" s="64"/>
      <c r="G98" s="64"/>
      <c r="H98" s="64"/>
      <c r="I98" s="173"/>
      <c r="J98" s="64"/>
      <c r="K98" s="64"/>
      <c r="L98" s="62"/>
    </row>
    <row r="99" spans="2:65" s="1" customFormat="1">
      <c r="B99" s="42"/>
      <c r="C99" s="66" t="s">
        <v>29</v>
      </c>
      <c r="D99" s="64"/>
      <c r="E99" s="64"/>
      <c r="F99" s="176" t="str">
        <f>E17</f>
        <v>Obec Malšovice</v>
      </c>
      <c r="G99" s="64"/>
      <c r="H99" s="64"/>
      <c r="I99" s="177" t="s">
        <v>35</v>
      </c>
      <c r="J99" s="176" t="str">
        <f>E23</f>
        <v>David Šašek Děčín</v>
      </c>
      <c r="K99" s="64"/>
      <c r="L99" s="62"/>
    </row>
    <row r="100" spans="2:65" s="1" customFormat="1" ht="14.4" customHeight="1">
      <c r="B100" s="42"/>
      <c r="C100" s="66" t="s">
        <v>33</v>
      </c>
      <c r="D100" s="64"/>
      <c r="E100" s="64"/>
      <c r="F100" s="176" t="str">
        <f>IF(E20="","",E20)</f>
        <v/>
      </c>
      <c r="G100" s="64"/>
      <c r="H100" s="64"/>
      <c r="I100" s="173"/>
      <c r="J100" s="64"/>
      <c r="K100" s="64"/>
      <c r="L100" s="62"/>
    </row>
    <row r="101" spans="2:65" s="1" customFormat="1" ht="10.25" customHeight="1">
      <c r="B101" s="42"/>
      <c r="C101" s="64"/>
      <c r="D101" s="64"/>
      <c r="E101" s="64"/>
      <c r="F101" s="64"/>
      <c r="G101" s="64"/>
      <c r="H101" s="64"/>
      <c r="I101" s="173"/>
      <c r="J101" s="64"/>
      <c r="K101" s="64"/>
      <c r="L101" s="62"/>
    </row>
    <row r="102" spans="2:65" s="10" customFormat="1" ht="29.25" customHeight="1">
      <c r="B102" s="178"/>
      <c r="C102" s="179" t="s">
        <v>181</v>
      </c>
      <c r="D102" s="180" t="s">
        <v>59</v>
      </c>
      <c r="E102" s="180" t="s">
        <v>55</v>
      </c>
      <c r="F102" s="180" t="s">
        <v>182</v>
      </c>
      <c r="G102" s="180" t="s">
        <v>183</v>
      </c>
      <c r="H102" s="180" t="s">
        <v>184</v>
      </c>
      <c r="I102" s="181" t="s">
        <v>185</v>
      </c>
      <c r="J102" s="180" t="s">
        <v>141</v>
      </c>
      <c r="K102" s="182" t="s">
        <v>186</v>
      </c>
      <c r="L102" s="183"/>
      <c r="M102" s="82" t="s">
        <v>187</v>
      </c>
      <c r="N102" s="83" t="s">
        <v>44</v>
      </c>
      <c r="O102" s="83" t="s">
        <v>188</v>
      </c>
      <c r="P102" s="83" t="s">
        <v>189</v>
      </c>
      <c r="Q102" s="83" t="s">
        <v>190</v>
      </c>
      <c r="R102" s="83" t="s">
        <v>191</v>
      </c>
      <c r="S102" s="83" t="s">
        <v>192</v>
      </c>
      <c r="T102" s="84" t="s">
        <v>193</v>
      </c>
    </row>
    <row r="103" spans="2:65" s="1" customFormat="1" ht="29.25" customHeight="1">
      <c r="B103" s="42"/>
      <c r="C103" s="88" t="s">
        <v>142</v>
      </c>
      <c r="D103" s="64"/>
      <c r="E103" s="64"/>
      <c r="F103" s="64"/>
      <c r="G103" s="64"/>
      <c r="H103" s="64"/>
      <c r="I103" s="173"/>
      <c r="J103" s="184">
        <f>BK103</f>
        <v>0</v>
      </c>
      <c r="K103" s="64"/>
      <c r="L103" s="62"/>
      <c r="M103" s="85"/>
      <c r="N103" s="86"/>
      <c r="O103" s="86"/>
      <c r="P103" s="185">
        <f>P104+P177+P280+P283</f>
        <v>0</v>
      </c>
      <c r="Q103" s="86"/>
      <c r="R103" s="185">
        <f>R104+R177+R280+R283</f>
        <v>92.150824120000024</v>
      </c>
      <c r="S103" s="86"/>
      <c r="T103" s="186">
        <f>T104+T177+T280+T283</f>
        <v>1.8959999999999999</v>
      </c>
      <c r="AT103" s="25" t="s">
        <v>73</v>
      </c>
      <c r="AU103" s="25" t="s">
        <v>143</v>
      </c>
      <c r="BK103" s="187">
        <f>BK104+BK177+BK280+BK283</f>
        <v>0</v>
      </c>
    </row>
    <row r="104" spans="2:65" s="11" customFormat="1" ht="37.4" customHeight="1">
      <c r="B104" s="188"/>
      <c r="C104" s="189"/>
      <c r="D104" s="190" t="s">
        <v>73</v>
      </c>
      <c r="E104" s="191" t="s">
        <v>194</v>
      </c>
      <c r="F104" s="191" t="s">
        <v>195</v>
      </c>
      <c r="G104" s="189"/>
      <c r="H104" s="189"/>
      <c r="I104" s="192"/>
      <c r="J104" s="193">
        <f>BK104</f>
        <v>0</v>
      </c>
      <c r="K104" s="189"/>
      <c r="L104" s="194"/>
      <c r="M104" s="195"/>
      <c r="N104" s="196"/>
      <c r="O104" s="196"/>
      <c r="P104" s="197">
        <f>P105+P122+P124+P129+P164+P169+P171</f>
        <v>0</v>
      </c>
      <c r="Q104" s="196"/>
      <c r="R104" s="197">
        <f>R105+R122+R124+R129+R164+R169+R171</f>
        <v>90.576449120000021</v>
      </c>
      <c r="S104" s="196"/>
      <c r="T104" s="198">
        <f>T105+T122+T124+T129+T164+T169+T171</f>
        <v>1.8959999999999999</v>
      </c>
      <c r="AR104" s="199" t="s">
        <v>81</v>
      </c>
      <c r="AT104" s="200" t="s">
        <v>73</v>
      </c>
      <c r="AU104" s="200" t="s">
        <v>74</v>
      </c>
      <c r="AY104" s="199" t="s">
        <v>196</v>
      </c>
      <c r="BK104" s="201">
        <f>BK105+BK122+BK124+BK129+BK164+BK169+BK171</f>
        <v>0</v>
      </c>
    </row>
    <row r="105" spans="2:65" s="11" customFormat="1" ht="19.899999999999999" customHeight="1">
      <c r="B105" s="188"/>
      <c r="C105" s="189"/>
      <c r="D105" s="190" t="s">
        <v>73</v>
      </c>
      <c r="E105" s="202" t="s">
        <v>81</v>
      </c>
      <c r="F105" s="202" t="s">
        <v>2747</v>
      </c>
      <c r="G105" s="189"/>
      <c r="H105" s="189"/>
      <c r="I105" s="192"/>
      <c r="J105" s="203">
        <f>BK105</f>
        <v>0</v>
      </c>
      <c r="K105" s="189"/>
      <c r="L105" s="194"/>
      <c r="M105" s="195"/>
      <c r="N105" s="196"/>
      <c r="O105" s="196"/>
      <c r="P105" s="197">
        <f>SUM(P106:P121)</f>
        <v>0</v>
      </c>
      <c r="Q105" s="196"/>
      <c r="R105" s="197">
        <f>SUM(R106:R121)</f>
        <v>74.440407520000008</v>
      </c>
      <c r="S105" s="196"/>
      <c r="T105" s="198">
        <f>SUM(T106:T121)</f>
        <v>1.8959999999999999</v>
      </c>
      <c r="AR105" s="199" t="s">
        <v>81</v>
      </c>
      <c r="AT105" s="200" t="s">
        <v>73</v>
      </c>
      <c r="AU105" s="200" t="s">
        <v>81</v>
      </c>
      <c r="AY105" s="199" t="s">
        <v>196</v>
      </c>
      <c r="BK105" s="201">
        <f>SUM(BK106:BK121)</f>
        <v>0</v>
      </c>
    </row>
    <row r="106" spans="2:65" s="1" customFormat="1" ht="46" customHeight="1">
      <c r="B106" s="42"/>
      <c r="C106" s="204" t="s">
        <v>81</v>
      </c>
      <c r="D106" s="204" t="s">
        <v>198</v>
      </c>
      <c r="E106" s="205" t="s">
        <v>2748</v>
      </c>
      <c r="F106" s="206" t="s">
        <v>2749</v>
      </c>
      <c r="G106" s="207" t="s">
        <v>267</v>
      </c>
      <c r="H106" s="208">
        <v>30</v>
      </c>
      <c r="I106" s="209"/>
      <c r="J106" s="210">
        <f t="shared" ref="J106:J121" si="0">ROUND(I106*H106,2)</f>
        <v>0</v>
      </c>
      <c r="K106" s="206" t="s">
        <v>202</v>
      </c>
      <c r="L106" s="62"/>
      <c r="M106" s="211" t="s">
        <v>24</v>
      </c>
      <c r="N106" s="212" t="s">
        <v>45</v>
      </c>
      <c r="O106" s="43"/>
      <c r="P106" s="213">
        <f t="shared" ref="P106:P121" si="1">O106*H106</f>
        <v>0</v>
      </c>
      <c r="Q106" s="213">
        <v>0.48</v>
      </c>
      <c r="R106" s="213">
        <f t="shared" ref="R106:R121" si="2">Q106*H106</f>
        <v>14.399999999999999</v>
      </c>
      <c r="S106" s="213">
        <v>0</v>
      </c>
      <c r="T106" s="214">
        <f t="shared" ref="T106:T121" si="3">S106*H106</f>
        <v>0</v>
      </c>
      <c r="AR106" s="25" t="s">
        <v>203</v>
      </c>
      <c r="AT106" s="25" t="s">
        <v>198</v>
      </c>
      <c r="AU106" s="25" t="s">
        <v>83</v>
      </c>
      <c r="AY106" s="25" t="s">
        <v>196</v>
      </c>
      <c r="BE106" s="215">
        <f t="shared" ref="BE106:BE121" si="4">IF(N106="základní",J106,0)</f>
        <v>0</v>
      </c>
      <c r="BF106" s="215">
        <f t="shared" ref="BF106:BF121" si="5">IF(N106="snížená",J106,0)</f>
        <v>0</v>
      </c>
      <c r="BG106" s="215">
        <f t="shared" ref="BG106:BG121" si="6">IF(N106="zákl. přenesená",J106,0)</f>
        <v>0</v>
      </c>
      <c r="BH106" s="215">
        <f t="shared" ref="BH106:BH121" si="7">IF(N106="sníž. přenesená",J106,0)</f>
        <v>0</v>
      </c>
      <c r="BI106" s="215">
        <f t="shared" ref="BI106:BI121" si="8">IF(N106="nulová",J106,0)</f>
        <v>0</v>
      </c>
      <c r="BJ106" s="25" t="s">
        <v>81</v>
      </c>
      <c r="BK106" s="215">
        <f t="shared" ref="BK106:BK121" si="9">ROUND(I106*H106,2)</f>
        <v>0</v>
      </c>
      <c r="BL106" s="25" t="s">
        <v>203</v>
      </c>
      <c r="BM106" s="25" t="s">
        <v>2750</v>
      </c>
    </row>
    <row r="107" spans="2:65" s="1" customFormat="1" ht="46" customHeight="1">
      <c r="B107" s="42"/>
      <c r="C107" s="204" t="s">
        <v>83</v>
      </c>
      <c r="D107" s="204" t="s">
        <v>198</v>
      </c>
      <c r="E107" s="205" t="s">
        <v>2751</v>
      </c>
      <c r="F107" s="206" t="s">
        <v>2752</v>
      </c>
      <c r="G107" s="207" t="s">
        <v>267</v>
      </c>
      <c r="H107" s="208">
        <v>6</v>
      </c>
      <c r="I107" s="209"/>
      <c r="J107" s="210">
        <f t="shared" si="0"/>
        <v>0</v>
      </c>
      <c r="K107" s="206" t="s">
        <v>202</v>
      </c>
      <c r="L107" s="62"/>
      <c r="M107" s="211" t="s">
        <v>24</v>
      </c>
      <c r="N107" s="212" t="s">
        <v>45</v>
      </c>
      <c r="O107" s="43"/>
      <c r="P107" s="213">
        <f t="shared" si="1"/>
        <v>0</v>
      </c>
      <c r="Q107" s="213">
        <v>0</v>
      </c>
      <c r="R107" s="213">
        <f t="shared" si="2"/>
        <v>0</v>
      </c>
      <c r="S107" s="213">
        <v>0.316</v>
      </c>
      <c r="T107" s="214">
        <f t="shared" si="3"/>
        <v>1.8959999999999999</v>
      </c>
      <c r="AR107" s="25" t="s">
        <v>203</v>
      </c>
      <c r="AT107" s="25" t="s">
        <v>198</v>
      </c>
      <c r="AU107" s="25" t="s">
        <v>83</v>
      </c>
      <c r="AY107" s="25" t="s">
        <v>196</v>
      </c>
      <c r="BE107" s="215">
        <f t="shared" si="4"/>
        <v>0</v>
      </c>
      <c r="BF107" s="215">
        <f t="shared" si="5"/>
        <v>0</v>
      </c>
      <c r="BG107" s="215">
        <f t="shared" si="6"/>
        <v>0</v>
      </c>
      <c r="BH107" s="215">
        <f t="shared" si="7"/>
        <v>0</v>
      </c>
      <c r="BI107" s="215">
        <f t="shared" si="8"/>
        <v>0</v>
      </c>
      <c r="BJ107" s="25" t="s">
        <v>81</v>
      </c>
      <c r="BK107" s="215">
        <f t="shared" si="9"/>
        <v>0</v>
      </c>
      <c r="BL107" s="25" t="s">
        <v>203</v>
      </c>
      <c r="BM107" s="25" t="s">
        <v>2753</v>
      </c>
    </row>
    <row r="108" spans="2:65" s="1" customFormat="1" ht="34.5" customHeight="1">
      <c r="B108" s="42"/>
      <c r="C108" s="204" t="s">
        <v>211</v>
      </c>
      <c r="D108" s="204" t="s">
        <v>198</v>
      </c>
      <c r="E108" s="205" t="s">
        <v>2754</v>
      </c>
      <c r="F108" s="206" t="s">
        <v>2755</v>
      </c>
      <c r="G108" s="207" t="s">
        <v>201</v>
      </c>
      <c r="H108" s="208">
        <v>7.38</v>
      </c>
      <c r="I108" s="209"/>
      <c r="J108" s="210">
        <f t="shared" si="0"/>
        <v>0</v>
      </c>
      <c r="K108" s="206" t="s">
        <v>202</v>
      </c>
      <c r="L108" s="62"/>
      <c r="M108" s="211" t="s">
        <v>24</v>
      </c>
      <c r="N108" s="212" t="s">
        <v>45</v>
      </c>
      <c r="O108" s="43"/>
      <c r="P108" s="213">
        <f t="shared" si="1"/>
        <v>0</v>
      </c>
      <c r="Q108" s="213">
        <v>0</v>
      </c>
      <c r="R108" s="213">
        <f t="shared" si="2"/>
        <v>0</v>
      </c>
      <c r="S108" s="213">
        <v>0</v>
      </c>
      <c r="T108" s="214">
        <f t="shared" si="3"/>
        <v>0</v>
      </c>
      <c r="AR108" s="25" t="s">
        <v>203</v>
      </c>
      <c r="AT108" s="25" t="s">
        <v>198</v>
      </c>
      <c r="AU108" s="25" t="s">
        <v>83</v>
      </c>
      <c r="AY108" s="25" t="s">
        <v>196</v>
      </c>
      <c r="BE108" s="215">
        <f t="shared" si="4"/>
        <v>0</v>
      </c>
      <c r="BF108" s="215">
        <f t="shared" si="5"/>
        <v>0</v>
      </c>
      <c r="BG108" s="215">
        <f t="shared" si="6"/>
        <v>0</v>
      </c>
      <c r="BH108" s="215">
        <f t="shared" si="7"/>
        <v>0</v>
      </c>
      <c r="BI108" s="215">
        <f t="shared" si="8"/>
        <v>0</v>
      </c>
      <c r="BJ108" s="25" t="s">
        <v>81</v>
      </c>
      <c r="BK108" s="215">
        <f t="shared" si="9"/>
        <v>0</v>
      </c>
      <c r="BL108" s="25" t="s">
        <v>203</v>
      </c>
      <c r="BM108" s="25" t="s">
        <v>2756</v>
      </c>
    </row>
    <row r="109" spans="2:65" s="1" customFormat="1" ht="46" customHeight="1">
      <c r="B109" s="42"/>
      <c r="C109" s="204" t="s">
        <v>203</v>
      </c>
      <c r="D109" s="204" t="s">
        <v>198</v>
      </c>
      <c r="E109" s="205" t="s">
        <v>2757</v>
      </c>
      <c r="F109" s="206" t="s">
        <v>2758</v>
      </c>
      <c r="G109" s="207" t="s">
        <v>201</v>
      </c>
      <c r="H109" s="208">
        <v>7.38</v>
      </c>
      <c r="I109" s="209"/>
      <c r="J109" s="210">
        <f t="shared" si="0"/>
        <v>0</v>
      </c>
      <c r="K109" s="206" t="s">
        <v>202</v>
      </c>
      <c r="L109" s="62"/>
      <c r="M109" s="211" t="s">
        <v>24</v>
      </c>
      <c r="N109" s="212" t="s">
        <v>45</v>
      </c>
      <c r="O109" s="43"/>
      <c r="P109" s="213">
        <f t="shared" si="1"/>
        <v>0</v>
      </c>
      <c r="Q109" s="213">
        <v>0</v>
      </c>
      <c r="R109" s="213">
        <f t="shared" si="2"/>
        <v>0</v>
      </c>
      <c r="S109" s="213">
        <v>0</v>
      </c>
      <c r="T109" s="214">
        <f t="shared" si="3"/>
        <v>0</v>
      </c>
      <c r="AR109" s="25" t="s">
        <v>203</v>
      </c>
      <c r="AT109" s="25" t="s">
        <v>198</v>
      </c>
      <c r="AU109" s="25" t="s">
        <v>83</v>
      </c>
      <c r="AY109" s="25" t="s">
        <v>196</v>
      </c>
      <c r="BE109" s="215">
        <f t="shared" si="4"/>
        <v>0</v>
      </c>
      <c r="BF109" s="215">
        <f t="shared" si="5"/>
        <v>0</v>
      </c>
      <c r="BG109" s="215">
        <f t="shared" si="6"/>
        <v>0</v>
      </c>
      <c r="BH109" s="215">
        <f t="shared" si="7"/>
        <v>0</v>
      </c>
      <c r="BI109" s="215">
        <f t="shared" si="8"/>
        <v>0</v>
      </c>
      <c r="BJ109" s="25" t="s">
        <v>81</v>
      </c>
      <c r="BK109" s="215">
        <f t="shared" si="9"/>
        <v>0</v>
      </c>
      <c r="BL109" s="25" t="s">
        <v>203</v>
      </c>
      <c r="BM109" s="25" t="s">
        <v>2759</v>
      </c>
    </row>
    <row r="110" spans="2:65" s="1" customFormat="1" ht="46" customHeight="1">
      <c r="B110" s="42"/>
      <c r="C110" s="204" t="s">
        <v>223</v>
      </c>
      <c r="D110" s="204" t="s">
        <v>198</v>
      </c>
      <c r="E110" s="205" t="s">
        <v>2760</v>
      </c>
      <c r="F110" s="206" t="s">
        <v>2761</v>
      </c>
      <c r="G110" s="207" t="s">
        <v>201</v>
      </c>
      <c r="H110" s="208">
        <v>74.016000000000005</v>
      </c>
      <c r="I110" s="209"/>
      <c r="J110" s="210">
        <f t="shared" si="0"/>
        <v>0</v>
      </c>
      <c r="K110" s="206" t="s">
        <v>202</v>
      </c>
      <c r="L110" s="62"/>
      <c r="M110" s="211" t="s">
        <v>24</v>
      </c>
      <c r="N110" s="212" t="s">
        <v>45</v>
      </c>
      <c r="O110" s="43"/>
      <c r="P110" s="213">
        <f t="shared" si="1"/>
        <v>0</v>
      </c>
      <c r="Q110" s="213">
        <v>0</v>
      </c>
      <c r="R110" s="213">
        <f t="shared" si="2"/>
        <v>0</v>
      </c>
      <c r="S110" s="213">
        <v>0</v>
      </c>
      <c r="T110" s="214">
        <f t="shared" si="3"/>
        <v>0</v>
      </c>
      <c r="AR110" s="25" t="s">
        <v>203</v>
      </c>
      <c r="AT110" s="25" t="s">
        <v>198</v>
      </c>
      <c r="AU110" s="25" t="s">
        <v>83</v>
      </c>
      <c r="AY110" s="25" t="s">
        <v>196</v>
      </c>
      <c r="BE110" s="215">
        <f t="shared" si="4"/>
        <v>0</v>
      </c>
      <c r="BF110" s="215">
        <f t="shared" si="5"/>
        <v>0</v>
      </c>
      <c r="BG110" s="215">
        <f t="shared" si="6"/>
        <v>0</v>
      </c>
      <c r="BH110" s="215">
        <f t="shared" si="7"/>
        <v>0</v>
      </c>
      <c r="BI110" s="215">
        <f t="shared" si="8"/>
        <v>0</v>
      </c>
      <c r="BJ110" s="25" t="s">
        <v>81</v>
      </c>
      <c r="BK110" s="215">
        <f t="shared" si="9"/>
        <v>0</v>
      </c>
      <c r="BL110" s="25" t="s">
        <v>203</v>
      </c>
      <c r="BM110" s="25" t="s">
        <v>2762</v>
      </c>
    </row>
    <row r="111" spans="2:65" s="1" customFormat="1" ht="46" customHeight="1">
      <c r="B111" s="42"/>
      <c r="C111" s="204" t="s">
        <v>230</v>
      </c>
      <c r="D111" s="204" t="s">
        <v>198</v>
      </c>
      <c r="E111" s="205" t="s">
        <v>2763</v>
      </c>
      <c r="F111" s="206" t="s">
        <v>2764</v>
      </c>
      <c r="G111" s="207" t="s">
        <v>201</v>
      </c>
      <c r="H111" s="208">
        <v>196.8</v>
      </c>
      <c r="I111" s="209"/>
      <c r="J111" s="210">
        <f t="shared" si="0"/>
        <v>0</v>
      </c>
      <c r="K111" s="206" t="s">
        <v>202</v>
      </c>
      <c r="L111" s="62"/>
      <c r="M111" s="211" t="s">
        <v>24</v>
      </c>
      <c r="N111" s="212" t="s">
        <v>45</v>
      </c>
      <c r="O111" s="43"/>
      <c r="P111" s="213">
        <f t="shared" si="1"/>
        <v>0</v>
      </c>
      <c r="Q111" s="213">
        <v>0</v>
      </c>
      <c r="R111" s="213">
        <f t="shared" si="2"/>
        <v>0</v>
      </c>
      <c r="S111" s="213">
        <v>0</v>
      </c>
      <c r="T111" s="214">
        <f t="shared" si="3"/>
        <v>0</v>
      </c>
      <c r="AR111" s="25" t="s">
        <v>203</v>
      </c>
      <c r="AT111" s="25" t="s">
        <v>198</v>
      </c>
      <c r="AU111" s="25" t="s">
        <v>83</v>
      </c>
      <c r="AY111" s="25" t="s">
        <v>196</v>
      </c>
      <c r="BE111" s="215">
        <f t="shared" si="4"/>
        <v>0</v>
      </c>
      <c r="BF111" s="215">
        <f t="shared" si="5"/>
        <v>0</v>
      </c>
      <c r="BG111" s="215">
        <f t="shared" si="6"/>
        <v>0</v>
      </c>
      <c r="BH111" s="215">
        <f t="shared" si="7"/>
        <v>0</v>
      </c>
      <c r="BI111" s="215">
        <f t="shared" si="8"/>
        <v>0</v>
      </c>
      <c r="BJ111" s="25" t="s">
        <v>81</v>
      </c>
      <c r="BK111" s="215">
        <f t="shared" si="9"/>
        <v>0</v>
      </c>
      <c r="BL111" s="25" t="s">
        <v>203</v>
      </c>
      <c r="BM111" s="25" t="s">
        <v>2765</v>
      </c>
    </row>
    <row r="112" spans="2:65" s="1" customFormat="1" ht="46" customHeight="1">
      <c r="B112" s="42"/>
      <c r="C112" s="204" t="s">
        <v>239</v>
      </c>
      <c r="D112" s="204" t="s">
        <v>198</v>
      </c>
      <c r="E112" s="205" t="s">
        <v>2766</v>
      </c>
      <c r="F112" s="206" t="s">
        <v>2767</v>
      </c>
      <c r="G112" s="207" t="s">
        <v>201</v>
      </c>
      <c r="H112" s="208">
        <v>135.40799999999999</v>
      </c>
      <c r="I112" s="209"/>
      <c r="J112" s="210">
        <f t="shared" si="0"/>
        <v>0</v>
      </c>
      <c r="K112" s="206" t="s">
        <v>202</v>
      </c>
      <c r="L112" s="62"/>
      <c r="M112" s="211" t="s">
        <v>24</v>
      </c>
      <c r="N112" s="212" t="s">
        <v>45</v>
      </c>
      <c r="O112" s="43"/>
      <c r="P112" s="213">
        <f t="shared" si="1"/>
        <v>0</v>
      </c>
      <c r="Q112" s="213">
        <v>0</v>
      </c>
      <c r="R112" s="213">
        <f t="shared" si="2"/>
        <v>0</v>
      </c>
      <c r="S112" s="213">
        <v>0</v>
      </c>
      <c r="T112" s="214">
        <f t="shared" si="3"/>
        <v>0</v>
      </c>
      <c r="AR112" s="25" t="s">
        <v>203</v>
      </c>
      <c r="AT112" s="25" t="s">
        <v>198</v>
      </c>
      <c r="AU112" s="25" t="s">
        <v>83</v>
      </c>
      <c r="AY112" s="25" t="s">
        <v>196</v>
      </c>
      <c r="BE112" s="215">
        <f t="shared" si="4"/>
        <v>0</v>
      </c>
      <c r="BF112" s="215">
        <f t="shared" si="5"/>
        <v>0</v>
      </c>
      <c r="BG112" s="215">
        <f t="shared" si="6"/>
        <v>0</v>
      </c>
      <c r="BH112" s="215">
        <f t="shared" si="7"/>
        <v>0</v>
      </c>
      <c r="BI112" s="215">
        <f t="shared" si="8"/>
        <v>0</v>
      </c>
      <c r="BJ112" s="25" t="s">
        <v>81</v>
      </c>
      <c r="BK112" s="215">
        <f t="shared" si="9"/>
        <v>0</v>
      </c>
      <c r="BL112" s="25" t="s">
        <v>203</v>
      </c>
      <c r="BM112" s="25" t="s">
        <v>2768</v>
      </c>
    </row>
    <row r="113" spans="2:65" s="1" customFormat="1" ht="34.5" customHeight="1">
      <c r="B113" s="42"/>
      <c r="C113" s="204" t="s">
        <v>245</v>
      </c>
      <c r="D113" s="204" t="s">
        <v>198</v>
      </c>
      <c r="E113" s="205" t="s">
        <v>2769</v>
      </c>
      <c r="F113" s="206" t="s">
        <v>2770</v>
      </c>
      <c r="G113" s="207" t="s">
        <v>267</v>
      </c>
      <c r="H113" s="208">
        <v>170.352</v>
      </c>
      <c r="I113" s="209"/>
      <c r="J113" s="210">
        <f t="shared" si="0"/>
        <v>0</v>
      </c>
      <c r="K113" s="206" t="s">
        <v>202</v>
      </c>
      <c r="L113" s="62"/>
      <c r="M113" s="211" t="s">
        <v>24</v>
      </c>
      <c r="N113" s="212" t="s">
        <v>45</v>
      </c>
      <c r="O113" s="43"/>
      <c r="P113" s="213">
        <f t="shared" si="1"/>
        <v>0</v>
      </c>
      <c r="Q113" s="213">
        <v>2.0100000000000001E-3</v>
      </c>
      <c r="R113" s="213">
        <f t="shared" si="2"/>
        <v>0.34240752000000002</v>
      </c>
      <c r="S113" s="213">
        <v>0</v>
      </c>
      <c r="T113" s="214">
        <f t="shared" si="3"/>
        <v>0</v>
      </c>
      <c r="AR113" s="25" t="s">
        <v>203</v>
      </c>
      <c r="AT113" s="25" t="s">
        <v>198</v>
      </c>
      <c r="AU113" s="25" t="s">
        <v>83</v>
      </c>
      <c r="AY113" s="25" t="s">
        <v>196</v>
      </c>
      <c r="BE113" s="215">
        <f t="shared" si="4"/>
        <v>0</v>
      </c>
      <c r="BF113" s="215">
        <f t="shared" si="5"/>
        <v>0</v>
      </c>
      <c r="BG113" s="215">
        <f t="shared" si="6"/>
        <v>0</v>
      </c>
      <c r="BH113" s="215">
        <f t="shared" si="7"/>
        <v>0</v>
      </c>
      <c r="BI113" s="215">
        <f t="shared" si="8"/>
        <v>0</v>
      </c>
      <c r="BJ113" s="25" t="s">
        <v>81</v>
      </c>
      <c r="BK113" s="215">
        <f t="shared" si="9"/>
        <v>0</v>
      </c>
      <c r="BL113" s="25" t="s">
        <v>203</v>
      </c>
      <c r="BM113" s="25" t="s">
        <v>2771</v>
      </c>
    </row>
    <row r="114" spans="2:65" s="1" customFormat="1" ht="46" customHeight="1">
      <c r="B114" s="42"/>
      <c r="C114" s="204" t="s">
        <v>251</v>
      </c>
      <c r="D114" s="204" t="s">
        <v>198</v>
      </c>
      <c r="E114" s="205" t="s">
        <v>2772</v>
      </c>
      <c r="F114" s="206" t="s">
        <v>2773</v>
      </c>
      <c r="G114" s="207" t="s">
        <v>267</v>
      </c>
      <c r="H114" s="208">
        <v>170.352</v>
      </c>
      <c r="I114" s="209"/>
      <c r="J114" s="210">
        <f t="shared" si="0"/>
        <v>0</v>
      </c>
      <c r="K114" s="206" t="s">
        <v>202</v>
      </c>
      <c r="L114" s="62"/>
      <c r="M114" s="211" t="s">
        <v>24</v>
      </c>
      <c r="N114" s="212" t="s">
        <v>45</v>
      </c>
      <c r="O114" s="43"/>
      <c r="P114" s="213">
        <f t="shared" si="1"/>
        <v>0</v>
      </c>
      <c r="Q114" s="213">
        <v>0</v>
      </c>
      <c r="R114" s="213">
        <f t="shared" si="2"/>
        <v>0</v>
      </c>
      <c r="S114" s="213">
        <v>0</v>
      </c>
      <c r="T114" s="214">
        <f t="shared" si="3"/>
        <v>0</v>
      </c>
      <c r="AR114" s="25" t="s">
        <v>203</v>
      </c>
      <c r="AT114" s="25" t="s">
        <v>198</v>
      </c>
      <c r="AU114" s="25" t="s">
        <v>83</v>
      </c>
      <c r="AY114" s="25" t="s">
        <v>196</v>
      </c>
      <c r="BE114" s="215">
        <f t="shared" si="4"/>
        <v>0</v>
      </c>
      <c r="BF114" s="215">
        <f t="shared" si="5"/>
        <v>0</v>
      </c>
      <c r="BG114" s="215">
        <f t="shared" si="6"/>
        <v>0</v>
      </c>
      <c r="BH114" s="215">
        <f t="shared" si="7"/>
        <v>0</v>
      </c>
      <c r="BI114" s="215">
        <f t="shared" si="8"/>
        <v>0</v>
      </c>
      <c r="BJ114" s="25" t="s">
        <v>81</v>
      </c>
      <c r="BK114" s="215">
        <f t="shared" si="9"/>
        <v>0</v>
      </c>
      <c r="BL114" s="25" t="s">
        <v>203</v>
      </c>
      <c r="BM114" s="25" t="s">
        <v>2774</v>
      </c>
    </row>
    <row r="115" spans="2:65" s="1" customFormat="1" ht="57.5" customHeight="1">
      <c r="B115" s="42"/>
      <c r="C115" s="204" t="s">
        <v>256</v>
      </c>
      <c r="D115" s="204" t="s">
        <v>198</v>
      </c>
      <c r="E115" s="205" t="s">
        <v>2775</v>
      </c>
      <c r="F115" s="206" t="s">
        <v>2776</v>
      </c>
      <c r="G115" s="207" t="s">
        <v>201</v>
      </c>
      <c r="H115" s="208">
        <v>4.5</v>
      </c>
      <c r="I115" s="209"/>
      <c r="J115" s="210">
        <f t="shared" si="0"/>
        <v>0</v>
      </c>
      <c r="K115" s="206" t="s">
        <v>202</v>
      </c>
      <c r="L115" s="62"/>
      <c r="M115" s="211" t="s">
        <v>24</v>
      </c>
      <c r="N115" s="212" t="s">
        <v>45</v>
      </c>
      <c r="O115" s="43"/>
      <c r="P115" s="213">
        <f t="shared" si="1"/>
        <v>0</v>
      </c>
      <c r="Q115" s="213">
        <v>0</v>
      </c>
      <c r="R115" s="213">
        <f t="shared" si="2"/>
        <v>0</v>
      </c>
      <c r="S115" s="213">
        <v>0</v>
      </c>
      <c r="T115" s="214">
        <f t="shared" si="3"/>
        <v>0</v>
      </c>
      <c r="AR115" s="25" t="s">
        <v>203</v>
      </c>
      <c r="AT115" s="25" t="s">
        <v>198</v>
      </c>
      <c r="AU115" s="25" t="s">
        <v>83</v>
      </c>
      <c r="AY115" s="25" t="s">
        <v>196</v>
      </c>
      <c r="BE115" s="215">
        <f t="shared" si="4"/>
        <v>0</v>
      </c>
      <c r="BF115" s="215">
        <f t="shared" si="5"/>
        <v>0</v>
      </c>
      <c r="BG115" s="215">
        <f t="shared" si="6"/>
        <v>0</v>
      </c>
      <c r="BH115" s="215">
        <f t="shared" si="7"/>
        <v>0</v>
      </c>
      <c r="BI115" s="215">
        <f t="shared" si="8"/>
        <v>0</v>
      </c>
      <c r="BJ115" s="25" t="s">
        <v>81</v>
      </c>
      <c r="BK115" s="215">
        <f t="shared" si="9"/>
        <v>0</v>
      </c>
      <c r="BL115" s="25" t="s">
        <v>203</v>
      </c>
      <c r="BM115" s="25" t="s">
        <v>2777</v>
      </c>
    </row>
    <row r="116" spans="2:65" s="1" customFormat="1" ht="34.5" customHeight="1">
      <c r="B116" s="42"/>
      <c r="C116" s="204" t="s">
        <v>264</v>
      </c>
      <c r="D116" s="204" t="s">
        <v>198</v>
      </c>
      <c r="E116" s="205" t="s">
        <v>2778</v>
      </c>
      <c r="F116" s="206" t="s">
        <v>2779</v>
      </c>
      <c r="G116" s="207" t="s">
        <v>201</v>
      </c>
      <c r="H116" s="208">
        <v>4.5</v>
      </c>
      <c r="I116" s="209"/>
      <c r="J116" s="210">
        <f t="shared" si="0"/>
        <v>0</v>
      </c>
      <c r="K116" s="206" t="s">
        <v>202</v>
      </c>
      <c r="L116" s="62"/>
      <c r="M116" s="211" t="s">
        <v>24</v>
      </c>
      <c r="N116" s="212" t="s">
        <v>45</v>
      </c>
      <c r="O116" s="43"/>
      <c r="P116" s="213">
        <f t="shared" si="1"/>
        <v>0</v>
      </c>
      <c r="Q116" s="213">
        <v>0</v>
      </c>
      <c r="R116" s="213">
        <f t="shared" si="2"/>
        <v>0</v>
      </c>
      <c r="S116" s="213">
        <v>0</v>
      </c>
      <c r="T116" s="214">
        <f t="shared" si="3"/>
        <v>0</v>
      </c>
      <c r="AR116" s="25" t="s">
        <v>203</v>
      </c>
      <c r="AT116" s="25" t="s">
        <v>198</v>
      </c>
      <c r="AU116" s="25" t="s">
        <v>83</v>
      </c>
      <c r="AY116" s="25" t="s">
        <v>196</v>
      </c>
      <c r="BE116" s="215">
        <f t="shared" si="4"/>
        <v>0</v>
      </c>
      <c r="BF116" s="215">
        <f t="shared" si="5"/>
        <v>0</v>
      </c>
      <c r="BG116" s="215">
        <f t="shared" si="6"/>
        <v>0</v>
      </c>
      <c r="BH116" s="215">
        <f t="shared" si="7"/>
        <v>0</v>
      </c>
      <c r="BI116" s="215">
        <f t="shared" si="8"/>
        <v>0</v>
      </c>
      <c r="BJ116" s="25" t="s">
        <v>81</v>
      </c>
      <c r="BK116" s="215">
        <f t="shared" si="9"/>
        <v>0</v>
      </c>
      <c r="BL116" s="25" t="s">
        <v>203</v>
      </c>
      <c r="BM116" s="25" t="s">
        <v>2780</v>
      </c>
    </row>
    <row r="117" spans="2:65" s="1" customFormat="1" ht="23" customHeight="1">
      <c r="B117" s="42"/>
      <c r="C117" s="250" t="s">
        <v>272</v>
      </c>
      <c r="D117" s="250" t="s">
        <v>252</v>
      </c>
      <c r="E117" s="251" t="s">
        <v>2781</v>
      </c>
      <c r="F117" s="252" t="s">
        <v>2782</v>
      </c>
      <c r="G117" s="253" t="s">
        <v>214</v>
      </c>
      <c r="H117" s="254">
        <v>8.1</v>
      </c>
      <c r="I117" s="255"/>
      <c r="J117" s="256">
        <f t="shared" si="0"/>
        <v>0</v>
      </c>
      <c r="K117" s="252" t="s">
        <v>202</v>
      </c>
      <c r="L117" s="257"/>
      <c r="M117" s="258" t="s">
        <v>24</v>
      </c>
      <c r="N117" s="259" t="s">
        <v>45</v>
      </c>
      <c r="O117" s="43"/>
      <c r="P117" s="213">
        <f t="shared" si="1"/>
        <v>0</v>
      </c>
      <c r="Q117" s="213">
        <v>0</v>
      </c>
      <c r="R117" s="213">
        <f t="shared" si="2"/>
        <v>0</v>
      </c>
      <c r="S117" s="213">
        <v>0</v>
      </c>
      <c r="T117" s="214">
        <f t="shared" si="3"/>
        <v>0</v>
      </c>
      <c r="AR117" s="25" t="s">
        <v>245</v>
      </c>
      <c r="AT117" s="25" t="s">
        <v>252</v>
      </c>
      <c r="AU117" s="25" t="s">
        <v>83</v>
      </c>
      <c r="AY117" s="25" t="s">
        <v>196</v>
      </c>
      <c r="BE117" s="215">
        <f t="shared" si="4"/>
        <v>0</v>
      </c>
      <c r="BF117" s="215">
        <f t="shared" si="5"/>
        <v>0</v>
      </c>
      <c r="BG117" s="215">
        <f t="shared" si="6"/>
        <v>0</v>
      </c>
      <c r="BH117" s="215">
        <f t="shared" si="7"/>
        <v>0</v>
      </c>
      <c r="BI117" s="215">
        <f t="shared" si="8"/>
        <v>0</v>
      </c>
      <c r="BJ117" s="25" t="s">
        <v>81</v>
      </c>
      <c r="BK117" s="215">
        <f t="shared" si="9"/>
        <v>0</v>
      </c>
      <c r="BL117" s="25" t="s">
        <v>203</v>
      </c>
      <c r="BM117" s="25" t="s">
        <v>2783</v>
      </c>
    </row>
    <row r="118" spans="2:65" s="1" customFormat="1" ht="34.5" customHeight="1">
      <c r="B118" s="42"/>
      <c r="C118" s="204" t="s">
        <v>277</v>
      </c>
      <c r="D118" s="204" t="s">
        <v>198</v>
      </c>
      <c r="E118" s="205" t="s">
        <v>2784</v>
      </c>
      <c r="F118" s="206" t="s">
        <v>2785</v>
      </c>
      <c r="G118" s="207" t="s">
        <v>201</v>
      </c>
      <c r="H118" s="208">
        <v>135.40799999999999</v>
      </c>
      <c r="I118" s="209"/>
      <c r="J118" s="210">
        <f t="shared" si="0"/>
        <v>0</v>
      </c>
      <c r="K118" s="206" t="s">
        <v>202</v>
      </c>
      <c r="L118" s="62"/>
      <c r="M118" s="211" t="s">
        <v>24</v>
      </c>
      <c r="N118" s="212" t="s">
        <v>45</v>
      </c>
      <c r="O118" s="43"/>
      <c r="P118" s="213">
        <f t="shared" si="1"/>
        <v>0</v>
      </c>
      <c r="Q118" s="213">
        <v>0</v>
      </c>
      <c r="R118" s="213">
        <f t="shared" si="2"/>
        <v>0</v>
      </c>
      <c r="S118" s="213">
        <v>0</v>
      </c>
      <c r="T118" s="214">
        <f t="shared" si="3"/>
        <v>0</v>
      </c>
      <c r="AR118" s="25" t="s">
        <v>203</v>
      </c>
      <c r="AT118" s="25" t="s">
        <v>198</v>
      </c>
      <c r="AU118" s="25" t="s">
        <v>83</v>
      </c>
      <c r="AY118" s="25" t="s">
        <v>196</v>
      </c>
      <c r="BE118" s="215">
        <f t="shared" si="4"/>
        <v>0</v>
      </c>
      <c r="BF118" s="215">
        <f t="shared" si="5"/>
        <v>0</v>
      </c>
      <c r="BG118" s="215">
        <f t="shared" si="6"/>
        <v>0</v>
      </c>
      <c r="BH118" s="215">
        <f t="shared" si="7"/>
        <v>0</v>
      </c>
      <c r="BI118" s="215">
        <f t="shared" si="8"/>
        <v>0</v>
      </c>
      <c r="BJ118" s="25" t="s">
        <v>81</v>
      </c>
      <c r="BK118" s="215">
        <f t="shared" si="9"/>
        <v>0</v>
      </c>
      <c r="BL118" s="25" t="s">
        <v>203</v>
      </c>
      <c r="BM118" s="25" t="s">
        <v>2786</v>
      </c>
    </row>
    <row r="119" spans="2:65" s="1" customFormat="1" ht="14.5" customHeight="1">
      <c r="B119" s="42"/>
      <c r="C119" s="250" t="s">
        <v>282</v>
      </c>
      <c r="D119" s="250" t="s">
        <v>252</v>
      </c>
      <c r="E119" s="251" t="s">
        <v>2787</v>
      </c>
      <c r="F119" s="252" t="s">
        <v>2788</v>
      </c>
      <c r="G119" s="253" t="s">
        <v>214</v>
      </c>
      <c r="H119" s="254">
        <v>5.4</v>
      </c>
      <c r="I119" s="255"/>
      <c r="J119" s="256">
        <f t="shared" si="0"/>
        <v>0</v>
      </c>
      <c r="K119" s="252" t="s">
        <v>202</v>
      </c>
      <c r="L119" s="257"/>
      <c r="M119" s="258" t="s">
        <v>24</v>
      </c>
      <c r="N119" s="259" t="s">
        <v>45</v>
      </c>
      <c r="O119" s="43"/>
      <c r="P119" s="213">
        <f t="shared" si="1"/>
        <v>0</v>
      </c>
      <c r="Q119" s="213">
        <v>1</v>
      </c>
      <c r="R119" s="213">
        <f t="shared" si="2"/>
        <v>5.4</v>
      </c>
      <c r="S119" s="213">
        <v>0</v>
      </c>
      <c r="T119" s="214">
        <f t="shared" si="3"/>
        <v>0</v>
      </c>
      <c r="AR119" s="25" t="s">
        <v>245</v>
      </c>
      <c r="AT119" s="25" t="s">
        <v>252</v>
      </c>
      <c r="AU119" s="25" t="s">
        <v>83</v>
      </c>
      <c r="AY119" s="25" t="s">
        <v>196</v>
      </c>
      <c r="BE119" s="215">
        <f t="shared" si="4"/>
        <v>0</v>
      </c>
      <c r="BF119" s="215">
        <f t="shared" si="5"/>
        <v>0</v>
      </c>
      <c r="BG119" s="215">
        <f t="shared" si="6"/>
        <v>0</v>
      </c>
      <c r="BH119" s="215">
        <f t="shared" si="7"/>
        <v>0</v>
      </c>
      <c r="BI119" s="215">
        <f t="shared" si="8"/>
        <v>0</v>
      </c>
      <c r="BJ119" s="25" t="s">
        <v>81</v>
      </c>
      <c r="BK119" s="215">
        <f t="shared" si="9"/>
        <v>0</v>
      </c>
      <c r="BL119" s="25" t="s">
        <v>203</v>
      </c>
      <c r="BM119" s="25" t="s">
        <v>2789</v>
      </c>
    </row>
    <row r="120" spans="2:65" s="1" customFormat="1" ht="57.5" customHeight="1">
      <c r="B120" s="42"/>
      <c r="C120" s="204" t="s">
        <v>10</v>
      </c>
      <c r="D120" s="204" t="s">
        <v>198</v>
      </c>
      <c r="E120" s="205" t="s">
        <v>2790</v>
      </c>
      <c r="F120" s="206" t="s">
        <v>2791</v>
      </c>
      <c r="G120" s="207" t="s">
        <v>201</v>
      </c>
      <c r="H120" s="208">
        <v>33.936</v>
      </c>
      <c r="I120" s="209"/>
      <c r="J120" s="210">
        <f t="shared" si="0"/>
        <v>0</v>
      </c>
      <c r="K120" s="206" t="s">
        <v>202</v>
      </c>
      <c r="L120" s="62"/>
      <c r="M120" s="211" t="s">
        <v>24</v>
      </c>
      <c r="N120" s="212" t="s">
        <v>45</v>
      </c>
      <c r="O120" s="43"/>
      <c r="P120" s="213">
        <f t="shared" si="1"/>
        <v>0</v>
      </c>
      <c r="Q120" s="213">
        <v>0</v>
      </c>
      <c r="R120" s="213">
        <f t="shared" si="2"/>
        <v>0</v>
      </c>
      <c r="S120" s="213">
        <v>0</v>
      </c>
      <c r="T120" s="214">
        <f t="shared" si="3"/>
        <v>0</v>
      </c>
      <c r="AR120" s="25" t="s">
        <v>203</v>
      </c>
      <c r="AT120" s="25" t="s">
        <v>198</v>
      </c>
      <c r="AU120" s="25" t="s">
        <v>83</v>
      </c>
      <c r="AY120" s="25" t="s">
        <v>196</v>
      </c>
      <c r="BE120" s="215">
        <f t="shared" si="4"/>
        <v>0</v>
      </c>
      <c r="BF120" s="215">
        <f t="shared" si="5"/>
        <v>0</v>
      </c>
      <c r="BG120" s="215">
        <f t="shared" si="6"/>
        <v>0</v>
      </c>
      <c r="BH120" s="215">
        <f t="shared" si="7"/>
        <v>0</v>
      </c>
      <c r="BI120" s="215">
        <f t="shared" si="8"/>
        <v>0</v>
      </c>
      <c r="BJ120" s="25" t="s">
        <v>81</v>
      </c>
      <c r="BK120" s="215">
        <f t="shared" si="9"/>
        <v>0</v>
      </c>
      <c r="BL120" s="25" t="s">
        <v>203</v>
      </c>
      <c r="BM120" s="25" t="s">
        <v>2792</v>
      </c>
    </row>
    <row r="121" spans="2:65" s="1" customFormat="1" ht="14.5" customHeight="1">
      <c r="B121" s="42"/>
      <c r="C121" s="250" t="s">
        <v>290</v>
      </c>
      <c r="D121" s="250" t="s">
        <v>252</v>
      </c>
      <c r="E121" s="251" t="s">
        <v>2793</v>
      </c>
      <c r="F121" s="252" t="s">
        <v>2794</v>
      </c>
      <c r="G121" s="253" t="s">
        <v>214</v>
      </c>
      <c r="H121" s="254">
        <v>54.298000000000002</v>
      </c>
      <c r="I121" s="255"/>
      <c r="J121" s="256">
        <f t="shared" si="0"/>
        <v>0</v>
      </c>
      <c r="K121" s="252" t="s">
        <v>202</v>
      </c>
      <c r="L121" s="257"/>
      <c r="M121" s="258" t="s">
        <v>24</v>
      </c>
      <c r="N121" s="259" t="s">
        <v>45</v>
      </c>
      <c r="O121" s="43"/>
      <c r="P121" s="213">
        <f t="shared" si="1"/>
        <v>0</v>
      </c>
      <c r="Q121" s="213">
        <v>1</v>
      </c>
      <c r="R121" s="213">
        <f t="shared" si="2"/>
        <v>54.298000000000002</v>
      </c>
      <c r="S121" s="213">
        <v>0</v>
      </c>
      <c r="T121" s="214">
        <f t="shared" si="3"/>
        <v>0</v>
      </c>
      <c r="AR121" s="25" t="s">
        <v>245</v>
      </c>
      <c r="AT121" s="25" t="s">
        <v>252</v>
      </c>
      <c r="AU121" s="25" t="s">
        <v>83</v>
      </c>
      <c r="AY121" s="25" t="s">
        <v>196</v>
      </c>
      <c r="BE121" s="215">
        <f t="shared" si="4"/>
        <v>0</v>
      </c>
      <c r="BF121" s="215">
        <f t="shared" si="5"/>
        <v>0</v>
      </c>
      <c r="BG121" s="215">
        <f t="shared" si="6"/>
        <v>0</v>
      </c>
      <c r="BH121" s="215">
        <f t="shared" si="7"/>
        <v>0</v>
      </c>
      <c r="BI121" s="215">
        <f t="shared" si="8"/>
        <v>0</v>
      </c>
      <c r="BJ121" s="25" t="s">
        <v>81</v>
      </c>
      <c r="BK121" s="215">
        <f t="shared" si="9"/>
        <v>0</v>
      </c>
      <c r="BL121" s="25" t="s">
        <v>203</v>
      </c>
      <c r="BM121" s="25" t="s">
        <v>2795</v>
      </c>
    </row>
    <row r="122" spans="2:65" s="11" customFormat="1" ht="29.9" customHeight="1">
      <c r="B122" s="188"/>
      <c r="C122" s="189"/>
      <c r="D122" s="190" t="s">
        <v>73</v>
      </c>
      <c r="E122" s="202" t="s">
        <v>203</v>
      </c>
      <c r="F122" s="202" t="s">
        <v>331</v>
      </c>
      <c r="G122" s="189"/>
      <c r="H122" s="189"/>
      <c r="I122" s="192"/>
      <c r="J122" s="203">
        <f>BK122</f>
        <v>0</v>
      </c>
      <c r="K122" s="189"/>
      <c r="L122" s="194"/>
      <c r="M122" s="195"/>
      <c r="N122" s="196"/>
      <c r="O122" s="196"/>
      <c r="P122" s="197">
        <f>P123</f>
        <v>0</v>
      </c>
      <c r="Q122" s="196"/>
      <c r="R122" s="197">
        <f>R123</f>
        <v>4.8576000000000006</v>
      </c>
      <c r="S122" s="196"/>
      <c r="T122" s="198">
        <f>T123</f>
        <v>0</v>
      </c>
      <c r="AR122" s="199" t="s">
        <v>81</v>
      </c>
      <c r="AT122" s="200" t="s">
        <v>73</v>
      </c>
      <c r="AU122" s="200" t="s">
        <v>81</v>
      </c>
      <c r="AY122" s="199" t="s">
        <v>196</v>
      </c>
      <c r="BK122" s="201">
        <f>BK123</f>
        <v>0</v>
      </c>
    </row>
    <row r="123" spans="2:65" s="1" customFormat="1" ht="34.5" customHeight="1">
      <c r="B123" s="42"/>
      <c r="C123" s="204" t="s">
        <v>296</v>
      </c>
      <c r="D123" s="204" t="s">
        <v>198</v>
      </c>
      <c r="E123" s="205" t="s">
        <v>581</v>
      </c>
      <c r="F123" s="206" t="s">
        <v>582</v>
      </c>
      <c r="G123" s="207" t="s">
        <v>267</v>
      </c>
      <c r="H123" s="208">
        <v>30</v>
      </c>
      <c r="I123" s="209"/>
      <c r="J123" s="210">
        <f>ROUND(I123*H123,2)</f>
        <v>0</v>
      </c>
      <c r="K123" s="206" t="s">
        <v>202</v>
      </c>
      <c r="L123" s="62"/>
      <c r="M123" s="211" t="s">
        <v>24</v>
      </c>
      <c r="N123" s="212" t="s">
        <v>45</v>
      </c>
      <c r="O123" s="43"/>
      <c r="P123" s="213">
        <f>O123*H123</f>
        <v>0</v>
      </c>
      <c r="Q123" s="213">
        <v>0.16192000000000001</v>
      </c>
      <c r="R123" s="213">
        <f>Q123*H123</f>
        <v>4.8576000000000006</v>
      </c>
      <c r="S123" s="213">
        <v>0</v>
      </c>
      <c r="T123" s="214">
        <f>S123*H123</f>
        <v>0</v>
      </c>
      <c r="AR123" s="25" t="s">
        <v>203</v>
      </c>
      <c r="AT123" s="25" t="s">
        <v>198</v>
      </c>
      <c r="AU123" s="25" t="s">
        <v>83</v>
      </c>
      <c r="AY123" s="25" t="s">
        <v>196</v>
      </c>
      <c r="BE123" s="215">
        <f>IF(N123="základní",J123,0)</f>
        <v>0</v>
      </c>
      <c r="BF123" s="215">
        <f>IF(N123="snížená",J123,0)</f>
        <v>0</v>
      </c>
      <c r="BG123" s="215">
        <f>IF(N123="zákl. přenesená",J123,0)</f>
        <v>0</v>
      </c>
      <c r="BH123" s="215">
        <f>IF(N123="sníž. přenesená",J123,0)</f>
        <v>0</v>
      </c>
      <c r="BI123" s="215">
        <f>IF(N123="nulová",J123,0)</f>
        <v>0</v>
      </c>
      <c r="BJ123" s="25" t="s">
        <v>81</v>
      </c>
      <c r="BK123" s="215">
        <f>ROUND(I123*H123,2)</f>
        <v>0</v>
      </c>
      <c r="BL123" s="25" t="s">
        <v>203</v>
      </c>
      <c r="BM123" s="25" t="s">
        <v>2796</v>
      </c>
    </row>
    <row r="124" spans="2:65" s="11" customFormat="1" ht="29.9" customHeight="1">
      <c r="B124" s="188"/>
      <c r="C124" s="189"/>
      <c r="D124" s="190" t="s">
        <v>73</v>
      </c>
      <c r="E124" s="202" t="s">
        <v>223</v>
      </c>
      <c r="F124" s="202" t="s">
        <v>2797</v>
      </c>
      <c r="G124" s="189"/>
      <c r="H124" s="189"/>
      <c r="I124" s="192"/>
      <c r="J124" s="203">
        <f>BK124</f>
        <v>0</v>
      </c>
      <c r="K124" s="189"/>
      <c r="L124" s="194"/>
      <c r="M124" s="195"/>
      <c r="N124" s="196"/>
      <c r="O124" s="196"/>
      <c r="P124" s="197">
        <f>SUM(P125:P128)</f>
        <v>0</v>
      </c>
      <c r="Q124" s="196"/>
      <c r="R124" s="197">
        <f>SUM(R125:R128)</f>
        <v>5.8720600000000003</v>
      </c>
      <c r="S124" s="196"/>
      <c r="T124" s="198">
        <f>SUM(T125:T128)</f>
        <v>0</v>
      </c>
      <c r="AR124" s="199" t="s">
        <v>81</v>
      </c>
      <c r="AT124" s="200" t="s">
        <v>73</v>
      </c>
      <c r="AU124" s="200" t="s">
        <v>81</v>
      </c>
      <c r="AY124" s="199" t="s">
        <v>196</v>
      </c>
      <c r="BK124" s="201">
        <f>SUM(BK125:BK128)</f>
        <v>0</v>
      </c>
    </row>
    <row r="125" spans="2:65" s="1" customFormat="1" ht="34.5" customHeight="1">
      <c r="B125" s="42"/>
      <c r="C125" s="204" t="s">
        <v>303</v>
      </c>
      <c r="D125" s="204" t="s">
        <v>198</v>
      </c>
      <c r="E125" s="205" t="s">
        <v>2798</v>
      </c>
      <c r="F125" s="206" t="s">
        <v>2799</v>
      </c>
      <c r="G125" s="207" t="s">
        <v>267</v>
      </c>
      <c r="H125" s="208">
        <v>6</v>
      </c>
      <c r="I125" s="209"/>
      <c r="J125" s="210">
        <f>ROUND(I125*H125,2)</f>
        <v>0</v>
      </c>
      <c r="K125" s="206" t="s">
        <v>202</v>
      </c>
      <c r="L125" s="62"/>
      <c r="M125" s="211" t="s">
        <v>24</v>
      </c>
      <c r="N125" s="212" t="s">
        <v>45</v>
      </c>
      <c r="O125" s="43"/>
      <c r="P125" s="213">
        <f>O125*H125</f>
        <v>0</v>
      </c>
      <c r="Q125" s="213">
        <v>0.26375999999999999</v>
      </c>
      <c r="R125" s="213">
        <f>Q125*H125</f>
        <v>1.58256</v>
      </c>
      <c r="S125" s="213">
        <v>0</v>
      </c>
      <c r="T125" s="214">
        <f>S125*H125</f>
        <v>0</v>
      </c>
      <c r="AR125" s="25" t="s">
        <v>203</v>
      </c>
      <c r="AT125" s="25" t="s">
        <v>198</v>
      </c>
      <c r="AU125" s="25" t="s">
        <v>83</v>
      </c>
      <c r="AY125" s="25" t="s">
        <v>196</v>
      </c>
      <c r="BE125" s="215">
        <f>IF(N125="základní",J125,0)</f>
        <v>0</v>
      </c>
      <c r="BF125" s="215">
        <f>IF(N125="snížená",J125,0)</f>
        <v>0</v>
      </c>
      <c r="BG125" s="215">
        <f>IF(N125="zákl. přenesená",J125,0)</f>
        <v>0</v>
      </c>
      <c r="BH125" s="215">
        <f>IF(N125="sníž. přenesená",J125,0)</f>
        <v>0</v>
      </c>
      <c r="BI125" s="215">
        <f>IF(N125="nulová",J125,0)</f>
        <v>0</v>
      </c>
      <c r="BJ125" s="25" t="s">
        <v>81</v>
      </c>
      <c r="BK125" s="215">
        <f>ROUND(I125*H125,2)</f>
        <v>0</v>
      </c>
      <c r="BL125" s="25" t="s">
        <v>203</v>
      </c>
      <c r="BM125" s="25" t="s">
        <v>2800</v>
      </c>
    </row>
    <row r="126" spans="2:65" s="1" customFormat="1" ht="46" customHeight="1">
      <c r="B126" s="42"/>
      <c r="C126" s="204" t="s">
        <v>312</v>
      </c>
      <c r="D126" s="204" t="s">
        <v>198</v>
      </c>
      <c r="E126" s="205" t="s">
        <v>2801</v>
      </c>
      <c r="F126" s="206" t="s">
        <v>2802</v>
      </c>
      <c r="G126" s="207" t="s">
        <v>267</v>
      </c>
      <c r="H126" s="208">
        <v>6</v>
      </c>
      <c r="I126" s="209"/>
      <c r="J126" s="210">
        <f>ROUND(I126*H126,2)</f>
        <v>0</v>
      </c>
      <c r="K126" s="206" t="s">
        <v>202</v>
      </c>
      <c r="L126" s="62"/>
      <c r="M126" s="211" t="s">
        <v>24</v>
      </c>
      <c r="N126" s="212" t="s">
        <v>45</v>
      </c>
      <c r="O126" s="43"/>
      <c r="P126" s="213">
        <f>O126*H126</f>
        <v>0</v>
      </c>
      <c r="Q126" s="213">
        <v>0.20745</v>
      </c>
      <c r="R126" s="213">
        <f>Q126*H126</f>
        <v>1.2446999999999999</v>
      </c>
      <c r="S126" s="213">
        <v>0</v>
      </c>
      <c r="T126" s="214">
        <f>S126*H126</f>
        <v>0</v>
      </c>
      <c r="AR126" s="25" t="s">
        <v>203</v>
      </c>
      <c r="AT126" s="25" t="s">
        <v>198</v>
      </c>
      <c r="AU126" s="25" t="s">
        <v>83</v>
      </c>
      <c r="AY126" s="25" t="s">
        <v>196</v>
      </c>
      <c r="BE126" s="215">
        <f>IF(N126="základní",J126,0)</f>
        <v>0</v>
      </c>
      <c r="BF126" s="215">
        <f>IF(N126="snížená",J126,0)</f>
        <v>0</v>
      </c>
      <c r="BG126" s="215">
        <f>IF(N126="zákl. přenesená",J126,0)</f>
        <v>0</v>
      </c>
      <c r="BH126" s="215">
        <f>IF(N126="sníž. přenesená",J126,0)</f>
        <v>0</v>
      </c>
      <c r="BI126" s="215">
        <f>IF(N126="nulová",J126,0)</f>
        <v>0</v>
      </c>
      <c r="BJ126" s="25" t="s">
        <v>81</v>
      </c>
      <c r="BK126" s="215">
        <f>ROUND(I126*H126,2)</f>
        <v>0</v>
      </c>
      <c r="BL126" s="25" t="s">
        <v>203</v>
      </c>
      <c r="BM126" s="25" t="s">
        <v>2803</v>
      </c>
    </row>
    <row r="127" spans="2:65" s="1" customFormat="1" ht="57.5" customHeight="1">
      <c r="B127" s="42"/>
      <c r="C127" s="204" t="s">
        <v>317</v>
      </c>
      <c r="D127" s="204" t="s">
        <v>198</v>
      </c>
      <c r="E127" s="205" t="s">
        <v>2804</v>
      </c>
      <c r="F127" s="206" t="s">
        <v>2805</v>
      </c>
      <c r="G127" s="207" t="s">
        <v>267</v>
      </c>
      <c r="H127" s="208">
        <v>30</v>
      </c>
      <c r="I127" s="209"/>
      <c r="J127" s="210">
        <f>ROUND(I127*H127,2)</f>
        <v>0</v>
      </c>
      <c r="K127" s="206" t="s">
        <v>24</v>
      </c>
      <c r="L127" s="62"/>
      <c r="M127" s="211" t="s">
        <v>24</v>
      </c>
      <c r="N127" s="212" t="s">
        <v>45</v>
      </c>
      <c r="O127" s="43"/>
      <c r="P127" s="213">
        <f>O127*H127</f>
        <v>0</v>
      </c>
      <c r="Q127" s="213">
        <v>0.1</v>
      </c>
      <c r="R127" s="213">
        <f>Q127*H127</f>
        <v>3</v>
      </c>
      <c r="S127" s="213">
        <v>0</v>
      </c>
      <c r="T127" s="214">
        <f>S127*H127</f>
        <v>0</v>
      </c>
      <c r="AR127" s="25" t="s">
        <v>203</v>
      </c>
      <c r="AT127" s="25" t="s">
        <v>198</v>
      </c>
      <c r="AU127" s="25" t="s">
        <v>83</v>
      </c>
      <c r="AY127" s="25" t="s">
        <v>196</v>
      </c>
      <c r="BE127" s="215">
        <f>IF(N127="základní",J127,0)</f>
        <v>0</v>
      </c>
      <c r="BF127" s="215">
        <f>IF(N127="snížená",J127,0)</f>
        <v>0</v>
      </c>
      <c r="BG127" s="215">
        <f>IF(N127="zákl. přenesená",J127,0)</f>
        <v>0</v>
      </c>
      <c r="BH127" s="215">
        <f>IF(N127="sníž. přenesená",J127,0)</f>
        <v>0</v>
      </c>
      <c r="BI127" s="215">
        <f>IF(N127="nulová",J127,0)</f>
        <v>0</v>
      </c>
      <c r="BJ127" s="25" t="s">
        <v>81</v>
      </c>
      <c r="BK127" s="215">
        <f>ROUND(I127*H127,2)</f>
        <v>0</v>
      </c>
      <c r="BL127" s="25" t="s">
        <v>203</v>
      </c>
      <c r="BM127" s="25" t="s">
        <v>2806</v>
      </c>
    </row>
    <row r="128" spans="2:65" s="1" customFormat="1" ht="34.5" customHeight="1">
      <c r="B128" s="42"/>
      <c r="C128" s="204" t="s">
        <v>9</v>
      </c>
      <c r="D128" s="204" t="s">
        <v>198</v>
      </c>
      <c r="E128" s="205" t="s">
        <v>2807</v>
      </c>
      <c r="F128" s="206" t="s">
        <v>2808</v>
      </c>
      <c r="G128" s="207" t="s">
        <v>320</v>
      </c>
      <c r="H128" s="208">
        <v>20</v>
      </c>
      <c r="I128" s="209"/>
      <c r="J128" s="210">
        <f>ROUND(I128*H128,2)</f>
        <v>0</v>
      </c>
      <c r="K128" s="206" t="s">
        <v>202</v>
      </c>
      <c r="L128" s="62"/>
      <c r="M128" s="211" t="s">
        <v>24</v>
      </c>
      <c r="N128" s="212" t="s">
        <v>45</v>
      </c>
      <c r="O128" s="43"/>
      <c r="P128" s="213">
        <f>O128*H128</f>
        <v>0</v>
      </c>
      <c r="Q128" s="213">
        <v>2.2399999999999998E-3</v>
      </c>
      <c r="R128" s="213">
        <f>Q128*H128</f>
        <v>4.4799999999999993E-2</v>
      </c>
      <c r="S128" s="213">
        <v>0</v>
      </c>
      <c r="T128" s="214">
        <f>S128*H128</f>
        <v>0</v>
      </c>
      <c r="AR128" s="25" t="s">
        <v>203</v>
      </c>
      <c r="AT128" s="25" t="s">
        <v>198</v>
      </c>
      <c r="AU128" s="25" t="s">
        <v>83</v>
      </c>
      <c r="AY128" s="25" t="s">
        <v>196</v>
      </c>
      <c r="BE128" s="215">
        <f>IF(N128="základní",J128,0)</f>
        <v>0</v>
      </c>
      <c r="BF128" s="215">
        <f>IF(N128="snížená",J128,0)</f>
        <v>0</v>
      </c>
      <c r="BG128" s="215">
        <f>IF(N128="zákl. přenesená",J128,0)</f>
        <v>0</v>
      </c>
      <c r="BH128" s="215">
        <f>IF(N128="sníž. přenesená",J128,0)</f>
        <v>0</v>
      </c>
      <c r="BI128" s="215">
        <f>IF(N128="nulová",J128,0)</f>
        <v>0</v>
      </c>
      <c r="BJ128" s="25" t="s">
        <v>81</v>
      </c>
      <c r="BK128" s="215">
        <f>ROUND(I128*H128,2)</f>
        <v>0</v>
      </c>
      <c r="BL128" s="25" t="s">
        <v>203</v>
      </c>
      <c r="BM128" s="25" t="s">
        <v>2809</v>
      </c>
    </row>
    <row r="129" spans="2:65" s="11" customFormat="1" ht="29.9" customHeight="1">
      <c r="B129" s="188"/>
      <c r="C129" s="189"/>
      <c r="D129" s="190" t="s">
        <v>73</v>
      </c>
      <c r="E129" s="202" t="s">
        <v>245</v>
      </c>
      <c r="F129" s="202" t="s">
        <v>2810</v>
      </c>
      <c r="G129" s="189"/>
      <c r="H129" s="189"/>
      <c r="I129" s="192"/>
      <c r="J129" s="203">
        <f>BK129</f>
        <v>0</v>
      </c>
      <c r="K129" s="189"/>
      <c r="L129" s="194"/>
      <c r="M129" s="195"/>
      <c r="N129" s="196"/>
      <c r="O129" s="196"/>
      <c r="P129" s="197">
        <f>SUM(P130:P163)</f>
        <v>0</v>
      </c>
      <c r="Q129" s="196"/>
      <c r="R129" s="197">
        <f>SUM(R130:R163)</f>
        <v>2.5589415999999998</v>
      </c>
      <c r="S129" s="196"/>
      <c r="T129" s="198">
        <f>SUM(T130:T163)</f>
        <v>0</v>
      </c>
      <c r="AR129" s="199" t="s">
        <v>81</v>
      </c>
      <c r="AT129" s="200" t="s">
        <v>73</v>
      </c>
      <c r="AU129" s="200" t="s">
        <v>81</v>
      </c>
      <c r="AY129" s="199" t="s">
        <v>196</v>
      </c>
      <c r="BK129" s="201">
        <f>SUM(BK130:BK163)</f>
        <v>0</v>
      </c>
    </row>
    <row r="130" spans="2:65" s="1" customFormat="1" ht="34.5" customHeight="1">
      <c r="B130" s="42"/>
      <c r="C130" s="204" t="s">
        <v>327</v>
      </c>
      <c r="D130" s="204" t="s">
        <v>198</v>
      </c>
      <c r="E130" s="205" t="s">
        <v>2811</v>
      </c>
      <c r="F130" s="206" t="s">
        <v>2812</v>
      </c>
      <c r="G130" s="207" t="s">
        <v>1079</v>
      </c>
      <c r="H130" s="208">
        <v>1</v>
      </c>
      <c r="I130" s="209"/>
      <c r="J130" s="210">
        <f t="shared" ref="J130:J163" si="10">ROUND(I130*H130,2)</f>
        <v>0</v>
      </c>
      <c r="K130" s="206" t="s">
        <v>202</v>
      </c>
      <c r="L130" s="62"/>
      <c r="M130" s="211" t="s">
        <v>24</v>
      </c>
      <c r="N130" s="212" t="s">
        <v>45</v>
      </c>
      <c r="O130" s="43"/>
      <c r="P130" s="213">
        <f t="shared" ref="P130:P163" si="11">O130*H130</f>
        <v>0</v>
      </c>
      <c r="Q130" s="213">
        <v>9.0200000000000002E-3</v>
      </c>
      <c r="R130" s="213">
        <f t="shared" ref="R130:R163" si="12">Q130*H130</f>
        <v>9.0200000000000002E-3</v>
      </c>
      <c r="S130" s="213">
        <v>0</v>
      </c>
      <c r="T130" s="214">
        <f t="shared" ref="T130:T163" si="13">S130*H130</f>
        <v>0</v>
      </c>
      <c r="AR130" s="25" t="s">
        <v>203</v>
      </c>
      <c r="AT130" s="25" t="s">
        <v>198</v>
      </c>
      <c r="AU130" s="25" t="s">
        <v>83</v>
      </c>
      <c r="AY130" s="25" t="s">
        <v>196</v>
      </c>
      <c r="BE130" s="215">
        <f t="shared" ref="BE130:BE163" si="14">IF(N130="základní",J130,0)</f>
        <v>0</v>
      </c>
      <c r="BF130" s="215">
        <f t="shared" ref="BF130:BF163" si="15">IF(N130="snížená",J130,0)</f>
        <v>0</v>
      </c>
      <c r="BG130" s="215">
        <f t="shared" ref="BG130:BG163" si="16">IF(N130="zákl. přenesená",J130,0)</f>
        <v>0</v>
      </c>
      <c r="BH130" s="215">
        <f t="shared" ref="BH130:BH163" si="17">IF(N130="sníž. přenesená",J130,0)</f>
        <v>0</v>
      </c>
      <c r="BI130" s="215">
        <f t="shared" ref="BI130:BI163" si="18">IF(N130="nulová",J130,0)</f>
        <v>0</v>
      </c>
      <c r="BJ130" s="25" t="s">
        <v>81</v>
      </c>
      <c r="BK130" s="215">
        <f t="shared" ref="BK130:BK163" si="19">ROUND(I130*H130,2)</f>
        <v>0</v>
      </c>
      <c r="BL130" s="25" t="s">
        <v>203</v>
      </c>
      <c r="BM130" s="25" t="s">
        <v>2813</v>
      </c>
    </row>
    <row r="131" spans="2:65" s="1" customFormat="1" ht="34.5" customHeight="1">
      <c r="B131" s="42"/>
      <c r="C131" s="204" t="s">
        <v>334</v>
      </c>
      <c r="D131" s="204" t="s">
        <v>198</v>
      </c>
      <c r="E131" s="205" t="s">
        <v>2814</v>
      </c>
      <c r="F131" s="206" t="s">
        <v>2815</v>
      </c>
      <c r="G131" s="207" t="s">
        <v>320</v>
      </c>
      <c r="H131" s="208">
        <v>10</v>
      </c>
      <c r="I131" s="209"/>
      <c r="J131" s="210">
        <f t="shared" si="10"/>
        <v>0</v>
      </c>
      <c r="K131" s="206" t="s">
        <v>202</v>
      </c>
      <c r="L131" s="62"/>
      <c r="M131" s="211" t="s">
        <v>24</v>
      </c>
      <c r="N131" s="212" t="s">
        <v>45</v>
      </c>
      <c r="O131" s="43"/>
      <c r="P131" s="213">
        <f t="shared" si="11"/>
        <v>0</v>
      </c>
      <c r="Q131" s="213">
        <v>0</v>
      </c>
      <c r="R131" s="213">
        <f t="shared" si="12"/>
        <v>0</v>
      </c>
      <c r="S131" s="213">
        <v>0</v>
      </c>
      <c r="T131" s="214">
        <f t="shared" si="13"/>
        <v>0</v>
      </c>
      <c r="AR131" s="25" t="s">
        <v>203</v>
      </c>
      <c r="AT131" s="25" t="s">
        <v>198</v>
      </c>
      <c r="AU131" s="25" t="s">
        <v>83</v>
      </c>
      <c r="AY131" s="25" t="s">
        <v>196</v>
      </c>
      <c r="BE131" s="215">
        <f t="shared" si="14"/>
        <v>0</v>
      </c>
      <c r="BF131" s="215">
        <f t="shared" si="15"/>
        <v>0</v>
      </c>
      <c r="BG131" s="215">
        <f t="shared" si="16"/>
        <v>0</v>
      </c>
      <c r="BH131" s="215">
        <f t="shared" si="17"/>
        <v>0</v>
      </c>
      <c r="BI131" s="215">
        <f t="shared" si="18"/>
        <v>0</v>
      </c>
      <c r="BJ131" s="25" t="s">
        <v>81</v>
      </c>
      <c r="BK131" s="215">
        <f t="shared" si="19"/>
        <v>0</v>
      </c>
      <c r="BL131" s="25" t="s">
        <v>203</v>
      </c>
      <c r="BM131" s="25" t="s">
        <v>2816</v>
      </c>
    </row>
    <row r="132" spans="2:65" s="1" customFormat="1" ht="23" customHeight="1">
      <c r="B132" s="42"/>
      <c r="C132" s="250" t="s">
        <v>341</v>
      </c>
      <c r="D132" s="250" t="s">
        <v>252</v>
      </c>
      <c r="E132" s="251" t="s">
        <v>2817</v>
      </c>
      <c r="F132" s="252" t="s">
        <v>2818</v>
      </c>
      <c r="G132" s="253" t="s">
        <v>320</v>
      </c>
      <c r="H132" s="254">
        <v>12</v>
      </c>
      <c r="I132" s="255"/>
      <c r="J132" s="256">
        <f t="shared" si="10"/>
        <v>0</v>
      </c>
      <c r="K132" s="252" t="s">
        <v>202</v>
      </c>
      <c r="L132" s="257"/>
      <c r="M132" s="258" t="s">
        <v>24</v>
      </c>
      <c r="N132" s="259" t="s">
        <v>45</v>
      </c>
      <c r="O132" s="43"/>
      <c r="P132" s="213">
        <f t="shared" si="11"/>
        <v>0</v>
      </c>
      <c r="Q132" s="213">
        <v>4.8999999999999998E-4</v>
      </c>
      <c r="R132" s="213">
        <f t="shared" si="12"/>
        <v>5.8799999999999998E-3</v>
      </c>
      <c r="S132" s="213">
        <v>0</v>
      </c>
      <c r="T132" s="214">
        <f t="shared" si="13"/>
        <v>0</v>
      </c>
      <c r="AR132" s="25" t="s">
        <v>245</v>
      </c>
      <c r="AT132" s="25" t="s">
        <v>252</v>
      </c>
      <c r="AU132" s="25" t="s">
        <v>83</v>
      </c>
      <c r="AY132" s="25" t="s">
        <v>196</v>
      </c>
      <c r="BE132" s="215">
        <f t="shared" si="14"/>
        <v>0</v>
      </c>
      <c r="BF132" s="215">
        <f t="shared" si="15"/>
        <v>0</v>
      </c>
      <c r="BG132" s="215">
        <f t="shared" si="16"/>
        <v>0</v>
      </c>
      <c r="BH132" s="215">
        <f t="shared" si="17"/>
        <v>0</v>
      </c>
      <c r="BI132" s="215">
        <f t="shared" si="18"/>
        <v>0</v>
      </c>
      <c r="BJ132" s="25" t="s">
        <v>81</v>
      </c>
      <c r="BK132" s="215">
        <f t="shared" si="19"/>
        <v>0</v>
      </c>
      <c r="BL132" s="25" t="s">
        <v>203</v>
      </c>
      <c r="BM132" s="25" t="s">
        <v>2819</v>
      </c>
    </row>
    <row r="133" spans="2:65" s="1" customFormat="1" ht="34.5" customHeight="1">
      <c r="B133" s="42"/>
      <c r="C133" s="204" t="s">
        <v>345</v>
      </c>
      <c r="D133" s="204" t="s">
        <v>198</v>
      </c>
      <c r="E133" s="205" t="s">
        <v>2820</v>
      </c>
      <c r="F133" s="206" t="s">
        <v>2821</v>
      </c>
      <c r="G133" s="207" t="s">
        <v>320</v>
      </c>
      <c r="H133" s="208">
        <v>6</v>
      </c>
      <c r="I133" s="209"/>
      <c r="J133" s="210">
        <f t="shared" si="10"/>
        <v>0</v>
      </c>
      <c r="K133" s="206" t="s">
        <v>202</v>
      </c>
      <c r="L133" s="62"/>
      <c r="M133" s="211" t="s">
        <v>24</v>
      </c>
      <c r="N133" s="212" t="s">
        <v>45</v>
      </c>
      <c r="O133" s="43"/>
      <c r="P133" s="213">
        <f t="shared" si="11"/>
        <v>0</v>
      </c>
      <c r="Q133" s="213">
        <v>0</v>
      </c>
      <c r="R133" s="213">
        <f t="shared" si="12"/>
        <v>0</v>
      </c>
      <c r="S133" s="213">
        <v>0</v>
      </c>
      <c r="T133" s="214">
        <f t="shared" si="13"/>
        <v>0</v>
      </c>
      <c r="AR133" s="25" t="s">
        <v>203</v>
      </c>
      <c r="AT133" s="25" t="s">
        <v>198</v>
      </c>
      <c r="AU133" s="25" t="s">
        <v>83</v>
      </c>
      <c r="AY133" s="25" t="s">
        <v>196</v>
      </c>
      <c r="BE133" s="215">
        <f t="shared" si="14"/>
        <v>0</v>
      </c>
      <c r="BF133" s="215">
        <f t="shared" si="15"/>
        <v>0</v>
      </c>
      <c r="BG133" s="215">
        <f t="shared" si="16"/>
        <v>0</v>
      </c>
      <c r="BH133" s="215">
        <f t="shared" si="17"/>
        <v>0</v>
      </c>
      <c r="BI133" s="215">
        <f t="shared" si="18"/>
        <v>0</v>
      </c>
      <c r="BJ133" s="25" t="s">
        <v>81</v>
      </c>
      <c r="BK133" s="215">
        <f t="shared" si="19"/>
        <v>0</v>
      </c>
      <c r="BL133" s="25" t="s">
        <v>203</v>
      </c>
      <c r="BM133" s="25" t="s">
        <v>2822</v>
      </c>
    </row>
    <row r="134" spans="2:65" s="1" customFormat="1" ht="23" customHeight="1">
      <c r="B134" s="42"/>
      <c r="C134" s="250" t="s">
        <v>350</v>
      </c>
      <c r="D134" s="250" t="s">
        <v>252</v>
      </c>
      <c r="E134" s="251" t="s">
        <v>2823</v>
      </c>
      <c r="F134" s="252" t="s">
        <v>2824</v>
      </c>
      <c r="G134" s="253" t="s">
        <v>320</v>
      </c>
      <c r="H134" s="254">
        <v>6.12</v>
      </c>
      <c r="I134" s="255"/>
      <c r="J134" s="256">
        <f t="shared" si="10"/>
        <v>0</v>
      </c>
      <c r="K134" s="252" t="s">
        <v>202</v>
      </c>
      <c r="L134" s="257"/>
      <c r="M134" s="258" t="s">
        <v>24</v>
      </c>
      <c r="N134" s="259" t="s">
        <v>45</v>
      </c>
      <c r="O134" s="43"/>
      <c r="P134" s="213">
        <f t="shared" si="11"/>
        <v>0</v>
      </c>
      <c r="Q134" s="213">
        <v>6.8000000000000005E-4</v>
      </c>
      <c r="R134" s="213">
        <f t="shared" si="12"/>
        <v>4.1616000000000005E-3</v>
      </c>
      <c r="S134" s="213">
        <v>0</v>
      </c>
      <c r="T134" s="214">
        <f t="shared" si="13"/>
        <v>0</v>
      </c>
      <c r="AR134" s="25" t="s">
        <v>245</v>
      </c>
      <c r="AT134" s="25" t="s">
        <v>252</v>
      </c>
      <c r="AU134" s="25" t="s">
        <v>83</v>
      </c>
      <c r="AY134" s="25" t="s">
        <v>196</v>
      </c>
      <c r="BE134" s="215">
        <f t="shared" si="14"/>
        <v>0</v>
      </c>
      <c r="BF134" s="215">
        <f t="shared" si="15"/>
        <v>0</v>
      </c>
      <c r="BG134" s="215">
        <f t="shared" si="16"/>
        <v>0</v>
      </c>
      <c r="BH134" s="215">
        <f t="shared" si="17"/>
        <v>0</v>
      </c>
      <c r="BI134" s="215">
        <f t="shared" si="18"/>
        <v>0</v>
      </c>
      <c r="BJ134" s="25" t="s">
        <v>81</v>
      </c>
      <c r="BK134" s="215">
        <f t="shared" si="19"/>
        <v>0</v>
      </c>
      <c r="BL134" s="25" t="s">
        <v>203</v>
      </c>
      <c r="BM134" s="25" t="s">
        <v>2825</v>
      </c>
    </row>
    <row r="135" spans="2:65" s="1" customFormat="1" ht="34.5" customHeight="1">
      <c r="B135" s="42"/>
      <c r="C135" s="204" t="s">
        <v>217</v>
      </c>
      <c r="D135" s="204" t="s">
        <v>198</v>
      </c>
      <c r="E135" s="205" t="s">
        <v>2826</v>
      </c>
      <c r="F135" s="206" t="s">
        <v>2827</v>
      </c>
      <c r="G135" s="207" t="s">
        <v>320</v>
      </c>
      <c r="H135" s="208">
        <v>24</v>
      </c>
      <c r="I135" s="209"/>
      <c r="J135" s="210">
        <f t="shared" si="10"/>
        <v>0</v>
      </c>
      <c r="K135" s="206" t="s">
        <v>202</v>
      </c>
      <c r="L135" s="62"/>
      <c r="M135" s="211" t="s">
        <v>24</v>
      </c>
      <c r="N135" s="212" t="s">
        <v>45</v>
      </c>
      <c r="O135" s="43"/>
      <c r="P135" s="213">
        <f t="shared" si="11"/>
        <v>0</v>
      </c>
      <c r="Q135" s="213">
        <v>1.7799999999999999E-3</v>
      </c>
      <c r="R135" s="213">
        <f t="shared" si="12"/>
        <v>4.2719999999999994E-2</v>
      </c>
      <c r="S135" s="213">
        <v>0</v>
      </c>
      <c r="T135" s="214">
        <f t="shared" si="13"/>
        <v>0</v>
      </c>
      <c r="AR135" s="25" t="s">
        <v>203</v>
      </c>
      <c r="AT135" s="25" t="s">
        <v>198</v>
      </c>
      <c r="AU135" s="25" t="s">
        <v>83</v>
      </c>
      <c r="AY135" s="25" t="s">
        <v>196</v>
      </c>
      <c r="BE135" s="215">
        <f t="shared" si="14"/>
        <v>0</v>
      </c>
      <c r="BF135" s="215">
        <f t="shared" si="15"/>
        <v>0</v>
      </c>
      <c r="BG135" s="215">
        <f t="shared" si="16"/>
        <v>0</v>
      </c>
      <c r="BH135" s="215">
        <f t="shared" si="17"/>
        <v>0</v>
      </c>
      <c r="BI135" s="215">
        <f t="shared" si="18"/>
        <v>0</v>
      </c>
      <c r="BJ135" s="25" t="s">
        <v>81</v>
      </c>
      <c r="BK135" s="215">
        <f t="shared" si="19"/>
        <v>0</v>
      </c>
      <c r="BL135" s="25" t="s">
        <v>203</v>
      </c>
      <c r="BM135" s="25" t="s">
        <v>2828</v>
      </c>
    </row>
    <row r="136" spans="2:65" s="1" customFormat="1" ht="34.5" customHeight="1">
      <c r="B136" s="42"/>
      <c r="C136" s="204" t="s">
        <v>360</v>
      </c>
      <c r="D136" s="204" t="s">
        <v>198</v>
      </c>
      <c r="E136" s="205" t="s">
        <v>2829</v>
      </c>
      <c r="F136" s="206" t="s">
        <v>2830</v>
      </c>
      <c r="G136" s="207" t="s">
        <v>320</v>
      </c>
      <c r="H136" s="208">
        <v>82</v>
      </c>
      <c r="I136" s="209"/>
      <c r="J136" s="210">
        <f t="shared" si="10"/>
        <v>0</v>
      </c>
      <c r="K136" s="206" t="s">
        <v>202</v>
      </c>
      <c r="L136" s="62"/>
      <c r="M136" s="211" t="s">
        <v>24</v>
      </c>
      <c r="N136" s="212" t="s">
        <v>45</v>
      </c>
      <c r="O136" s="43"/>
      <c r="P136" s="213">
        <f t="shared" si="11"/>
        <v>0</v>
      </c>
      <c r="Q136" s="213">
        <v>4.2700000000000004E-3</v>
      </c>
      <c r="R136" s="213">
        <f t="shared" si="12"/>
        <v>0.35014000000000001</v>
      </c>
      <c r="S136" s="213">
        <v>0</v>
      </c>
      <c r="T136" s="214">
        <f t="shared" si="13"/>
        <v>0</v>
      </c>
      <c r="AR136" s="25" t="s">
        <v>203</v>
      </c>
      <c r="AT136" s="25" t="s">
        <v>198</v>
      </c>
      <c r="AU136" s="25" t="s">
        <v>83</v>
      </c>
      <c r="AY136" s="25" t="s">
        <v>196</v>
      </c>
      <c r="BE136" s="215">
        <f t="shared" si="14"/>
        <v>0</v>
      </c>
      <c r="BF136" s="215">
        <f t="shared" si="15"/>
        <v>0</v>
      </c>
      <c r="BG136" s="215">
        <f t="shared" si="16"/>
        <v>0</v>
      </c>
      <c r="BH136" s="215">
        <f t="shared" si="17"/>
        <v>0</v>
      </c>
      <c r="BI136" s="215">
        <f t="shared" si="18"/>
        <v>0</v>
      </c>
      <c r="BJ136" s="25" t="s">
        <v>81</v>
      </c>
      <c r="BK136" s="215">
        <f t="shared" si="19"/>
        <v>0</v>
      </c>
      <c r="BL136" s="25" t="s">
        <v>203</v>
      </c>
      <c r="BM136" s="25" t="s">
        <v>2831</v>
      </c>
    </row>
    <row r="137" spans="2:65" s="1" customFormat="1" ht="34.5" customHeight="1">
      <c r="B137" s="42"/>
      <c r="C137" s="204" t="s">
        <v>367</v>
      </c>
      <c r="D137" s="204" t="s">
        <v>198</v>
      </c>
      <c r="E137" s="205" t="s">
        <v>2832</v>
      </c>
      <c r="F137" s="206" t="s">
        <v>2833</v>
      </c>
      <c r="G137" s="207" t="s">
        <v>248</v>
      </c>
      <c r="H137" s="208">
        <v>2</v>
      </c>
      <c r="I137" s="209"/>
      <c r="J137" s="210">
        <f t="shared" si="10"/>
        <v>0</v>
      </c>
      <c r="K137" s="206" t="s">
        <v>202</v>
      </c>
      <c r="L137" s="62"/>
      <c r="M137" s="211" t="s">
        <v>24</v>
      </c>
      <c r="N137" s="212" t="s">
        <v>45</v>
      </c>
      <c r="O137" s="43"/>
      <c r="P137" s="213">
        <f t="shared" si="11"/>
        <v>0</v>
      </c>
      <c r="Q137" s="213">
        <v>0</v>
      </c>
      <c r="R137" s="213">
        <f t="shared" si="12"/>
        <v>0</v>
      </c>
      <c r="S137" s="213">
        <v>0</v>
      </c>
      <c r="T137" s="214">
        <f t="shared" si="13"/>
        <v>0</v>
      </c>
      <c r="AR137" s="25" t="s">
        <v>203</v>
      </c>
      <c r="AT137" s="25" t="s">
        <v>198</v>
      </c>
      <c r="AU137" s="25" t="s">
        <v>83</v>
      </c>
      <c r="AY137" s="25" t="s">
        <v>196</v>
      </c>
      <c r="BE137" s="215">
        <f t="shared" si="14"/>
        <v>0</v>
      </c>
      <c r="BF137" s="215">
        <f t="shared" si="15"/>
        <v>0</v>
      </c>
      <c r="BG137" s="215">
        <f t="shared" si="16"/>
        <v>0</v>
      </c>
      <c r="BH137" s="215">
        <f t="shared" si="17"/>
        <v>0</v>
      </c>
      <c r="BI137" s="215">
        <f t="shared" si="18"/>
        <v>0</v>
      </c>
      <c r="BJ137" s="25" t="s">
        <v>81</v>
      </c>
      <c r="BK137" s="215">
        <f t="shared" si="19"/>
        <v>0</v>
      </c>
      <c r="BL137" s="25" t="s">
        <v>203</v>
      </c>
      <c r="BM137" s="25" t="s">
        <v>2834</v>
      </c>
    </row>
    <row r="138" spans="2:65" s="1" customFormat="1" ht="23" customHeight="1">
      <c r="B138" s="42"/>
      <c r="C138" s="250" t="s">
        <v>370</v>
      </c>
      <c r="D138" s="250" t="s">
        <v>252</v>
      </c>
      <c r="E138" s="251" t="s">
        <v>2835</v>
      </c>
      <c r="F138" s="252" t="s">
        <v>2836</v>
      </c>
      <c r="G138" s="253" t="s">
        <v>248</v>
      </c>
      <c r="H138" s="254">
        <v>1</v>
      </c>
      <c r="I138" s="255"/>
      <c r="J138" s="256">
        <f t="shared" si="10"/>
        <v>0</v>
      </c>
      <c r="K138" s="252" t="s">
        <v>202</v>
      </c>
      <c r="L138" s="257"/>
      <c r="M138" s="258" t="s">
        <v>24</v>
      </c>
      <c r="N138" s="259" t="s">
        <v>45</v>
      </c>
      <c r="O138" s="43"/>
      <c r="P138" s="213">
        <f t="shared" si="11"/>
        <v>0</v>
      </c>
      <c r="Q138" s="213">
        <v>5.0000000000000001E-4</v>
      </c>
      <c r="R138" s="213">
        <f t="shared" si="12"/>
        <v>5.0000000000000001E-4</v>
      </c>
      <c r="S138" s="213">
        <v>0</v>
      </c>
      <c r="T138" s="214">
        <f t="shared" si="13"/>
        <v>0</v>
      </c>
      <c r="AR138" s="25" t="s">
        <v>245</v>
      </c>
      <c r="AT138" s="25" t="s">
        <v>252</v>
      </c>
      <c r="AU138" s="25" t="s">
        <v>83</v>
      </c>
      <c r="AY138" s="25" t="s">
        <v>196</v>
      </c>
      <c r="BE138" s="215">
        <f t="shared" si="14"/>
        <v>0</v>
      </c>
      <c r="BF138" s="215">
        <f t="shared" si="15"/>
        <v>0</v>
      </c>
      <c r="BG138" s="215">
        <f t="shared" si="16"/>
        <v>0</v>
      </c>
      <c r="BH138" s="215">
        <f t="shared" si="17"/>
        <v>0</v>
      </c>
      <c r="BI138" s="215">
        <f t="shared" si="18"/>
        <v>0</v>
      </c>
      <c r="BJ138" s="25" t="s">
        <v>81</v>
      </c>
      <c r="BK138" s="215">
        <f t="shared" si="19"/>
        <v>0</v>
      </c>
      <c r="BL138" s="25" t="s">
        <v>203</v>
      </c>
      <c r="BM138" s="25" t="s">
        <v>2837</v>
      </c>
    </row>
    <row r="139" spans="2:65" s="1" customFormat="1" ht="23" customHeight="1">
      <c r="B139" s="42"/>
      <c r="C139" s="250" t="s">
        <v>373</v>
      </c>
      <c r="D139" s="250" t="s">
        <v>252</v>
      </c>
      <c r="E139" s="251" t="s">
        <v>2838</v>
      </c>
      <c r="F139" s="252" t="s">
        <v>2839</v>
      </c>
      <c r="G139" s="253" t="s">
        <v>248</v>
      </c>
      <c r="H139" s="254">
        <v>1</v>
      </c>
      <c r="I139" s="255"/>
      <c r="J139" s="256">
        <f t="shared" si="10"/>
        <v>0</v>
      </c>
      <c r="K139" s="252" t="s">
        <v>202</v>
      </c>
      <c r="L139" s="257"/>
      <c r="M139" s="258" t="s">
        <v>24</v>
      </c>
      <c r="N139" s="259" t="s">
        <v>45</v>
      </c>
      <c r="O139" s="43"/>
      <c r="P139" s="213">
        <f t="shared" si="11"/>
        <v>0</v>
      </c>
      <c r="Q139" s="213">
        <v>5.9999999999999995E-4</v>
      </c>
      <c r="R139" s="213">
        <f t="shared" si="12"/>
        <v>5.9999999999999995E-4</v>
      </c>
      <c r="S139" s="213">
        <v>0</v>
      </c>
      <c r="T139" s="214">
        <f t="shared" si="13"/>
        <v>0</v>
      </c>
      <c r="AR139" s="25" t="s">
        <v>245</v>
      </c>
      <c r="AT139" s="25" t="s">
        <v>252</v>
      </c>
      <c r="AU139" s="25" t="s">
        <v>83</v>
      </c>
      <c r="AY139" s="25" t="s">
        <v>196</v>
      </c>
      <c r="BE139" s="215">
        <f t="shared" si="14"/>
        <v>0</v>
      </c>
      <c r="BF139" s="215">
        <f t="shared" si="15"/>
        <v>0</v>
      </c>
      <c r="BG139" s="215">
        <f t="shared" si="16"/>
        <v>0</v>
      </c>
      <c r="BH139" s="215">
        <f t="shared" si="17"/>
        <v>0</v>
      </c>
      <c r="BI139" s="215">
        <f t="shared" si="18"/>
        <v>0</v>
      </c>
      <c r="BJ139" s="25" t="s">
        <v>81</v>
      </c>
      <c r="BK139" s="215">
        <f t="shared" si="19"/>
        <v>0</v>
      </c>
      <c r="BL139" s="25" t="s">
        <v>203</v>
      </c>
      <c r="BM139" s="25" t="s">
        <v>2840</v>
      </c>
    </row>
    <row r="140" spans="2:65" s="1" customFormat="1" ht="34.5" customHeight="1">
      <c r="B140" s="42"/>
      <c r="C140" s="204" t="s">
        <v>376</v>
      </c>
      <c r="D140" s="204" t="s">
        <v>198</v>
      </c>
      <c r="E140" s="205" t="s">
        <v>2832</v>
      </c>
      <c r="F140" s="206" t="s">
        <v>2833</v>
      </c>
      <c r="G140" s="207" t="s">
        <v>248</v>
      </c>
      <c r="H140" s="208">
        <v>3</v>
      </c>
      <c r="I140" s="209"/>
      <c r="J140" s="210">
        <f t="shared" si="10"/>
        <v>0</v>
      </c>
      <c r="K140" s="206" t="s">
        <v>202</v>
      </c>
      <c r="L140" s="62"/>
      <c r="M140" s="211" t="s">
        <v>24</v>
      </c>
      <c r="N140" s="212" t="s">
        <v>45</v>
      </c>
      <c r="O140" s="43"/>
      <c r="P140" s="213">
        <f t="shared" si="11"/>
        <v>0</v>
      </c>
      <c r="Q140" s="213">
        <v>0</v>
      </c>
      <c r="R140" s="213">
        <f t="shared" si="12"/>
        <v>0</v>
      </c>
      <c r="S140" s="213">
        <v>0</v>
      </c>
      <c r="T140" s="214">
        <f t="shared" si="13"/>
        <v>0</v>
      </c>
      <c r="AR140" s="25" t="s">
        <v>203</v>
      </c>
      <c r="AT140" s="25" t="s">
        <v>198</v>
      </c>
      <c r="AU140" s="25" t="s">
        <v>83</v>
      </c>
      <c r="AY140" s="25" t="s">
        <v>196</v>
      </c>
      <c r="BE140" s="215">
        <f t="shared" si="14"/>
        <v>0</v>
      </c>
      <c r="BF140" s="215">
        <f t="shared" si="15"/>
        <v>0</v>
      </c>
      <c r="BG140" s="215">
        <f t="shared" si="16"/>
        <v>0</v>
      </c>
      <c r="BH140" s="215">
        <f t="shared" si="17"/>
        <v>0</v>
      </c>
      <c r="BI140" s="215">
        <f t="shared" si="18"/>
        <v>0</v>
      </c>
      <c r="BJ140" s="25" t="s">
        <v>81</v>
      </c>
      <c r="BK140" s="215">
        <f t="shared" si="19"/>
        <v>0</v>
      </c>
      <c r="BL140" s="25" t="s">
        <v>203</v>
      </c>
      <c r="BM140" s="25" t="s">
        <v>2841</v>
      </c>
    </row>
    <row r="141" spans="2:65" s="1" customFormat="1" ht="23" customHeight="1">
      <c r="B141" s="42"/>
      <c r="C141" s="250" t="s">
        <v>380</v>
      </c>
      <c r="D141" s="250" t="s">
        <v>252</v>
      </c>
      <c r="E141" s="251" t="s">
        <v>2835</v>
      </c>
      <c r="F141" s="252" t="s">
        <v>2836</v>
      </c>
      <c r="G141" s="253" t="s">
        <v>248</v>
      </c>
      <c r="H141" s="254">
        <v>2</v>
      </c>
      <c r="I141" s="255"/>
      <c r="J141" s="256">
        <f t="shared" si="10"/>
        <v>0</v>
      </c>
      <c r="K141" s="252" t="s">
        <v>202</v>
      </c>
      <c r="L141" s="257"/>
      <c r="M141" s="258" t="s">
        <v>24</v>
      </c>
      <c r="N141" s="259" t="s">
        <v>45</v>
      </c>
      <c r="O141" s="43"/>
      <c r="P141" s="213">
        <f t="shared" si="11"/>
        <v>0</v>
      </c>
      <c r="Q141" s="213">
        <v>5.0000000000000001E-4</v>
      </c>
      <c r="R141" s="213">
        <f t="shared" si="12"/>
        <v>1E-3</v>
      </c>
      <c r="S141" s="213">
        <v>0</v>
      </c>
      <c r="T141" s="214">
        <f t="shared" si="13"/>
        <v>0</v>
      </c>
      <c r="AR141" s="25" t="s">
        <v>245</v>
      </c>
      <c r="AT141" s="25" t="s">
        <v>252</v>
      </c>
      <c r="AU141" s="25" t="s">
        <v>83</v>
      </c>
      <c r="AY141" s="25" t="s">
        <v>196</v>
      </c>
      <c r="BE141" s="215">
        <f t="shared" si="14"/>
        <v>0</v>
      </c>
      <c r="BF141" s="215">
        <f t="shared" si="15"/>
        <v>0</v>
      </c>
      <c r="BG141" s="215">
        <f t="shared" si="16"/>
        <v>0</v>
      </c>
      <c r="BH141" s="215">
        <f t="shared" si="17"/>
        <v>0</v>
      </c>
      <c r="BI141" s="215">
        <f t="shared" si="18"/>
        <v>0</v>
      </c>
      <c r="BJ141" s="25" t="s">
        <v>81</v>
      </c>
      <c r="BK141" s="215">
        <f t="shared" si="19"/>
        <v>0</v>
      </c>
      <c r="BL141" s="25" t="s">
        <v>203</v>
      </c>
      <c r="BM141" s="25" t="s">
        <v>2842</v>
      </c>
    </row>
    <row r="142" spans="2:65" s="1" customFormat="1" ht="23" customHeight="1">
      <c r="B142" s="42"/>
      <c r="C142" s="250" t="s">
        <v>228</v>
      </c>
      <c r="D142" s="250" t="s">
        <v>252</v>
      </c>
      <c r="E142" s="251" t="s">
        <v>2843</v>
      </c>
      <c r="F142" s="252" t="s">
        <v>2844</v>
      </c>
      <c r="G142" s="253" t="s">
        <v>248</v>
      </c>
      <c r="H142" s="254">
        <v>1</v>
      </c>
      <c r="I142" s="255"/>
      <c r="J142" s="256">
        <f t="shared" si="10"/>
        <v>0</v>
      </c>
      <c r="K142" s="252" t="s">
        <v>202</v>
      </c>
      <c r="L142" s="257"/>
      <c r="M142" s="258" t="s">
        <v>24</v>
      </c>
      <c r="N142" s="259" t="s">
        <v>45</v>
      </c>
      <c r="O142" s="43"/>
      <c r="P142" s="213">
        <f t="shared" si="11"/>
        <v>0</v>
      </c>
      <c r="Q142" s="213">
        <v>1.2999999999999999E-3</v>
      </c>
      <c r="R142" s="213">
        <f t="shared" si="12"/>
        <v>1.2999999999999999E-3</v>
      </c>
      <c r="S142" s="213">
        <v>0</v>
      </c>
      <c r="T142" s="214">
        <f t="shared" si="13"/>
        <v>0</v>
      </c>
      <c r="AR142" s="25" t="s">
        <v>245</v>
      </c>
      <c r="AT142" s="25" t="s">
        <v>252</v>
      </c>
      <c r="AU142" s="25" t="s">
        <v>83</v>
      </c>
      <c r="AY142" s="25" t="s">
        <v>196</v>
      </c>
      <c r="BE142" s="215">
        <f t="shared" si="14"/>
        <v>0</v>
      </c>
      <c r="BF142" s="215">
        <f t="shared" si="15"/>
        <v>0</v>
      </c>
      <c r="BG142" s="215">
        <f t="shared" si="16"/>
        <v>0</v>
      </c>
      <c r="BH142" s="215">
        <f t="shared" si="17"/>
        <v>0</v>
      </c>
      <c r="BI142" s="215">
        <f t="shared" si="18"/>
        <v>0</v>
      </c>
      <c r="BJ142" s="25" t="s">
        <v>81</v>
      </c>
      <c r="BK142" s="215">
        <f t="shared" si="19"/>
        <v>0</v>
      </c>
      <c r="BL142" s="25" t="s">
        <v>203</v>
      </c>
      <c r="BM142" s="25" t="s">
        <v>2845</v>
      </c>
    </row>
    <row r="143" spans="2:65" s="1" customFormat="1" ht="34.5" customHeight="1">
      <c r="B143" s="42"/>
      <c r="C143" s="204" t="s">
        <v>390</v>
      </c>
      <c r="D143" s="204" t="s">
        <v>198</v>
      </c>
      <c r="E143" s="205" t="s">
        <v>2846</v>
      </c>
      <c r="F143" s="206" t="s">
        <v>2847</v>
      </c>
      <c r="G143" s="207" t="s">
        <v>248</v>
      </c>
      <c r="H143" s="208">
        <v>2</v>
      </c>
      <c r="I143" s="209"/>
      <c r="J143" s="210">
        <f t="shared" si="10"/>
        <v>0</v>
      </c>
      <c r="K143" s="206" t="s">
        <v>202</v>
      </c>
      <c r="L143" s="62"/>
      <c r="M143" s="211" t="s">
        <v>24</v>
      </c>
      <c r="N143" s="212" t="s">
        <v>45</v>
      </c>
      <c r="O143" s="43"/>
      <c r="P143" s="213">
        <f t="shared" si="11"/>
        <v>0</v>
      </c>
      <c r="Q143" s="213">
        <v>0</v>
      </c>
      <c r="R143" s="213">
        <f t="shared" si="12"/>
        <v>0</v>
      </c>
      <c r="S143" s="213">
        <v>0</v>
      </c>
      <c r="T143" s="214">
        <f t="shared" si="13"/>
        <v>0</v>
      </c>
      <c r="AR143" s="25" t="s">
        <v>203</v>
      </c>
      <c r="AT143" s="25" t="s">
        <v>198</v>
      </c>
      <c r="AU143" s="25" t="s">
        <v>83</v>
      </c>
      <c r="AY143" s="25" t="s">
        <v>196</v>
      </c>
      <c r="BE143" s="215">
        <f t="shared" si="14"/>
        <v>0</v>
      </c>
      <c r="BF143" s="215">
        <f t="shared" si="15"/>
        <v>0</v>
      </c>
      <c r="BG143" s="215">
        <f t="shared" si="16"/>
        <v>0</v>
      </c>
      <c r="BH143" s="215">
        <f t="shared" si="17"/>
        <v>0</v>
      </c>
      <c r="BI143" s="215">
        <f t="shared" si="18"/>
        <v>0</v>
      </c>
      <c r="BJ143" s="25" t="s">
        <v>81</v>
      </c>
      <c r="BK143" s="215">
        <f t="shared" si="19"/>
        <v>0</v>
      </c>
      <c r="BL143" s="25" t="s">
        <v>203</v>
      </c>
      <c r="BM143" s="25" t="s">
        <v>2848</v>
      </c>
    </row>
    <row r="144" spans="2:65" s="1" customFormat="1" ht="14.5" customHeight="1">
      <c r="B144" s="42"/>
      <c r="C144" s="250" t="s">
        <v>394</v>
      </c>
      <c r="D144" s="250" t="s">
        <v>252</v>
      </c>
      <c r="E144" s="251" t="s">
        <v>2849</v>
      </c>
      <c r="F144" s="252" t="s">
        <v>2850</v>
      </c>
      <c r="G144" s="253" t="s">
        <v>248</v>
      </c>
      <c r="H144" s="254">
        <v>2</v>
      </c>
      <c r="I144" s="255"/>
      <c r="J144" s="256">
        <f t="shared" si="10"/>
        <v>0</v>
      </c>
      <c r="K144" s="252" t="s">
        <v>202</v>
      </c>
      <c r="L144" s="257"/>
      <c r="M144" s="258" t="s">
        <v>24</v>
      </c>
      <c r="N144" s="259" t="s">
        <v>45</v>
      </c>
      <c r="O144" s="43"/>
      <c r="P144" s="213">
        <f t="shared" si="11"/>
        <v>0</v>
      </c>
      <c r="Q144" s="213">
        <v>2.5499999999999998E-2</v>
      </c>
      <c r="R144" s="213">
        <f t="shared" si="12"/>
        <v>5.0999999999999997E-2</v>
      </c>
      <c r="S144" s="213">
        <v>0</v>
      </c>
      <c r="T144" s="214">
        <f t="shared" si="13"/>
        <v>0</v>
      </c>
      <c r="AR144" s="25" t="s">
        <v>245</v>
      </c>
      <c r="AT144" s="25" t="s">
        <v>252</v>
      </c>
      <c r="AU144" s="25" t="s">
        <v>83</v>
      </c>
      <c r="AY144" s="25" t="s">
        <v>196</v>
      </c>
      <c r="BE144" s="215">
        <f t="shared" si="14"/>
        <v>0</v>
      </c>
      <c r="BF144" s="215">
        <f t="shared" si="15"/>
        <v>0</v>
      </c>
      <c r="BG144" s="215">
        <f t="shared" si="16"/>
        <v>0</v>
      </c>
      <c r="BH144" s="215">
        <f t="shared" si="17"/>
        <v>0</v>
      </c>
      <c r="BI144" s="215">
        <f t="shared" si="18"/>
        <v>0</v>
      </c>
      <c r="BJ144" s="25" t="s">
        <v>81</v>
      </c>
      <c r="BK144" s="215">
        <f t="shared" si="19"/>
        <v>0</v>
      </c>
      <c r="BL144" s="25" t="s">
        <v>203</v>
      </c>
      <c r="BM144" s="25" t="s">
        <v>2851</v>
      </c>
    </row>
    <row r="145" spans="2:65" s="1" customFormat="1" ht="34.5" customHeight="1">
      <c r="B145" s="42"/>
      <c r="C145" s="204" t="s">
        <v>399</v>
      </c>
      <c r="D145" s="204" t="s">
        <v>198</v>
      </c>
      <c r="E145" s="205" t="s">
        <v>2852</v>
      </c>
      <c r="F145" s="206" t="s">
        <v>2853</v>
      </c>
      <c r="G145" s="207" t="s">
        <v>248</v>
      </c>
      <c r="H145" s="208">
        <v>31</v>
      </c>
      <c r="I145" s="209"/>
      <c r="J145" s="210">
        <f t="shared" si="10"/>
        <v>0</v>
      </c>
      <c r="K145" s="206" t="s">
        <v>202</v>
      </c>
      <c r="L145" s="62"/>
      <c r="M145" s="211" t="s">
        <v>24</v>
      </c>
      <c r="N145" s="212" t="s">
        <v>45</v>
      </c>
      <c r="O145" s="43"/>
      <c r="P145" s="213">
        <f t="shared" si="11"/>
        <v>0</v>
      </c>
      <c r="Q145" s="213">
        <v>0</v>
      </c>
      <c r="R145" s="213">
        <f t="shared" si="12"/>
        <v>0</v>
      </c>
      <c r="S145" s="213">
        <v>0</v>
      </c>
      <c r="T145" s="214">
        <f t="shared" si="13"/>
        <v>0</v>
      </c>
      <c r="AR145" s="25" t="s">
        <v>203</v>
      </c>
      <c r="AT145" s="25" t="s">
        <v>198</v>
      </c>
      <c r="AU145" s="25" t="s">
        <v>83</v>
      </c>
      <c r="AY145" s="25" t="s">
        <v>196</v>
      </c>
      <c r="BE145" s="215">
        <f t="shared" si="14"/>
        <v>0</v>
      </c>
      <c r="BF145" s="215">
        <f t="shared" si="15"/>
        <v>0</v>
      </c>
      <c r="BG145" s="215">
        <f t="shared" si="16"/>
        <v>0</v>
      </c>
      <c r="BH145" s="215">
        <f t="shared" si="17"/>
        <v>0</v>
      </c>
      <c r="BI145" s="215">
        <f t="shared" si="18"/>
        <v>0</v>
      </c>
      <c r="BJ145" s="25" t="s">
        <v>81</v>
      </c>
      <c r="BK145" s="215">
        <f t="shared" si="19"/>
        <v>0</v>
      </c>
      <c r="BL145" s="25" t="s">
        <v>203</v>
      </c>
      <c r="BM145" s="25" t="s">
        <v>2854</v>
      </c>
    </row>
    <row r="146" spans="2:65" s="1" customFormat="1" ht="14.5" customHeight="1">
      <c r="B146" s="42"/>
      <c r="C146" s="250" t="s">
        <v>404</v>
      </c>
      <c r="D146" s="250" t="s">
        <v>252</v>
      </c>
      <c r="E146" s="251" t="s">
        <v>2855</v>
      </c>
      <c r="F146" s="252" t="s">
        <v>2856</v>
      </c>
      <c r="G146" s="253" t="s">
        <v>248</v>
      </c>
      <c r="H146" s="254">
        <v>2</v>
      </c>
      <c r="I146" s="255"/>
      <c r="J146" s="256">
        <f t="shared" si="10"/>
        <v>0</v>
      </c>
      <c r="K146" s="252" t="s">
        <v>202</v>
      </c>
      <c r="L146" s="257"/>
      <c r="M146" s="258" t="s">
        <v>24</v>
      </c>
      <c r="N146" s="259" t="s">
        <v>45</v>
      </c>
      <c r="O146" s="43"/>
      <c r="P146" s="213">
        <f t="shared" si="11"/>
        <v>0</v>
      </c>
      <c r="Q146" s="213">
        <v>5.9000000000000003E-4</v>
      </c>
      <c r="R146" s="213">
        <f t="shared" si="12"/>
        <v>1.1800000000000001E-3</v>
      </c>
      <c r="S146" s="213">
        <v>0</v>
      </c>
      <c r="T146" s="214">
        <f t="shared" si="13"/>
        <v>0</v>
      </c>
      <c r="AR146" s="25" t="s">
        <v>245</v>
      </c>
      <c r="AT146" s="25" t="s">
        <v>252</v>
      </c>
      <c r="AU146" s="25" t="s">
        <v>83</v>
      </c>
      <c r="AY146" s="25" t="s">
        <v>196</v>
      </c>
      <c r="BE146" s="215">
        <f t="shared" si="14"/>
        <v>0</v>
      </c>
      <c r="BF146" s="215">
        <f t="shared" si="15"/>
        <v>0</v>
      </c>
      <c r="BG146" s="215">
        <f t="shared" si="16"/>
        <v>0</v>
      </c>
      <c r="BH146" s="215">
        <f t="shared" si="17"/>
        <v>0</v>
      </c>
      <c r="BI146" s="215">
        <f t="shared" si="18"/>
        <v>0</v>
      </c>
      <c r="BJ146" s="25" t="s">
        <v>81</v>
      </c>
      <c r="BK146" s="215">
        <f t="shared" si="19"/>
        <v>0</v>
      </c>
      <c r="BL146" s="25" t="s">
        <v>203</v>
      </c>
      <c r="BM146" s="25" t="s">
        <v>2857</v>
      </c>
    </row>
    <row r="147" spans="2:65" s="1" customFormat="1" ht="14.5" customHeight="1">
      <c r="B147" s="42"/>
      <c r="C147" s="250" t="s">
        <v>408</v>
      </c>
      <c r="D147" s="250" t="s">
        <v>252</v>
      </c>
      <c r="E147" s="251" t="s">
        <v>2858</v>
      </c>
      <c r="F147" s="252" t="s">
        <v>2859</v>
      </c>
      <c r="G147" s="253" t="s">
        <v>248</v>
      </c>
      <c r="H147" s="254">
        <v>10</v>
      </c>
      <c r="I147" s="255"/>
      <c r="J147" s="256">
        <f t="shared" si="10"/>
        <v>0</v>
      </c>
      <c r="K147" s="252" t="s">
        <v>202</v>
      </c>
      <c r="L147" s="257"/>
      <c r="M147" s="258" t="s">
        <v>24</v>
      </c>
      <c r="N147" s="259" t="s">
        <v>45</v>
      </c>
      <c r="O147" s="43"/>
      <c r="P147" s="213">
        <f t="shared" si="11"/>
        <v>0</v>
      </c>
      <c r="Q147" s="213">
        <v>4.4000000000000002E-4</v>
      </c>
      <c r="R147" s="213">
        <f t="shared" si="12"/>
        <v>4.4000000000000003E-3</v>
      </c>
      <c r="S147" s="213">
        <v>0</v>
      </c>
      <c r="T147" s="214">
        <f t="shared" si="13"/>
        <v>0</v>
      </c>
      <c r="AR147" s="25" t="s">
        <v>245</v>
      </c>
      <c r="AT147" s="25" t="s">
        <v>252</v>
      </c>
      <c r="AU147" s="25" t="s">
        <v>83</v>
      </c>
      <c r="AY147" s="25" t="s">
        <v>196</v>
      </c>
      <c r="BE147" s="215">
        <f t="shared" si="14"/>
        <v>0</v>
      </c>
      <c r="BF147" s="215">
        <f t="shared" si="15"/>
        <v>0</v>
      </c>
      <c r="BG147" s="215">
        <f t="shared" si="16"/>
        <v>0</v>
      </c>
      <c r="BH147" s="215">
        <f t="shared" si="17"/>
        <v>0</v>
      </c>
      <c r="BI147" s="215">
        <f t="shared" si="18"/>
        <v>0</v>
      </c>
      <c r="BJ147" s="25" t="s">
        <v>81</v>
      </c>
      <c r="BK147" s="215">
        <f t="shared" si="19"/>
        <v>0</v>
      </c>
      <c r="BL147" s="25" t="s">
        <v>203</v>
      </c>
      <c r="BM147" s="25" t="s">
        <v>2860</v>
      </c>
    </row>
    <row r="148" spans="2:65" s="1" customFormat="1" ht="14.5" customHeight="1">
      <c r="B148" s="42"/>
      <c r="C148" s="250" t="s">
        <v>410</v>
      </c>
      <c r="D148" s="250" t="s">
        <v>252</v>
      </c>
      <c r="E148" s="251" t="s">
        <v>2861</v>
      </c>
      <c r="F148" s="252" t="s">
        <v>2862</v>
      </c>
      <c r="G148" s="253" t="s">
        <v>248</v>
      </c>
      <c r="H148" s="254">
        <v>4</v>
      </c>
      <c r="I148" s="255"/>
      <c r="J148" s="256">
        <f t="shared" si="10"/>
        <v>0</v>
      </c>
      <c r="K148" s="252" t="s">
        <v>202</v>
      </c>
      <c r="L148" s="257"/>
      <c r="M148" s="258" t="s">
        <v>24</v>
      </c>
      <c r="N148" s="259" t="s">
        <v>45</v>
      </c>
      <c r="O148" s="43"/>
      <c r="P148" s="213">
        <f t="shared" si="11"/>
        <v>0</v>
      </c>
      <c r="Q148" s="213">
        <v>1.48E-3</v>
      </c>
      <c r="R148" s="213">
        <f t="shared" si="12"/>
        <v>5.9199999999999999E-3</v>
      </c>
      <c r="S148" s="213">
        <v>0</v>
      </c>
      <c r="T148" s="214">
        <f t="shared" si="13"/>
        <v>0</v>
      </c>
      <c r="AR148" s="25" t="s">
        <v>245</v>
      </c>
      <c r="AT148" s="25" t="s">
        <v>252</v>
      </c>
      <c r="AU148" s="25" t="s">
        <v>83</v>
      </c>
      <c r="AY148" s="25" t="s">
        <v>196</v>
      </c>
      <c r="BE148" s="215">
        <f t="shared" si="14"/>
        <v>0</v>
      </c>
      <c r="BF148" s="215">
        <f t="shared" si="15"/>
        <v>0</v>
      </c>
      <c r="BG148" s="215">
        <f t="shared" si="16"/>
        <v>0</v>
      </c>
      <c r="BH148" s="215">
        <f t="shared" si="17"/>
        <v>0</v>
      </c>
      <c r="BI148" s="215">
        <f t="shared" si="18"/>
        <v>0</v>
      </c>
      <c r="BJ148" s="25" t="s">
        <v>81</v>
      </c>
      <c r="BK148" s="215">
        <f t="shared" si="19"/>
        <v>0</v>
      </c>
      <c r="BL148" s="25" t="s">
        <v>203</v>
      </c>
      <c r="BM148" s="25" t="s">
        <v>2863</v>
      </c>
    </row>
    <row r="149" spans="2:65" s="1" customFormat="1" ht="14.5" customHeight="1">
      <c r="B149" s="42"/>
      <c r="C149" s="250" t="s">
        <v>332</v>
      </c>
      <c r="D149" s="250" t="s">
        <v>252</v>
      </c>
      <c r="E149" s="251" t="s">
        <v>2864</v>
      </c>
      <c r="F149" s="252" t="s">
        <v>2865</v>
      </c>
      <c r="G149" s="253" t="s">
        <v>248</v>
      </c>
      <c r="H149" s="254">
        <v>4</v>
      </c>
      <c r="I149" s="255"/>
      <c r="J149" s="256">
        <f t="shared" si="10"/>
        <v>0</v>
      </c>
      <c r="K149" s="252" t="s">
        <v>202</v>
      </c>
      <c r="L149" s="257"/>
      <c r="M149" s="258" t="s">
        <v>24</v>
      </c>
      <c r="N149" s="259" t="s">
        <v>45</v>
      </c>
      <c r="O149" s="43"/>
      <c r="P149" s="213">
        <f t="shared" si="11"/>
        <v>0</v>
      </c>
      <c r="Q149" s="213">
        <v>1.56E-3</v>
      </c>
      <c r="R149" s="213">
        <f t="shared" si="12"/>
        <v>6.2399999999999999E-3</v>
      </c>
      <c r="S149" s="213">
        <v>0</v>
      </c>
      <c r="T149" s="214">
        <f t="shared" si="13"/>
        <v>0</v>
      </c>
      <c r="AR149" s="25" t="s">
        <v>245</v>
      </c>
      <c r="AT149" s="25" t="s">
        <v>252</v>
      </c>
      <c r="AU149" s="25" t="s">
        <v>83</v>
      </c>
      <c r="AY149" s="25" t="s">
        <v>196</v>
      </c>
      <c r="BE149" s="215">
        <f t="shared" si="14"/>
        <v>0</v>
      </c>
      <c r="BF149" s="215">
        <f t="shared" si="15"/>
        <v>0</v>
      </c>
      <c r="BG149" s="215">
        <f t="shared" si="16"/>
        <v>0</v>
      </c>
      <c r="BH149" s="215">
        <f t="shared" si="17"/>
        <v>0</v>
      </c>
      <c r="BI149" s="215">
        <f t="shared" si="18"/>
        <v>0</v>
      </c>
      <c r="BJ149" s="25" t="s">
        <v>81</v>
      </c>
      <c r="BK149" s="215">
        <f t="shared" si="19"/>
        <v>0</v>
      </c>
      <c r="BL149" s="25" t="s">
        <v>203</v>
      </c>
      <c r="BM149" s="25" t="s">
        <v>2866</v>
      </c>
    </row>
    <row r="150" spans="2:65" s="1" customFormat="1" ht="14.5" customHeight="1">
      <c r="B150" s="42"/>
      <c r="C150" s="250" t="s">
        <v>422</v>
      </c>
      <c r="D150" s="250" t="s">
        <v>252</v>
      </c>
      <c r="E150" s="251" t="s">
        <v>2867</v>
      </c>
      <c r="F150" s="252" t="s">
        <v>2868</v>
      </c>
      <c r="G150" s="253" t="s">
        <v>248</v>
      </c>
      <c r="H150" s="254">
        <v>1</v>
      </c>
      <c r="I150" s="255"/>
      <c r="J150" s="256">
        <f t="shared" si="10"/>
        <v>0</v>
      </c>
      <c r="K150" s="252" t="s">
        <v>202</v>
      </c>
      <c r="L150" s="257"/>
      <c r="M150" s="258" t="s">
        <v>24</v>
      </c>
      <c r="N150" s="259" t="s">
        <v>45</v>
      </c>
      <c r="O150" s="43"/>
      <c r="P150" s="213">
        <f t="shared" si="11"/>
        <v>0</v>
      </c>
      <c r="Q150" s="213">
        <v>5.0000000000000001E-4</v>
      </c>
      <c r="R150" s="213">
        <f t="shared" si="12"/>
        <v>5.0000000000000001E-4</v>
      </c>
      <c r="S150" s="213">
        <v>0</v>
      </c>
      <c r="T150" s="214">
        <f t="shared" si="13"/>
        <v>0</v>
      </c>
      <c r="AR150" s="25" t="s">
        <v>245</v>
      </c>
      <c r="AT150" s="25" t="s">
        <v>252</v>
      </c>
      <c r="AU150" s="25" t="s">
        <v>83</v>
      </c>
      <c r="AY150" s="25" t="s">
        <v>196</v>
      </c>
      <c r="BE150" s="215">
        <f t="shared" si="14"/>
        <v>0</v>
      </c>
      <c r="BF150" s="215">
        <f t="shared" si="15"/>
        <v>0</v>
      </c>
      <c r="BG150" s="215">
        <f t="shared" si="16"/>
        <v>0</v>
      </c>
      <c r="BH150" s="215">
        <f t="shared" si="17"/>
        <v>0</v>
      </c>
      <c r="BI150" s="215">
        <f t="shared" si="18"/>
        <v>0</v>
      </c>
      <c r="BJ150" s="25" t="s">
        <v>81</v>
      </c>
      <c r="BK150" s="215">
        <f t="shared" si="19"/>
        <v>0</v>
      </c>
      <c r="BL150" s="25" t="s">
        <v>203</v>
      </c>
      <c r="BM150" s="25" t="s">
        <v>2869</v>
      </c>
    </row>
    <row r="151" spans="2:65" s="1" customFormat="1" ht="14.5" customHeight="1">
      <c r="B151" s="42"/>
      <c r="C151" s="250" t="s">
        <v>417</v>
      </c>
      <c r="D151" s="250" t="s">
        <v>252</v>
      </c>
      <c r="E151" s="251" t="s">
        <v>2870</v>
      </c>
      <c r="F151" s="252" t="s">
        <v>2871</v>
      </c>
      <c r="G151" s="253" t="s">
        <v>248</v>
      </c>
      <c r="H151" s="254">
        <v>2</v>
      </c>
      <c r="I151" s="255"/>
      <c r="J151" s="256">
        <f t="shared" si="10"/>
        <v>0</v>
      </c>
      <c r="K151" s="252" t="s">
        <v>202</v>
      </c>
      <c r="L151" s="257"/>
      <c r="M151" s="258" t="s">
        <v>24</v>
      </c>
      <c r="N151" s="259" t="s">
        <v>45</v>
      </c>
      <c r="O151" s="43"/>
      <c r="P151" s="213">
        <f t="shared" si="11"/>
        <v>0</v>
      </c>
      <c r="Q151" s="213">
        <v>9.3000000000000005E-4</v>
      </c>
      <c r="R151" s="213">
        <f t="shared" si="12"/>
        <v>1.8600000000000001E-3</v>
      </c>
      <c r="S151" s="213">
        <v>0</v>
      </c>
      <c r="T151" s="214">
        <f t="shared" si="13"/>
        <v>0</v>
      </c>
      <c r="AR151" s="25" t="s">
        <v>245</v>
      </c>
      <c r="AT151" s="25" t="s">
        <v>252</v>
      </c>
      <c r="AU151" s="25" t="s">
        <v>83</v>
      </c>
      <c r="AY151" s="25" t="s">
        <v>196</v>
      </c>
      <c r="BE151" s="215">
        <f t="shared" si="14"/>
        <v>0</v>
      </c>
      <c r="BF151" s="215">
        <f t="shared" si="15"/>
        <v>0</v>
      </c>
      <c r="BG151" s="215">
        <f t="shared" si="16"/>
        <v>0</v>
      </c>
      <c r="BH151" s="215">
        <f t="shared" si="17"/>
        <v>0</v>
      </c>
      <c r="BI151" s="215">
        <f t="shared" si="18"/>
        <v>0</v>
      </c>
      <c r="BJ151" s="25" t="s">
        <v>81</v>
      </c>
      <c r="BK151" s="215">
        <f t="shared" si="19"/>
        <v>0</v>
      </c>
      <c r="BL151" s="25" t="s">
        <v>203</v>
      </c>
      <c r="BM151" s="25" t="s">
        <v>2872</v>
      </c>
    </row>
    <row r="152" spans="2:65" s="1" customFormat="1" ht="14.5" customHeight="1">
      <c r="B152" s="42"/>
      <c r="C152" s="250" t="s">
        <v>427</v>
      </c>
      <c r="D152" s="250" t="s">
        <v>252</v>
      </c>
      <c r="E152" s="251" t="s">
        <v>2873</v>
      </c>
      <c r="F152" s="252" t="s">
        <v>2874</v>
      </c>
      <c r="G152" s="253" t="s">
        <v>248</v>
      </c>
      <c r="H152" s="254">
        <v>5</v>
      </c>
      <c r="I152" s="255"/>
      <c r="J152" s="256">
        <f t="shared" si="10"/>
        <v>0</v>
      </c>
      <c r="K152" s="252" t="s">
        <v>202</v>
      </c>
      <c r="L152" s="257"/>
      <c r="M152" s="258" t="s">
        <v>24</v>
      </c>
      <c r="N152" s="259" t="s">
        <v>45</v>
      </c>
      <c r="O152" s="43"/>
      <c r="P152" s="213">
        <f t="shared" si="11"/>
        <v>0</v>
      </c>
      <c r="Q152" s="213">
        <v>2.9999999999999997E-4</v>
      </c>
      <c r="R152" s="213">
        <f t="shared" si="12"/>
        <v>1.4999999999999998E-3</v>
      </c>
      <c r="S152" s="213">
        <v>0</v>
      </c>
      <c r="T152" s="214">
        <f t="shared" si="13"/>
        <v>0</v>
      </c>
      <c r="AR152" s="25" t="s">
        <v>245</v>
      </c>
      <c r="AT152" s="25" t="s">
        <v>252</v>
      </c>
      <c r="AU152" s="25" t="s">
        <v>83</v>
      </c>
      <c r="AY152" s="25" t="s">
        <v>196</v>
      </c>
      <c r="BE152" s="215">
        <f t="shared" si="14"/>
        <v>0</v>
      </c>
      <c r="BF152" s="215">
        <f t="shared" si="15"/>
        <v>0</v>
      </c>
      <c r="BG152" s="215">
        <f t="shared" si="16"/>
        <v>0</v>
      </c>
      <c r="BH152" s="215">
        <f t="shared" si="17"/>
        <v>0</v>
      </c>
      <c r="BI152" s="215">
        <f t="shared" si="18"/>
        <v>0</v>
      </c>
      <c r="BJ152" s="25" t="s">
        <v>81</v>
      </c>
      <c r="BK152" s="215">
        <f t="shared" si="19"/>
        <v>0</v>
      </c>
      <c r="BL152" s="25" t="s">
        <v>203</v>
      </c>
      <c r="BM152" s="25" t="s">
        <v>2875</v>
      </c>
    </row>
    <row r="153" spans="2:65" s="1" customFormat="1" ht="14.5" customHeight="1">
      <c r="B153" s="42"/>
      <c r="C153" s="250" t="s">
        <v>429</v>
      </c>
      <c r="D153" s="250" t="s">
        <v>252</v>
      </c>
      <c r="E153" s="251" t="s">
        <v>2876</v>
      </c>
      <c r="F153" s="252" t="s">
        <v>2877</v>
      </c>
      <c r="G153" s="253" t="s">
        <v>248</v>
      </c>
      <c r="H153" s="254">
        <v>3</v>
      </c>
      <c r="I153" s="255"/>
      <c r="J153" s="256">
        <f t="shared" si="10"/>
        <v>0</v>
      </c>
      <c r="K153" s="252" t="s">
        <v>202</v>
      </c>
      <c r="L153" s="257"/>
      <c r="M153" s="258" t="s">
        <v>24</v>
      </c>
      <c r="N153" s="259" t="s">
        <v>45</v>
      </c>
      <c r="O153" s="43"/>
      <c r="P153" s="213">
        <f t="shared" si="11"/>
        <v>0</v>
      </c>
      <c r="Q153" s="213">
        <v>2.5999999999999998E-4</v>
      </c>
      <c r="R153" s="213">
        <f t="shared" si="12"/>
        <v>7.7999999999999988E-4</v>
      </c>
      <c r="S153" s="213">
        <v>0</v>
      </c>
      <c r="T153" s="214">
        <f t="shared" si="13"/>
        <v>0</v>
      </c>
      <c r="AR153" s="25" t="s">
        <v>245</v>
      </c>
      <c r="AT153" s="25" t="s">
        <v>252</v>
      </c>
      <c r="AU153" s="25" t="s">
        <v>83</v>
      </c>
      <c r="AY153" s="25" t="s">
        <v>196</v>
      </c>
      <c r="BE153" s="215">
        <f t="shared" si="14"/>
        <v>0</v>
      </c>
      <c r="BF153" s="215">
        <f t="shared" si="15"/>
        <v>0</v>
      </c>
      <c r="BG153" s="215">
        <f t="shared" si="16"/>
        <v>0</v>
      </c>
      <c r="BH153" s="215">
        <f t="shared" si="17"/>
        <v>0</v>
      </c>
      <c r="BI153" s="215">
        <f t="shared" si="18"/>
        <v>0</v>
      </c>
      <c r="BJ153" s="25" t="s">
        <v>81</v>
      </c>
      <c r="BK153" s="215">
        <f t="shared" si="19"/>
        <v>0</v>
      </c>
      <c r="BL153" s="25" t="s">
        <v>203</v>
      </c>
      <c r="BM153" s="25" t="s">
        <v>2878</v>
      </c>
    </row>
    <row r="154" spans="2:65" s="1" customFormat="1" ht="34.5" customHeight="1">
      <c r="B154" s="42"/>
      <c r="C154" s="204" t="s">
        <v>433</v>
      </c>
      <c r="D154" s="204" t="s">
        <v>198</v>
      </c>
      <c r="E154" s="205" t="s">
        <v>2879</v>
      </c>
      <c r="F154" s="206" t="s">
        <v>2880</v>
      </c>
      <c r="G154" s="207" t="s">
        <v>248</v>
      </c>
      <c r="H154" s="208">
        <v>3</v>
      </c>
      <c r="I154" s="209"/>
      <c r="J154" s="210">
        <f t="shared" si="10"/>
        <v>0</v>
      </c>
      <c r="K154" s="206" t="s">
        <v>202</v>
      </c>
      <c r="L154" s="62"/>
      <c r="M154" s="211" t="s">
        <v>24</v>
      </c>
      <c r="N154" s="212" t="s">
        <v>45</v>
      </c>
      <c r="O154" s="43"/>
      <c r="P154" s="213">
        <f t="shared" si="11"/>
        <v>0</v>
      </c>
      <c r="Q154" s="213">
        <v>1.0000000000000001E-5</v>
      </c>
      <c r="R154" s="213">
        <f t="shared" si="12"/>
        <v>3.0000000000000004E-5</v>
      </c>
      <c r="S154" s="213">
        <v>0</v>
      </c>
      <c r="T154" s="214">
        <f t="shared" si="13"/>
        <v>0</v>
      </c>
      <c r="AR154" s="25" t="s">
        <v>203</v>
      </c>
      <c r="AT154" s="25" t="s">
        <v>198</v>
      </c>
      <c r="AU154" s="25" t="s">
        <v>83</v>
      </c>
      <c r="AY154" s="25" t="s">
        <v>196</v>
      </c>
      <c r="BE154" s="215">
        <f t="shared" si="14"/>
        <v>0</v>
      </c>
      <c r="BF154" s="215">
        <f t="shared" si="15"/>
        <v>0</v>
      </c>
      <c r="BG154" s="215">
        <f t="shared" si="16"/>
        <v>0</v>
      </c>
      <c r="BH154" s="215">
        <f t="shared" si="17"/>
        <v>0</v>
      </c>
      <c r="BI154" s="215">
        <f t="shared" si="18"/>
        <v>0</v>
      </c>
      <c r="BJ154" s="25" t="s">
        <v>81</v>
      </c>
      <c r="BK154" s="215">
        <f t="shared" si="19"/>
        <v>0</v>
      </c>
      <c r="BL154" s="25" t="s">
        <v>203</v>
      </c>
      <c r="BM154" s="25" t="s">
        <v>2881</v>
      </c>
    </row>
    <row r="155" spans="2:65" s="1" customFormat="1" ht="23" customHeight="1">
      <c r="B155" s="42"/>
      <c r="C155" s="250" t="s">
        <v>437</v>
      </c>
      <c r="D155" s="250" t="s">
        <v>252</v>
      </c>
      <c r="E155" s="251" t="s">
        <v>2882</v>
      </c>
      <c r="F155" s="252" t="s">
        <v>2883</v>
      </c>
      <c r="G155" s="253" t="s">
        <v>248</v>
      </c>
      <c r="H155" s="254">
        <v>3</v>
      </c>
      <c r="I155" s="255"/>
      <c r="J155" s="256">
        <f t="shared" si="10"/>
        <v>0</v>
      </c>
      <c r="K155" s="252" t="s">
        <v>202</v>
      </c>
      <c r="L155" s="257"/>
      <c r="M155" s="258" t="s">
        <v>24</v>
      </c>
      <c r="N155" s="259" t="s">
        <v>45</v>
      </c>
      <c r="O155" s="43"/>
      <c r="P155" s="213">
        <f t="shared" si="11"/>
        <v>0</v>
      </c>
      <c r="Q155" s="213">
        <v>2.47E-3</v>
      </c>
      <c r="R155" s="213">
        <f t="shared" si="12"/>
        <v>7.4099999999999999E-3</v>
      </c>
      <c r="S155" s="213">
        <v>0</v>
      </c>
      <c r="T155" s="214">
        <f t="shared" si="13"/>
        <v>0</v>
      </c>
      <c r="AR155" s="25" t="s">
        <v>245</v>
      </c>
      <c r="AT155" s="25" t="s">
        <v>252</v>
      </c>
      <c r="AU155" s="25" t="s">
        <v>83</v>
      </c>
      <c r="AY155" s="25" t="s">
        <v>196</v>
      </c>
      <c r="BE155" s="215">
        <f t="shared" si="14"/>
        <v>0</v>
      </c>
      <c r="BF155" s="215">
        <f t="shared" si="15"/>
        <v>0</v>
      </c>
      <c r="BG155" s="215">
        <f t="shared" si="16"/>
        <v>0</v>
      </c>
      <c r="BH155" s="215">
        <f t="shared" si="17"/>
        <v>0</v>
      </c>
      <c r="BI155" s="215">
        <f t="shared" si="18"/>
        <v>0</v>
      </c>
      <c r="BJ155" s="25" t="s">
        <v>81</v>
      </c>
      <c r="BK155" s="215">
        <f t="shared" si="19"/>
        <v>0</v>
      </c>
      <c r="BL155" s="25" t="s">
        <v>203</v>
      </c>
      <c r="BM155" s="25" t="s">
        <v>2884</v>
      </c>
    </row>
    <row r="156" spans="2:65" s="1" customFormat="1" ht="14.5" customHeight="1">
      <c r="B156" s="42"/>
      <c r="C156" s="204" t="s">
        <v>441</v>
      </c>
      <c r="D156" s="204" t="s">
        <v>198</v>
      </c>
      <c r="E156" s="205" t="s">
        <v>2885</v>
      </c>
      <c r="F156" s="206" t="s">
        <v>2886</v>
      </c>
      <c r="G156" s="207" t="s">
        <v>248</v>
      </c>
      <c r="H156" s="208">
        <v>2</v>
      </c>
      <c r="I156" s="209"/>
      <c r="J156" s="210">
        <f t="shared" si="10"/>
        <v>0</v>
      </c>
      <c r="K156" s="206" t="s">
        <v>24</v>
      </c>
      <c r="L156" s="62"/>
      <c r="M156" s="211" t="s">
        <v>24</v>
      </c>
      <c r="N156" s="212" t="s">
        <v>45</v>
      </c>
      <c r="O156" s="43"/>
      <c r="P156" s="213">
        <f t="shared" si="11"/>
        <v>0</v>
      </c>
      <c r="Q156" s="213">
        <v>0</v>
      </c>
      <c r="R156" s="213">
        <f t="shared" si="12"/>
        <v>0</v>
      </c>
      <c r="S156" s="213">
        <v>0</v>
      </c>
      <c r="T156" s="214">
        <f t="shared" si="13"/>
        <v>0</v>
      </c>
      <c r="AR156" s="25" t="s">
        <v>203</v>
      </c>
      <c r="AT156" s="25" t="s">
        <v>198</v>
      </c>
      <c r="AU156" s="25" t="s">
        <v>83</v>
      </c>
      <c r="AY156" s="25" t="s">
        <v>196</v>
      </c>
      <c r="BE156" s="215">
        <f t="shared" si="14"/>
        <v>0</v>
      </c>
      <c r="BF156" s="215">
        <f t="shared" si="15"/>
        <v>0</v>
      </c>
      <c r="BG156" s="215">
        <f t="shared" si="16"/>
        <v>0</v>
      </c>
      <c r="BH156" s="215">
        <f t="shared" si="17"/>
        <v>0</v>
      </c>
      <c r="BI156" s="215">
        <f t="shared" si="18"/>
        <v>0</v>
      </c>
      <c r="BJ156" s="25" t="s">
        <v>81</v>
      </c>
      <c r="BK156" s="215">
        <f t="shared" si="19"/>
        <v>0</v>
      </c>
      <c r="BL156" s="25" t="s">
        <v>203</v>
      </c>
      <c r="BM156" s="25" t="s">
        <v>2887</v>
      </c>
    </row>
    <row r="157" spans="2:65" s="1" customFormat="1" ht="14.5" customHeight="1">
      <c r="B157" s="42"/>
      <c r="C157" s="204" t="s">
        <v>445</v>
      </c>
      <c r="D157" s="204" t="s">
        <v>198</v>
      </c>
      <c r="E157" s="205" t="s">
        <v>2888</v>
      </c>
      <c r="F157" s="206" t="s">
        <v>2889</v>
      </c>
      <c r="G157" s="207" t="s">
        <v>248</v>
      </c>
      <c r="H157" s="208">
        <v>2</v>
      </c>
      <c r="I157" s="209"/>
      <c r="J157" s="210">
        <f t="shared" si="10"/>
        <v>0</v>
      </c>
      <c r="K157" s="206" t="s">
        <v>24</v>
      </c>
      <c r="L157" s="62"/>
      <c r="M157" s="211" t="s">
        <v>24</v>
      </c>
      <c r="N157" s="212" t="s">
        <v>45</v>
      </c>
      <c r="O157" s="43"/>
      <c r="P157" s="213">
        <f t="shared" si="11"/>
        <v>0</v>
      </c>
      <c r="Q157" s="213">
        <v>0</v>
      </c>
      <c r="R157" s="213">
        <f t="shared" si="12"/>
        <v>0</v>
      </c>
      <c r="S157" s="213">
        <v>0</v>
      </c>
      <c r="T157" s="214">
        <f t="shared" si="13"/>
        <v>0</v>
      </c>
      <c r="AR157" s="25" t="s">
        <v>203</v>
      </c>
      <c r="AT157" s="25" t="s">
        <v>198</v>
      </c>
      <c r="AU157" s="25" t="s">
        <v>83</v>
      </c>
      <c r="AY157" s="25" t="s">
        <v>196</v>
      </c>
      <c r="BE157" s="215">
        <f t="shared" si="14"/>
        <v>0</v>
      </c>
      <c r="BF157" s="215">
        <f t="shared" si="15"/>
        <v>0</v>
      </c>
      <c r="BG157" s="215">
        <f t="shared" si="16"/>
        <v>0</v>
      </c>
      <c r="BH157" s="215">
        <f t="shared" si="17"/>
        <v>0</v>
      </c>
      <c r="BI157" s="215">
        <f t="shared" si="18"/>
        <v>0</v>
      </c>
      <c r="BJ157" s="25" t="s">
        <v>81</v>
      </c>
      <c r="BK157" s="215">
        <f t="shared" si="19"/>
        <v>0</v>
      </c>
      <c r="BL157" s="25" t="s">
        <v>203</v>
      </c>
      <c r="BM157" s="25" t="s">
        <v>2890</v>
      </c>
    </row>
    <row r="158" spans="2:65" s="1" customFormat="1" ht="46" customHeight="1">
      <c r="B158" s="42"/>
      <c r="C158" s="204" t="s">
        <v>450</v>
      </c>
      <c r="D158" s="204" t="s">
        <v>198</v>
      </c>
      <c r="E158" s="205" t="s">
        <v>2891</v>
      </c>
      <c r="F158" s="206" t="s">
        <v>2892</v>
      </c>
      <c r="G158" s="207" t="s">
        <v>248</v>
      </c>
      <c r="H158" s="208">
        <v>3</v>
      </c>
      <c r="I158" s="209"/>
      <c r="J158" s="210">
        <f t="shared" si="10"/>
        <v>0</v>
      </c>
      <c r="K158" s="206" t="s">
        <v>202</v>
      </c>
      <c r="L158" s="62"/>
      <c r="M158" s="211" t="s">
        <v>24</v>
      </c>
      <c r="N158" s="212" t="s">
        <v>45</v>
      </c>
      <c r="O158" s="43"/>
      <c r="P158" s="213">
        <f t="shared" si="11"/>
        <v>0</v>
      </c>
      <c r="Q158" s="213">
        <v>0.16477</v>
      </c>
      <c r="R158" s="213">
        <f t="shared" si="12"/>
        <v>0.49431000000000003</v>
      </c>
      <c r="S158" s="213">
        <v>0</v>
      </c>
      <c r="T158" s="214">
        <f t="shared" si="13"/>
        <v>0</v>
      </c>
      <c r="AR158" s="25" t="s">
        <v>203</v>
      </c>
      <c r="AT158" s="25" t="s">
        <v>198</v>
      </c>
      <c r="AU158" s="25" t="s">
        <v>83</v>
      </c>
      <c r="AY158" s="25" t="s">
        <v>196</v>
      </c>
      <c r="BE158" s="215">
        <f t="shared" si="14"/>
        <v>0</v>
      </c>
      <c r="BF158" s="215">
        <f t="shared" si="15"/>
        <v>0</v>
      </c>
      <c r="BG158" s="215">
        <f t="shared" si="16"/>
        <v>0</v>
      </c>
      <c r="BH158" s="215">
        <f t="shared" si="17"/>
        <v>0</v>
      </c>
      <c r="BI158" s="215">
        <f t="shared" si="18"/>
        <v>0</v>
      </c>
      <c r="BJ158" s="25" t="s">
        <v>81</v>
      </c>
      <c r="BK158" s="215">
        <f t="shared" si="19"/>
        <v>0</v>
      </c>
      <c r="BL158" s="25" t="s">
        <v>203</v>
      </c>
      <c r="BM158" s="25" t="s">
        <v>2893</v>
      </c>
    </row>
    <row r="159" spans="2:65" s="1" customFormat="1" ht="34.5" customHeight="1">
      <c r="B159" s="42"/>
      <c r="C159" s="204" t="s">
        <v>456</v>
      </c>
      <c r="D159" s="204" t="s">
        <v>198</v>
      </c>
      <c r="E159" s="205" t="s">
        <v>2894</v>
      </c>
      <c r="F159" s="206" t="s">
        <v>2895</v>
      </c>
      <c r="G159" s="207" t="s">
        <v>248</v>
      </c>
      <c r="H159" s="208">
        <v>6</v>
      </c>
      <c r="I159" s="209"/>
      <c r="J159" s="210">
        <f t="shared" si="10"/>
        <v>0</v>
      </c>
      <c r="K159" s="206" t="s">
        <v>202</v>
      </c>
      <c r="L159" s="62"/>
      <c r="M159" s="211" t="s">
        <v>24</v>
      </c>
      <c r="N159" s="212" t="s">
        <v>45</v>
      </c>
      <c r="O159" s="43"/>
      <c r="P159" s="213">
        <f t="shared" si="11"/>
        <v>0</v>
      </c>
      <c r="Q159" s="213">
        <v>7.2910000000000003E-2</v>
      </c>
      <c r="R159" s="213">
        <f t="shared" si="12"/>
        <v>0.43746000000000002</v>
      </c>
      <c r="S159" s="213">
        <v>0</v>
      </c>
      <c r="T159" s="214">
        <f t="shared" si="13"/>
        <v>0</v>
      </c>
      <c r="AR159" s="25" t="s">
        <v>203</v>
      </c>
      <c r="AT159" s="25" t="s">
        <v>198</v>
      </c>
      <c r="AU159" s="25" t="s">
        <v>83</v>
      </c>
      <c r="AY159" s="25" t="s">
        <v>196</v>
      </c>
      <c r="BE159" s="215">
        <f t="shared" si="14"/>
        <v>0</v>
      </c>
      <c r="BF159" s="215">
        <f t="shared" si="15"/>
        <v>0</v>
      </c>
      <c r="BG159" s="215">
        <f t="shared" si="16"/>
        <v>0</v>
      </c>
      <c r="BH159" s="215">
        <f t="shared" si="17"/>
        <v>0</v>
      </c>
      <c r="BI159" s="215">
        <f t="shared" si="18"/>
        <v>0</v>
      </c>
      <c r="BJ159" s="25" t="s">
        <v>81</v>
      </c>
      <c r="BK159" s="215">
        <f t="shared" si="19"/>
        <v>0</v>
      </c>
      <c r="BL159" s="25" t="s">
        <v>203</v>
      </c>
      <c r="BM159" s="25" t="s">
        <v>2896</v>
      </c>
    </row>
    <row r="160" spans="2:65" s="1" customFormat="1" ht="34.5" customHeight="1">
      <c r="B160" s="42"/>
      <c r="C160" s="204" t="s">
        <v>462</v>
      </c>
      <c r="D160" s="204" t="s">
        <v>198</v>
      </c>
      <c r="E160" s="205" t="s">
        <v>2897</v>
      </c>
      <c r="F160" s="206" t="s">
        <v>2898</v>
      </c>
      <c r="G160" s="207" t="s">
        <v>248</v>
      </c>
      <c r="H160" s="208">
        <v>4</v>
      </c>
      <c r="I160" s="209"/>
      <c r="J160" s="210">
        <f t="shared" si="10"/>
        <v>0</v>
      </c>
      <c r="K160" s="206" t="s">
        <v>202</v>
      </c>
      <c r="L160" s="62"/>
      <c r="M160" s="211" t="s">
        <v>24</v>
      </c>
      <c r="N160" s="212" t="s">
        <v>45</v>
      </c>
      <c r="O160" s="43"/>
      <c r="P160" s="213">
        <f t="shared" si="11"/>
        <v>0</v>
      </c>
      <c r="Q160" s="213">
        <v>0</v>
      </c>
      <c r="R160" s="213">
        <f t="shared" si="12"/>
        <v>0</v>
      </c>
      <c r="S160" s="213">
        <v>0</v>
      </c>
      <c r="T160" s="214">
        <f t="shared" si="13"/>
        <v>0</v>
      </c>
      <c r="AR160" s="25" t="s">
        <v>203</v>
      </c>
      <c r="AT160" s="25" t="s">
        <v>198</v>
      </c>
      <c r="AU160" s="25" t="s">
        <v>83</v>
      </c>
      <c r="AY160" s="25" t="s">
        <v>196</v>
      </c>
      <c r="BE160" s="215">
        <f t="shared" si="14"/>
        <v>0</v>
      </c>
      <c r="BF160" s="215">
        <f t="shared" si="15"/>
        <v>0</v>
      </c>
      <c r="BG160" s="215">
        <f t="shared" si="16"/>
        <v>0</v>
      </c>
      <c r="BH160" s="215">
        <f t="shared" si="17"/>
        <v>0</v>
      </c>
      <c r="BI160" s="215">
        <f t="shared" si="18"/>
        <v>0</v>
      </c>
      <c r="BJ160" s="25" t="s">
        <v>81</v>
      </c>
      <c r="BK160" s="215">
        <f t="shared" si="19"/>
        <v>0</v>
      </c>
      <c r="BL160" s="25" t="s">
        <v>203</v>
      </c>
      <c r="BM160" s="25" t="s">
        <v>2899</v>
      </c>
    </row>
    <row r="161" spans="2:65" s="1" customFormat="1" ht="46" customHeight="1">
      <c r="B161" s="42"/>
      <c r="C161" s="204" t="s">
        <v>469</v>
      </c>
      <c r="D161" s="204" t="s">
        <v>198</v>
      </c>
      <c r="E161" s="205" t="s">
        <v>2900</v>
      </c>
      <c r="F161" s="206" t="s">
        <v>2901</v>
      </c>
      <c r="G161" s="207" t="s">
        <v>248</v>
      </c>
      <c r="H161" s="208">
        <v>3</v>
      </c>
      <c r="I161" s="209"/>
      <c r="J161" s="210">
        <f t="shared" si="10"/>
        <v>0</v>
      </c>
      <c r="K161" s="206" t="s">
        <v>202</v>
      </c>
      <c r="L161" s="62"/>
      <c r="M161" s="211" t="s">
        <v>24</v>
      </c>
      <c r="N161" s="212" t="s">
        <v>45</v>
      </c>
      <c r="O161" s="43"/>
      <c r="P161" s="213">
        <f t="shared" si="11"/>
        <v>0</v>
      </c>
      <c r="Q161" s="213">
        <v>0.37701000000000001</v>
      </c>
      <c r="R161" s="213">
        <f t="shared" si="12"/>
        <v>1.13103</v>
      </c>
      <c r="S161" s="213">
        <v>0</v>
      </c>
      <c r="T161" s="214">
        <f t="shared" si="13"/>
        <v>0</v>
      </c>
      <c r="AR161" s="25" t="s">
        <v>203</v>
      </c>
      <c r="AT161" s="25" t="s">
        <v>198</v>
      </c>
      <c r="AU161" s="25" t="s">
        <v>83</v>
      </c>
      <c r="AY161" s="25" t="s">
        <v>196</v>
      </c>
      <c r="BE161" s="215">
        <f t="shared" si="14"/>
        <v>0</v>
      </c>
      <c r="BF161" s="215">
        <f t="shared" si="15"/>
        <v>0</v>
      </c>
      <c r="BG161" s="215">
        <f t="shared" si="16"/>
        <v>0</v>
      </c>
      <c r="BH161" s="215">
        <f t="shared" si="17"/>
        <v>0</v>
      </c>
      <c r="BI161" s="215">
        <f t="shared" si="18"/>
        <v>0</v>
      </c>
      <c r="BJ161" s="25" t="s">
        <v>81</v>
      </c>
      <c r="BK161" s="215">
        <f t="shared" si="19"/>
        <v>0</v>
      </c>
      <c r="BL161" s="25" t="s">
        <v>203</v>
      </c>
      <c r="BM161" s="25" t="s">
        <v>2902</v>
      </c>
    </row>
    <row r="162" spans="2:65" s="1" customFormat="1" ht="14.5" customHeight="1">
      <c r="B162" s="42"/>
      <c r="C162" s="204" t="s">
        <v>473</v>
      </c>
      <c r="D162" s="204" t="s">
        <v>198</v>
      </c>
      <c r="E162" s="205" t="s">
        <v>2903</v>
      </c>
      <c r="F162" s="206" t="s">
        <v>2904</v>
      </c>
      <c r="G162" s="207" t="s">
        <v>248</v>
      </c>
      <c r="H162" s="208">
        <v>1</v>
      </c>
      <c r="I162" s="209"/>
      <c r="J162" s="210">
        <f t="shared" si="10"/>
        <v>0</v>
      </c>
      <c r="K162" s="206" t="s">
        <v>24</v>
      </c>
      <c r="L162" s="62"/>
      <c r="M162" s="211" t="s">
        <v>24</v>
      </c>
      <c r="N162" s="212" t="s">
        <v>45</v>
      </c>
      <c r="O162" s="43"/>
      <c r="P162" s="213">
        <f t="shared" si="11"/>
        <v>0</v>
      </c>
      <c r="Q162" s="213">
        <v>0</v>
      </c>
      <c r="R162" s="213">
        <f t="shared" si="12"/>
        <v>0</v>
      </c>
      <c r="S162" s="213">
        <v>0</v>
      </c>
      <c r="T162" s="214">
        <f t="shared" si="13"/>
        <v>0</v>
      </c>
      <c r="AR162" s="25" t="s">
        <v>203</v>
      </c>
      <c r="AT162" s="25" t="s">
        <v>198</v>
      </c>
      <c r="AU162" s="25" t="s">
        <v>83</v>
      </c>
      <c r="AY162" s="25" t="s">
        <v>196</v>
      </c>
      <c r="BE162" s="215">
        <f t="shared" si="14"/>
        <v>0</v>
      </c>
      <c r="BF162" s="215">
        <f t="shared" si="15"/>
        <v>0</v>
      </c>
      <c r="BG162" s="215">
        <f t="shared" si="16"/>
        <v>0</v>
      </c>
      <c r="BH162" s="215">
        <f t="shared" si="17"/>
        <v>0</v>
      </c>
      <c r="BI162" s="215">
        <f t="shared" si="18"/>
        <v>0</v>
      </c>
      <c r="BJ162" s="25" t="s">
        <v>81</v>
      </c>
      <c r="BK162" s="215">
        <f t="shared" si="19"/>
        <v>0</v>
      </c>
      <c r="BL162" s="25" t="s">
        <v>203</v>
      </c>
      <c r="BM162" s="25" t="s">
        <v>2905</v>
      </c>
    </row>
    <row r="163" spans="2:65" s="1" customFormat="1" ht="14.5" customHeight="1">
      <c r="B163" s="42"/>
      <c r="C163" s="204" t="s">
        <v>478</v>
      </c>
      <c r="D163" s="204" t="s">
        <v>198</v>
      </c>
      <c r="E163" s="205" t="s">
        <v>2906</v>
      </c>
      <c r="F163" s="206" t="s">
        <v>2907</v>
      </c>
      <c r="G163" s="207" t="s">
        <v>248</v>
      </c>
      <c r="H163" s="208">
        <v>1</v>
      </c>
      <c r="I163" s="209"/>
      <c r="J163" s="210">
        <f t="shared" si="10"/>
        <v>0</v>
      </c>
      <c r="K163" s="206" t="s">
        <v>24</v>
      </c>
      <c r="L163" s="62"/>
      <c r="M163" s="211" t="s">
        <v>24</v>
      </c>
      <c r="N163" s="212" t="s">
        <v>45</v>
      </c>
      <c r="O163" s="43"/>
      <c r="P163" s="213">
        <f t="shared" si="11"/>
        <v>0</v>
      </c>
      <c r="Q163" s="213">
        <v>0</v>
      </c>
      <c r="R163" s="213">
        <f t="shared" si="12"/>
        <v>0</v>
      </c>
      <c r="S163" s="213">
        <v>0</v>
      </c>
      <c r="T163" s="214">
        <f t="shared" si="13"/>
        <v>0</v>
      </c>
      <c r="AR163" s="25" t="s">
        <v>203</v>
      </c>
      <c r="AT163" s="25" t="s">
        <v>198</v>
      </c>
      <c r="AU163" s="25" t="s">
        <v>83</v>
      </c>
      <c r="AY163" s="25" t="s">
        <v>196</v>
      </c>
      <c r="BE163" s="215">
        <f t="shared" si="14"/>
        <v>0</v>
      </c>
      <c r="BF163" s="215">
        <f t="shared" si="15"/>
        <v>0</v>
      </c>
      <c r="BG163" s="215">
        <f t="shared" si="16"/>
        <v>0</v>
      </c>
      <c r="BH163" s="215">
        <f t="shared" si="17"/>
        <v>0</v>
      </c>
      <c r="BI163" s="215">
        <f t="shared" si="18"/>
        <v>0</v>
      </c>
      <c r="BJ163" s="25" t="s">
        <v>81</v>
      </c>
      <c r="BK163" s="215">
        <f t="shared" si="19"/>
        <v>0</v>
      </c>
      <c r="BL163" s="25" t="s">
        <v>203</v>
      </c>
      <c r="BM163" s="25" t="s">
        <v>2908</v>
      </c>
    </row>
    <row r="164" spans="2:65" s="11" customFormat="1" ht="29.9" customHeight="1">
      <c r="B164" s="188"/>
      <c r="C164" s="189"/>
      <c r="D164" s="190" t="s">
        <v>73</v>
      </c>
      <c r="E164" s="202" t="s">
        <v>251</v>
      </c>
      <c r="F164" s="202" t="s">
        <v>807</v>
      </c>
      <c r="G164" s="189"/>
      <c r="H164" s="189"/>
      <c r="I164" s="192"/>
      <c r="J164" s="203">
        <f>BK164</f>
        <v>0</v>
      </c>
      <c r="K164" s="189"/>
      <c r="L164" s="194"/>
      <c r="M164" s="195"/>
      <c r="N164" s="196"/>
      <c r="O164" s="196"/>
      <c r="P164" s="197">
        <f>SUM(P165:P168)</f>
        <v>0</v>
      </c>
      <c r="Q164" s="196"/>
      <c r="R164" s="197">
        <f>SUM(R165:R168)</f>
        <v>2.8474400000000002</v>
      </c>
      <c r="S164" s="196"/>
      <c r="T164" s="198">
        <f>SUM(T165:T168)</f>
        <v>0</v>
      </c>
      <c r="AR164" s="199" t="s">
        <v>81</v>
      </c>
      <c r="AT164" s="200" t="s">
        <v>73</v>
      </c>
      <c r="AU164" s="200" t="s">
        <v>81</v>
      </c>
      <c r="AY164" s="199" t="s">
        <v>196</v>
      </c>
      <c r="BK164" s="201">
        <f>SUM(BK165:BK168)</f>
        <v>0</v>
      </c>
    </row>
    <row r="165" spans="2:65" s="1" customFormat="1" ht="34.5" customHeight="1">
      <c r="B165" s="42"/>
      <c r="C165" s="204" t="s">
        <v>483</v>
      </c>
      <c r="D165" s="204" t="s">
        <v>198</v>
      </c>
      <c r="E165" s="205" t="s">
        <v>2909</v>
      </c>
      <c r="F165" s="206" t="s">
        <v>2910</v>
      </c>
      <c r="G165" s="207" t="s">
        <v>320</v>
      </c>
      <c r="H165" s="208">
        <v>20</v>
      </c>
      <c r="I165" s="209"/>
      <c r="J165" s="210">
        <f>ROUND(I165*H165,2)</f>
        <v>0</v>
      </c>
      <c r="K165" s="206" t="s">
        <v>202</v>
      </c>
      <c r="L165" s="62"/>
      <c r="M165" s="211" t="s">
        <v>24</v>
      </c>
      <c r="N165" s="212" t="s">
        <v>45</v>
      </c>
      <c r="O165" s="43"/>
      <c r="P165" s="213">
        <f>O165*H165</f>
        <v>0</v>
      </c>
      <c r="Q165" s="213">
        <v>0</v>
      </c>
      <c r="R165" s="213">
        <f>Q165*H165</f>
        <v>0</v>
      </c>
      <c r="S165" s="213">
        <v>0</v>
      </c>
      <c r="T165" s="214">
        <f>S165*H165</f>
        <v>0</v>
      </c>
      <c r="AR165" s="25" t="s">
        <v>203</v>
      </c>
      <c r="AT165" s="25" t="s">
        <v>198</v>
      </c>
      <c r="AU165" s="25" t="s">
        <v>83</v>
      </c>
      <c r="AY165" s="25" t="s">
        <v>196</v>
      </c>
      <c r="BE165" s="215">
        <f>IF(N165="základní",J165,0)</f>
        <v>0</v>
      </c>
      <c r="BF165" s="215">
        <f>IF(N165="snížená",J165,0)</f>
        <v>0</v>
      </c>
      <c r="BG165" s="215">
        <f>IF(N165="zákl. přenesená",J165,0)</f>
        <v>0</v>
      </c>
      <c r="BH165" s="215">
        <f>IF(N165="sníž. přenesená",J165,0)</f>
        <v>0</v>
      </c>
      <c r="BI165" s="215">
        <f>IF(N165="nulová",J165,0)</f>
        <v>0</v>
      </c>
      <c r="BJ165" s="25" t="s">
        <v>81</v>
      </c>
      <c r="BK165" s="215">
        <f>ROUND(I165*H165,2)</f>
        <v>0</v>
      </c>
      <c r="BL165" s="25" t="s">
        <v>203</v>
      </c>
      <c r="BM165" s="25" t="s">
        <v>2911</v>
      </c>
    </row>
    <row r="166" spans="2:65" s="1" customFormat="1" ht="23" customHeight="1">
      <c r="B166" s="42"/>
      <c r="C166" s="204" t="s">
        <v>489</v>
      </c>
      <c r="D166" s="204" t="s">
        <v>198</v>
      </c>
      <c r="E166" s="205" t="s">
        <v>2912</v>
      </c>
      <c r="F166" s="206" t="s">
        <v>2913</v>
      </c>
      <c r="G166" s="207" t="s">
        <v>320</v>
      </c>
      <c r="H166" s="208">
        <v>20</v>
      </c>
      <c r="I166" s="209"/>
      <c r="J166" s="210">
        <f>ROUND(I166*H166,2)</f>
        <v>0</v>
      </c>
      <c r="K166" s="206" t="s">
        <v>202</v>
      </c>
      <c r="L166" s="62"/>
      <c r="M166" s="211" t="s">
        <v>24</v>
      </c>
      <c r="N166" s="212" t="s">
        <v>45</v>
      </c>
      <c r="O166" s="43"/>
      <c r="P166" s="213">
        <f>O166*H166</f>
        <v>0</v>
      </c>
      <c r="Q166" s="213">
        <v>0</v>
      </c>
      <c r="R166" s="213">
        <f>Q166*H166</f>
        <v>0</v>
      </c>
      <c r="S166" s="213">
        <v>0</v>
      </c>
      <c r="T166" s="214">
        <f>S166*H166</f>
        <v>0</v>
      </c>
      <c r="AR166" s="25" t="s">
        <v>203</v>
      </c>
      <c r="AT166" s="25" t="s">
        <v>198</v>
      </c>
      <c r="AU166" s="25" t="s">
        <v>83</v>
      </c>
      <c r="AY166" s="25" t="s">
        <v>196</v>
      </c>
      <c r="BE166" s="215">
        <f>IF(N166="základní",J166,0)</f>
        <v>0</v>
      </c>
      <c r="BF166" s="215">
        <f>IF(N166="snížená",J166,0)</f>
        <v>0</v>
      </c>
      <c r="BG166" s="215">
        <f>IF(N166="zákl. přenesená",J166,0)</f>
        <v>0</v>
      </c>
      <c r="BH166" s="215">
        <f>IF(N166="sníž. přenesená",J166,0)</f>
        <v>0</v>
      </c>
      <c r="BI166" s="215">
        <f>IF(N166="nulová",J166,0)</f>
        <v>0</v>
      </c>
      <c r="BJ166" s="25" t="s">
        <v>81</v>
      </c>
      <c r="BK166" s="215">
        <f>ROUND(I166*H166,2)</f>
        <v>0</v>
      </c>
      <c r="BL166" s="25" t="s">
        <v>203</v>
      </c>
      <c r="BM166" s="25" t="s">
        <v>2914</v>
      </c>
    </row>
    <row r="167" spans="2:65" s="1" customFormat="1" ht="34.5" customHeight="1">
      <c r="B167" s="42"/>
      <c r="C167" s="204" t="s">
        <v>494</v>
      </c>
      <c r="D167" s="204" t="s">
        <v>198</v>
      </c>
      <c r="E167" s="205" t="s">
        <v>2915</v>
      </c>
      <c r="F167" s="206" t="s">
        <v>2916</v>
      </c>
      <c r="G167" s="207" t="s">
        <v>320</v>
      </c>
      <c r="H167" s="208">
        <v>8</v>
      </c>
      <c r="I167" s="209"/>
      <c r="J167" s="210">
        <f>ROUND(I167*H167,2)</f>
        <v>0</v>
      </c>
      <c r="K167" s="206" t="s">
        <v>202</v>
      </c>
      <c r="L167" s="62"/>
      <c r="M167" s="211" t="s">
        <v>24</v>
      </c>
      <c r="N167" s="212" t="s">
        <v>45</v>
      </c>
      <c r="O167" s="43"/>
      <c r="P167" s="213">
        <f>O167*H167</f>
        <v>0</v>
      </c>
      <c r="Q167" s="213">
        <v>0.35593000000000002</v>
      </c>
      <c r="R167" s="213">
        <f>Q167*H167</f>
        <v>2.8474400000000002</v>
      </c>
      <c r="S167" s="213">
        <v>0</v>
      </c>
      <c r="T167" s="214">
        <f>S167*H167</f>
        <v>0</v>
      </c>
      <c r="AR167" s="25" t="s">
        <v>203</v>
      </c>
      <c r="AT167" s="25" t="s">
        <v>198</v>
      </c>
      <c r="AU167" s="25" t="s">
        <v>83</v>
      </c>
      <c r="AY167" s="25" t="s">
        <v>196</v>
      </c>
      <c r="BE167" s="215">
        <f>IF(N167="základní",J167,0)</f>
        <v>0</v>
      </c>
      <c r="BF167" s="215">
        <f>IF(N167="snížená",J167,0)</f>
        <v>0</v>
      </c>
      <c r="BG167" s="215">
        <f>IF(N167="zákl. přenesená",J167,0)</f>
        <v>0</v>
      </c>
      <c r="BH167" s="215">
        <f>IF(N167="sníž. přenesená",J167,0)</f>
        <v>0</v>
      </c>
      <c r="BI167" s="215">
        <f>IF(N167="nulová",J167,0)</f>
        <v>0</v>
      </c>
      <c r="BJ167" s="25" t="s">
        <v>81</v>
      </c>
      <c r="BK167" s="215">
        <f>ROUND(I167*H167,2)</f>
        <v>0</v>
      </c>
      <c r="BL167" s="25" t="s">
        <v>203</v>
      </c>
      <c r="BM167" s="25" t="s">
        <v>2917</v>
      </c>
    </row>
    <row r="168" spans="2:65" s="1" customFormat="1" ht="69" customHeight="1">
      <c r="B168" s="42"/>
      <c r="C168" s="204" t="s">
        <v>499</v>
      </c>
      <c r="D168" s="204" t="s">
        <v>198</v>
      </c>
      <c r="E168" s="205" t="s">
        <v>2918</v>
      </c>
      <c r="F168" s="206" t="s">
        <v>2919</v>
      </c>
      <c r="G168" s="207" t="s">
        <v>267</v>
      </c>
      <c r="H168" s="208">
        <v>30</v>
      </c>
      <c r="I168" s="209"/>
      <c r="J168" s="210">
        <f>ROUND(I168*H168,2)</f>
        <v>0</v>
      </c>
      <c r="K168" s="206" t="s">
        <v>202</v>
      </c>
      <c r="L168" s="62"/>
      <c r="M168" s="211" t="s">
        <v>24</v>
      </c>
      <c r="N168" s="212" t="s">
        <v>45</v>
      </c>
      <c r="O168" s="43"/>
      <c r="P168" s="213">
        <f>O168*H168</f>
        <v>0</v>
      </c>
      <c r="Q168" s="213">
        <v>0</v>
      </c>
      <c r="R168" s="213">
        <f>Q168*H168</f>
        <v>0</v>
      </c>
      <c r="S168" s="213">
        <v>0</v>
      </c>
      <c r="T168" s="214">
        <f>S168*H168</f>
        <v>0</v>
      </c>
      <c r="AR168" s="25" t="s">
        <v>203</v>
      </c>
      <c r="AT168" s="25" t="s">
        <v>198</v>
      </c>
      <c r="AU168" s="25" t="s">
        <v>83</v>
      </c>
      <c r="AY168" s="25" t="s">
        <v>196</v>
      </c>
      <c r="BE168" s="215">
        <f>IF(N168="základní",J168,0)</f>
        <v>0</v>
      </c>
      <c r="BF168" s="215">
        <f>IF(N168="snížená",J168,0)</f>
        <v>0</v>
      </c>
      <c r="BG168" s="215">
        <f>IF(N168="zákl. přenesená",J168,0)</f>
        <v>0</v>
      </c>
      <c r="BH168" s="215">
        <f>IF(N168="sníž. přenesená",J168,0)</f>
        <v>0</v>
      </c>
      <c r="BI168" s="215">
        <f>IF(N168="nulová",J168,0)</f>
        <v>0</v>
      </c>
      <c r="BJ168" s="25" t="s">
        <v>81</v>
      </c>
      <c r="BK168" s="215">
        <f>ROUND(I168*H168,2)</f>
        <v>0</v>
      </c>
      <c r="BL168" s="25" t="s">
        <v>203</v>
      </c>
      <c r="BM168" s="25" t="s">
        <v>2920</v>
      </c>
    </row>
    <row r="169" spans="2:65" s="11" customFormat="1" ht="29.9" customHeight="1">
      <c r="B169" s="188"/>
      <c r="C169" s="189"/>
      <c r="D169" s="190" t="s">
        <v>73</v>
      </c>
      <c r="E169" s="202" t="s">
        <v>699</v>
      </c>
      <c r="F169" s="202" t="s">
        <v>1140</v>
      </c>
      <c r="G169" s="189"/>
      <c r="H169" s="189"/>
      <c r="I169" s="192"/>
      <c r="J169" s="203">
        <f>BK169</f>
        <v>0</v>
      </c>
      <c r="K169" s="189"/>
      <c r="L169" s="194"/>
      <c r="M169" s="195"/>
      <c r="N169" s="196"/>
      <c r="O169" s="196"/>
      <c r="P169" s="197">
        <f>P170</f>
        <v>0</v>
      </c>
      <c r="Q169" s="196"/>
      <c r="R169" s="197">
        <f>R170</f>
        <v>0</v>
      </c>
      <c r="S169" s="196"/>
      <c r="T169" s="198">
        <f>T170</f>
        <v>0</v>
      </c>
      <c r="AR169" s="199" t="s">
        <v>81</v>
      </c>
      <c r="AT169" s="200" t="s">
        <v>73</v>
      </c>
      <c r="AU169" s="200" t="s">
        <v>81</v>
      </c>
      <c r="AY169" s="199" t="s">
        <v>196</v>
      </c>
      <c r="BK169" s="201">
        <f>BK170</f>
        <v>0</v>
      </c>
    </row>
    <row r="170" spans="2:65" s="1" customFormat="1" ht="46" customHeight="1">
      <c r="B170" s="42"/>
      <c r="C170" s="204" t="s">
        <v>504</v>
      </c>
      <c r="D170" s="204" t="s">
        <v>198</v>
      </c>
      <c r="E170" s="205" t="s">
        <v>2921</v>
      </c>
      <c r="F170" s="206" t="s">
        <v>2922</v>
      </c>
      <c r="G170" s="207" t="s">
        <v>214</v>
      </c>
      <c r="H170" s="208">
        <v>90.575999999999993</v>
      </c>
      <c r="I170" s="209"/>
      <c r="J170" s="210">
        <f>ROUND(I170*H170,2)</f>
        <v>0</v>
      </c>
      <c r="K170" s="206" t="s">
        <v>202</v>
      </c>
      <c r="L170" s="62"/>
      <c r="M170" s="211" t="s">
        <v>24</v>
      </c>
      <c r="N170" s="212" t="s">
        <v>45</v>
      </c>
      <c r="O170" s="43"/>
      <c r="P170" s="213">
        <f>O170*H170</f>
        <v>0</v>
      </c>
      <c r="Q170" s="213">
        <v>0</v>
      </c>
      <c r="R170" s="213">
        <f>Q170*H170</f>
        <v>0</v>
      </c>
      <c r="S170" s="213">
        <v>0</v>
      </c>
      <c r="T170" s="214">
        <f>S170*H170</f>
        <v>0</v>
      </c>
      <c r="AR170" s="25" t="s">
        <v>203</v>
      </c>
      <c r="AT170" s="25" t="s">
        <v>198</v>
      </c>
      <c r="AU170" s="25" t="s">
        <v>83</v>
      </c>
      <c r="AY170" s="25" t="s">
        <v>196</v>
      </c>
      <c r="BE170" s="215">
        <f>IF(N170="základní",J170,0)</f>
        <v>0</v>
      </c>
      <c r="BF170" s="215">
        <f>IF(N170="snížená",J170,0)</f>
        <v>0</v>
      </c>
      <c r="BG170" s="215">
        <f>IF(N170="zákl. přenesená",J170,0)</f>
        <v>0</v>
      </c>
      <c r="BH170" s="215">
        <f>IF(N170="sníž. přenesená",J170,0)</f>
        <v>0</v>
      </c>
      <c r="BI170" s="215">
        <f>IF(N170="nulová",J170,0)</f>
        <v>0</v>
      </c>
      <c r="BJ170" s="25" t="s">
        <v>81</v>
      </c>
      <c r="BK170" s="215">
        <f>ROUND(I170*H170,2)</f>
        <v>0</v>
      </c>
      <c r="BL170" s="25" t="s">
        <v>203</v>
      </c>
      <c r="BM170" s="25" t="s">
        <v>2923</v>
      </c>
    </row>
    <row r="171" spans="2:65" s="11" customFormat="1" ht="29.9" customHeight="1">
      <c r="B171" s="188"/>
      <c r="C171" s="189"/>
      <c r="D171" s="190" t="s">
        <v>73</v>
      </c>
      <c r="E171" s="202" t="s">
        <v>1100</v>
      </c>
      <c r="F171" s="202" t="s">
        <v>1101</v>
      </c>
      <c r="G171" s="189"/>
      <c r="H171" s="189"/>
      <c r="I171" s="192"/>
      <c r="J171" s="203">
        <f>BK171</f>
        <v>0</v>
      </c>
      <c r="K171" s="189"/>
      <c r="L171" s="194"/>
      <c r="M171" s="195"/>
      <c r="N171" s="196"/>
      <c r="O171" s="196"/>
      <c r="P171" s="197">
        <f>SUM(P172:P176)</f>
        <v>0</v>
      </c>
      <c r="Q171" s="196"/>
      <c r="R171" s="197">
        <f>SUM(R172:R176)</f>
        <v>0</v>
      </c>
      <c r="S171" s="196"/>
      <c r="T171" s="198">
        <f>SUM(T172:T176)</f>
        <v>0</v>
      </c>
      <c r="AR171" s="199" t="s">
        <v>81</v>
      </c>
      <c r="AT171" s="200" t="s">
        <v>73</v>
      </c>
      <c r="AU171" s="200" t="s">
        <v>81</v>
      </c>
      <c r="AY171" s="199" t="s">
        <v>196</v>
      </c>
      <c r="BK171" s="201">
        <f>SUM(BK172:BK176)</f>
        <v>0</v>
      </c>
    </row>
    <row r="172" spans="2:65" s="1" customFormat="1" ht="34.5" customHeight="1">
      <c r="B172" s="42"/>
      <c r="C172" s="204" t="s">
        <v>509</v>
      </c>
      <c r="D172" s="204" t="s">
        <v>198</v>
      </c>
      <c r="E172" s="205" t="s">
        <v>2924</v>
      </c>
      <c r="F172" s="206" t="s">
        <v>2925</v>
      </c>
      <c r="G172" s="207" t="s">
        <v>214</v>
      </c>
      <c r="H172" s="208">
        <v>1.8959999999999999</v>
      </c>
      <c r="I172" s="209"/>
      <c r="J172" s="210">
        <f>ROUND(I172*H172,2)</f>
        <v>0</v>
      </c>
      <c r="K172" s="206" t="s">
        <v>202</v>
      </c>
      <c r="L172" s="62"/>
      <c r="M172" s="211" t="s">
        <v>24</v>
      </c>
      <c r="N172" s="212" t="s">
        <v>45</v>
      </c>
      <c r="O172" s="43"/>
      <c r="P172" s="213">
        <f>O172*H172</f>
        <v>0</v>
      </c>
      <c r="Q172" s="213">
        <v>0</v>
      </c>
      <c r="R172" s="213">
        <f>Q172*H172</f>
        <v>0</v>
      </c>
      <c r="S172" s="213">
        <v>0</v>
      </c>
      <c r="T172" s="214">
        <f>S172*H172</f>
        <v>0</v>
      </c>
      <c r="AR172" s="25" t="s">
        <v>203</v>
      </c>
      <c r="AT172" s="25" t="s">
        <v>198</v>
      </c>
      <c r="AU172" s="25" t="s">
        <v>83</v>
      </c>
      <c r="AY172" s="25" t="s">
        <v>196</v>
      </c>
      <c r="BE172" s="215">
        <f>IF(N172="základní",J172,0)</f>
        <v>0</v>
      </c>
      <c r="BF172" s="215">
        <f>IF(N172="snížená",J172,0)</f>
        <v>0</v>
      </c>
      <c r="BG172" s="215">
        <f>IF(N172="zákl. přenesená",J172,0)</f>
        <v>0</v>
      </c>
      <c r="BH172" s="215">
        <f>IF(N172="sníž. přenesená",J172,0)</f>
        <v>0</v>
      </c>
      <c r="BI172" s="215">
        <f>IF(N172="nulová",J172,0)</f>
        <v>0</v>
      </c>
      <c r="BJ172" s="25" t="s">
        <v>81</v>
      </c>
      <c r="BK172" s="215">
        <f>ROUND(I172*H172,2)</f>
        <v>0</v>
      </c>
      <c r="BL172" s="25" t="s">
        <v>203</v>
      </c>
      <c r="BM172" s="25" t="s">
        <v>2926</v>
      </c>
    </row>
    <row r="173" spans="2:65" s="1" customFormat="1" ht="46" customHeight="1">
      <c r="B173" s="42"/>
      <c r="C173" s="204" t="s">
        <v>514</v>
      </c>
      <c r="D173" s="204" t="s">
        <v>198</v>
      </c>
      <c r="E173" s="205" t="s">
        <v>2927</v>
      </c>
      <c r="F173" s="206" t="s">
        <v>2928</v>
      </c>
      <c r="G173" s="207" t="s">
        <v>214</v>
      </c>
      <c r="H173" s="208">
        <v>5.6879999999999997</v>
      </c>
      <c r="I173" s="209"/>
      <c r="J173" s="210">
        <f>ROUND(I173*H173,2)</f>
        <v>0</v>
      </c>
      <c r="K173" s="206" t="s">
        <v>202</v>
      </c>
      <c r="L173" s="62"/>
      <c r="M173" s="211" t="s">
        <v>24</v>
      </c>
      <c r="N173" s="212" t="s">
        <v>45</v>
      </c>
      <c r="O173" s="43"/>
      <c r="P173" s="213">
        <f>O173*H173</f>
        <v>0</v>
      </c>
      <c r="Q173" s="213">
        <v>0</v>
      </c>
      <c r="R173" s="213">
        <f>Q173*H173</f>
        <v>0</v>
      </c>
      <c r="S173" s="213">
        <v>0</v>
      </c>
      <c r="T173" s="214">
        <f>S173*H173</f>
        <v>0</v>
      </c>
      <c r="AR173" s="25" t="s">
        <v>203</v>
      </c>
      <c r="AT173" s="25" t="s">
        <v>198</v>
      </c>
      <c r="AU173" s="25" t="s">
        <v>83</v>
      </c>
      <c r="AY173" s="25" t="s">
        <v>196</v>
      </c>
      <c r="BE173" s="215">
        <f>IF(N173="základní",J173,0)</f>
        <v>0</v>
      </c>
      <c r="BF173" s="215">
        <f>IF(N173="snížená",J173,0)</f>
        <v>0</v>
      </c>
      <c r="BG173" s="215">
        <f>IF(N173="zákl. přenesená",J173,0)</f>
        <v>0</v>
      </c>
      <c r="BH173" s="215">
        <f>IF(N173="sníž. přenesená",J173,0)</f>
        <v>0</v>
      </c>
      <c r="BI173" s="215">
        <f>IF(N173="nulová",J173,0)</f>
        <v>0</v>
      </c>
      <c r="BJ173" s="25" t="s">
        <v>81</v>
      </c>
      <c r="BK173" s="215">
        <f>ROUND(I173*H173,2)</f>
        <v>0</v>
      </c>
      <c r="BL173" s="25" t="s">
        <v>203</v>
      </c>
      <c r="BM173" s="25" t="s">
        <v>2929</v>
      </c>
    </row>
    <row r="174" spans="2:65" s="12" customFormat="1">
      <c r="B174" s="216"/>
      <c r="C174" s="217"/>
      <c r="D174" s="218" t="s">
        <v>205</v>
      </c>
      <c r="E174" s="219" t="s">
        <v>24</v>
      </c>
      <c r="F174" s="220" t="s">
        <v>2930</v>
      </c>
      <c r="G174" s="217"/>
      <c r="H174" s="221">
        <v>5.6879999999999997</v>
      </c>
      <c r="I174" s="222"/>
      <c r="J174" s="217"/>
      <c r="K174" s="217"/>
      <c r="L174" s="223"/>
      <c r="M174" s="224"/>
      <c r="N174" s="225"/>
      <c r="O174" s="225"/>
      <c r="P174" s="225"/>
      <c r="Q174" s="225"/>
      <c r="R174" s="225"/>
      <c r="S174" s="225"/>
      <c r="T174" s="226"/>
      <c r="AT174" s="227" t="s">
        <v>205</v>
      </c>
      <c r="AU174" s="227" t="s">
        <v>83</v>
      </c>
      <c r="AV174" s="12" t="s">
        <v>83</v>
      </c>
      <c r="AW174" s="12" t="s">
        <v>37</v>
      </c>
      <c r="AX174" s="12" t="s">
        <v>81</v>
      </c>
      <c r="AY174" s="227" t="s">
        <v>196</v>
      </c>
    </row>
    <row r="175" spans="2:65" s="1" customFormat="1" ht="23" customHeight="1">
      <c r="B175" s="42"/>
      <c r="C175" s="204" t="s">
        <v>518</v>
      </c>
      <c r="D175" s="204" t="s">
        <v>198</v>
      </c>
      <c r="E175" s="205" t="s">
        <v>2931</v>
      </c>
      <c r="F175" s="206" t="s">
        <v>2932</v>
      </c>
      <c r="G175" s="207" t="s">
        <v>214</v>
      </c>
      <c r="H175" s="208">
        <v>1.8959999999999999</v>
      </c>
      <c r="I175" s="209"/>
      <c r="J175" s="210">
        <f>ROUND(I175*H175,2)</f>
        <v>0</v>
      </c>
      <c r="K175" s="206" t="s">
        <v>202</v>
      </c>
      <c r="L175" s="62"/>
      <c r="M175" s="211" t="s">
        <v>24</v>
      </c>
      <c r="N175" s="212" t="s">
        <v>45</v>
      </c>
      <c r="O175" s="43"/>
      <c r="P175" s="213">
        <f>O175*H175</f>
        <v>0</v>
      </c>
      <c r="Q175" s="213">
        <v>0</v>
      </c>
      <c r="R175" s="213">
        <f>Q175*H175</f>
        <v>0</v>
      </c>
      <c r="S175" s="213">
        <v>0</v>
      </c>
      <c r="T175" s="214">
        <f>S175*H175</f>
        <v>0</v>
      </c>
      <c r="AR175" s="25" t="s">
        <v>203</v>
      </c>
      <c r="AT175" s="25" t="s">
        <v>198</v>
      </c>
      <c r="AU175" s="25" t="s">
        <v>83</v>
      </c>
      <c r="AY175" s="25" t="s">
        <v>196</v>
      </c>
      <c r="BE175" s="215">
        <f>IF(N175="základní",J175,0)</f>
        <v>0</v>
      </c>
      <c r="BF175" s="215">
        <f>IF(N175="snížená",J175,0)</f>
        <v>0</v>
      </c>
      <c r="BG175" s="215">
        <f>IF(N175="zákl. přenesená",J175,0)</f>
        <v>0</v>
      </c>
      <c r="BH175" s="215">
        <f>IF(N175="sníž. přenesená",J175,0)</f>
        <v>0</v>
      </c>
      <c r="BI175" s="215">
        <f>IF(N175="nulová",J175,0)</f>
        <v>0</v>
      </c>
      <c r="BJ175" s="25" t="s">
        <v>81</v>
      </c>
      <c r="BK175" s="215">
        <f>ROUND(I175*H175,2)</f>
        <v>0</v>
      </c>
      <c r="BL175" s="25" t="s">
        <v>203</v>
      </c>
      <c r="BM175" s="25" t="s">
        <v>2933</v>
      </c>
    </row>
    <row r="176" spans="2:65" s="1" customFormat="1" ht="46" customHeight="1">
      <c r="B176" s="42"/>
      <c r="C176" s="204" t="s">
        <v>523</v>
      </c>
      <c r="D176" s="204" t="s">
        <v>198</v>
      </c>
      <c r="E176" s="205" t="s">
        <v>2934</v>
      </c>
      <c r="F176" s="206" t="s">
        <v>2935</v>
      </c>
      <c r="G176" s="207" t="s">
        <v>214</v>
      </c>
      <c r="H176" s="208">
        <v>1.8959999999999999</v>
      </c>
      <c r="I176" s="209"/>
      <c r="J176" s="210">
        <f>ROUND(I176*H176,2)</f>
        <v>0</v>
      </c>
      <c r="K176" s="206" t="s">
        <v>202</v>
      </c>
      <c r="L176" s="62"/>
      <c r="M176" s="211" t="s">
        <v>24</v>
      </c>
      <c r="N176" s="212" t="s">
        <v>45</v>
      </c>
      <c r="O176" s="43"/>
      <c r="P176" s="213">
        <f>O176*H176</f>
        <v>0</v>
      </c>
      <c r="Q176" s="213">
        <v>0</v>
      </c>
      <c r="R176" s="213">
        <f>Q176*H176</f>
        <v>0</v>
      </c>
      <c r="S176" s="213">
        <v>0</v>
      </c>
      <c r="T176" s="214">
        <f>S176*H176</f>
        <v>0</v>
      </c>
      <c r="AR176" s="25" t="s">
        <v>203</v>
      </c>
      <c r="AT176" s="25" t="s">
        <v>198</v>
      </c>
      <c r="AU176" s="25" t="s">
        <v>83</v>
      </c>
      <c r="AY176" s="25" t="s">
        <v>196</v>
      </c>
      <c r="BE176" s="215">
        <f>IF(N176="základní",J176,0)</f>
        <v>0</v>
      </c>
      <c r="BF176" s="215">
        <f>IF(N176="snížená",J176,0)</f>
        <v>0</v>
      </c>
      <c r="BG176" s="215">
        <f>IF(N176="zákl. přenesená",J176,0)</f>
        <v>0</v>
      </c>
      <c r="BH176" s="215">
        <f>IF(N176="sníž. přenesená",J176,0)</f>
        <v>0</v>
      </c>
      <c r="BI176" s="215">
        <f>IF(N176="nulová",J176,0)</f>
        <v>0</v>
      </c>
      <c r="BJ176" s="25" t="s">
        <v>81</v>
      </c>
      <c r="BK176" s="215">
        <f>ROUND(I176*H176,2)</f>
        <v>0</v>
      </c>
      <c r="BL176" s="25" t="s">
        <v>203</v>
      </c>
      <c r="BM176" s="25" t="s">
        <v>2936</v>
      </c>
    </row>
    <row r="177" spans="2:65" s="11" customFormat="1" ht="37.4" customHeight="1">
      <c r="B177" s="188"/>
      <c r="C177" s="189"/>
      <c r="D177" s="190" t="s">
        <v>73</v>
      </c>
      <c r="E177" s="191" t="s">
        <v>1146</v>
      </c>
      <c r="F177" s="191" t="s">
        <v>1147</v>
      </c>
      <c r="G177" s="189"/>
      <c r="H177" s="189"/>
      <c r="I177" s="192"/>
      <c r="J177" s="193">
        <f>BK177</f>
        <v>0</v>
      </c>
      <c r="K177" s="189"/>
      <c r="L177" s="194"/>
      <c r="M177" s="195"/>
      <c r="N177" s="196"/>
      <c r="O177" s="196"/>
      <c r="P177" s="197">
        <f>P178+P194+P205+P221+P237+P244+P247+P258+P268</f>
        <v>0</v>
      </c>
      <c r="Q177" s="196"/>
      <c r="R177" s="197">
        <f>R178+R194+R205+R221+R237+R244+R247+R258+R268</f>
        <v>1.5743749999999999</v>
      </c>
      <c r="S177" s="196"/>
      <c r="T177" s="198">
        <f>T178+T194+T205+T221+T237+T244+T247+T258+T268</f>
        <v>0</v>
      </c>
      <c r="AR177" s="199" t="s">
        <v>83</v>
      </c>
      <c r="AT177" s="200" t="s">
        <v>73</v>
      </c>
      <c r="AU177" s="200" t="s">
        <v>74</v>
      </c>
      <c r="AY177" s="199" t="s">
        <v>196</v>
      </c>
      <c r="BK177" s="201">
        <f>BK178+BK194+BK205+BK221+BK237+BK244+BK247+BK258+BK268</f>
        <v>0</v>
      </c>
    </row>
    <row r="178" spans="2:65" s="11" customFormat="1" ht="19.899999999999999" customHeight="1">
      <c r="B178" s="188"/>
      <c r="C178" s="189"/>
      <c r="D178" s="190" t="s">
        <v>73</v>
      </c>
      <c r="E178" s="202" t="s">
        <v>2937</v>
      </c>
      <c r="F178" s="202" t="s">
        <v>2938</v>
      </c>
      <c r="G178" s="189"/>
      <c r="H178" s="189"/>
      <c r="I178" s="192"/>
      <c r="J178" s="203">
        <f>BK178</f>
        <v>0</v>
      </c>
      <c r="K178" s="189"/>
      <c r="L178" s="194"/>
      <c r="M178" s="195"/>
      <c r="N178" s="196"/>
      <c r="O178" s="196"/>
      <c r="P178" s="197">
        <f>SUM(P179:P193)</f>
        <v>0</v>
      </c>
      <c r="Q178" s="196"/>
      <c r="R178" s="197">
        <f>SUM(R179:R193)</f>
        <v>0.13231000000000001</v>
      </c>
      <c r="S178" s="196"/>
      <c r="T178" s="198">
        <f>SUM(T179:T193)</f>
        <v>0</v>
      </c>
      <c r="AR178" s="199" t="s">
        <v>81</v>
      </c>
      <c r="AT178" s="200" t="s">
        <v>73</v>
      </c>
      <c r="AU178" s="200" t="s">
        <v>81</v>
      </c>
      <c r="AY178" s="199" t="s">
        <v>196</v>
      </c>
      <c r="BK178" s="201">
        <f>SUM(BK179:BK193)</f>
        <v>0</v>
      </c>
    </row>
    <row r="179" spans="2:65" s="1" customFormat="1" ht="23" customHeight="1">
      <c r="B179" s="42"/>
      <c r="C179" s="204" t="s">
        <v>527</v>
      </c>
      <c r="D179" s="204" t="s">
        <v>198</v>
      </c>
      <c r="E179" s="205" t="s">
        <v>2939</v>
      </c>
      <c r="F179" s="206" t="s">
        <v>2940</v>
      </c>
      <c r="G179" s="207" t="s">
        <v>320</v>
      </c>
      <c r="H179" s="208">
        <v>3</v>
      </c>
      <c r="I179" s="209"/>
      <c r="J179" s="210">
        <f t="shared" ref="J179:J193" si="20">ROUND(I179*H179,2)</f>
        <v>0</v>
      </c>
      <c r="K179" s="206" t="s">
        <v>202</v>
      </c>
      <c r="L179" s="62"/>
      <c r="M179" s="211" t="s">
        <v>24</v>
      </c>
      <c r="N179" s="212" t="s">
        <v>45</v>
      </c>
      <c r="O179" s="43"/>
      <c r="P179" s="213">
        <f t="shared" ref="P179:P193" si="21">O179*H179</f>
        <v>0</v>
      </c>
      <c r="Q179" s="213">
        <v>1.1000000000000001E-3</v>
      </c>
      <c r="R179" s="213">
        <f t="shared" ref="R179:R193" si="22">Q179*H179</f>
        <v>3.3E-3</v>
      </c>
      <c r="S179" s="213">
        <v>0</v>
      </c>
      <c r="T179" s="214">
        <f t="shared" ref="T179:T193" si="23">S179*H179</f>
        <v>0</v>
      </c>
      <c r="AR179" s="25" t="s">
        <v>290</v>
      </c>
      <c r="AT179" s="25" t="s">
        <v>198</v>
      </c>
      <c r="AU179" s="25" t="s">
        <v>83</v>
      </c>
      <c r="AY179" s="25" t="s">
        <v>196</v>
      </c>
      <c r="BE179" s="215">
        <f t="shared" ref="BE179:BE193" si="24">IF(N179="základní",J179,0)</f>
        <v>0</v>
      </c>
      <c r="BF179" s="215">
        <f t="shared" ref="BF179:BF193" si="25">IF(N179="snížená",J179,0)</f>
        <v>0</v>
      </c>
      <c r="BG179" s="215">
        <f t="shared" ref="BG179:BG193" si="26">IF(N179="zákl. přenesená",J179,0)</f>
        <v>0</v>
      </c>
      <c r="BH179" s="215">
        <f t="shared" ref="BH179:BH193" si="27">IF(N179="sníž. přenesená",J179,0)</f>
        <v>0</v>
      </c>
      <c r="BI179" s="215">
        <f t="shared" ref="BI179:BI193" si="28">IF(N179="nulová",J179,0)</f>
        <v>0</v>
      </c>
      <c r="BJ179" s="25" t="s">
        <v>81</v>
      </c>
      <c r="BK179" s="215">
        <f t="shared" ref="BK179:BK193" si="29">ROUND(I179*H179,2)</f>
        <v>0</v>
      </c>
      <c r="BL179" s="25" t="s">
        <v>290</v>
      </c>
      <c r="BM179" s="25" t="s">
        <v>2941</v>
      </c>
    </row>
    <row r="180" spans="2:65" s="1" customFormat="1" ht="23" customHeight="1">
      <c r="B180" s="42"/>
      <c r="C180" s="204" t="s">
        <v>531</v>
      </c>
      <c r="D180" s="204" t="s">
        <v>198</v>
      </c>
      <c r="E180" s="205" t="s">
        <v>2942</v>
      </c>
      <c r="F180" s="206" t="s">
        <v>2943</v>
      </c>
      <c r="G180" s="207" t="s">
        <v>320</v>
      </c>
      <c r="H180" s="208">
        <v>41</v>
      </c>
      <c r="I180" s="209"/>
      <c r="J180" s="210">
        <f t="shared" si="20"/>
        <v>0</v>
      </c>
      <c r="K180" s="206" t="s">
        <v>202</v>
      </c>
      <c r="L180" s="62"/>
      <c r="M180" s="211" t="s">
        <v>24</v>
      </c>
      <c r="N180" s="212" t="s">
        <v>45</v>
      </c>
      <c r="O180" s="43"/>
      <c r="P180" s="213">
        <f t="shared" si="21"/>
        <v>0</v>
      </c>
      <c r="Q180" s="213">
        <v>8.1999999999999998E-4</v>
      </c>
      <c r="R180" s="213">
        <f t="shared" si="22"/>
        <v>3.3619999999999997E-2</v>
      </c>
      <c r="S180" s="213">
        <v>0</v>
      </c>
      <c r="T180" s="214">
        <f t="shared" si="23"/>
        <v>0</v>
      </c>
      <c r="AR180" s="25" t="s">
        <v>290</v>
      </c>
      <c r="AT180" s="25" t="s">
        <v>198</v>
      </c>
      <c r="AU180" s="25" t="s">
        <v>83</v>
      </c>
      <c r="AY180" s="25" t="s">
        <v>196</v>
      </c>
      <c r="BE180" s="215">
        <f t="shared" si="24"/>
        <v>0</v>
      </c>
      <c r="BF180" s="215">
        <f t="shared" si="25"/>
        <v>0</v>
      </c>
      <c r="BG180" s="215">
        <f t="shared" si="26"/>
        <v>0</v>
      </c>
      <c r="BH180" s="215">
        <f t="shared" si="27"/>
        <v>0</v>
      </c>
      <c r="BI180" s="215">
        <f t="shared" si="28"/>
        <v>0</v>
      </c>
      <c r="BJ180" s="25" t="s">
        <v>81</v>
      </c>
      <c r="BK180" s="215">
        <f t="shared" si="29"/>
        <v>0</v>
      </c>
      <c r="BL180" s="25" t="s">
        <v>290</v>
      </c>
      <c r="BM180" s="25" t="s">
        <v>2944</v>
      </c>
    </row>
    <row r="181" spans="2:65" s="1" customFormat="1" ht="23" customHeight="1">
      <c r="B181" s="42"/>
      <c r="C181" s="204" t="s">
        <v>535</v>
      </c>
      <c r="D181" s="204" t="s">
        <v>198</v>
      </c>
      <c r="E181" s="205" t="s">
        <v>2945</v>
      </c>
      <c r="F181" s="206" t="s">
        <v>2946</v>
      </c>
      <c r="G181" s="207" t="s">
        <v>320</v>
      </c>
      <c r="H181" s="208">
        <v>14</v>
      </c>
      <c r="I181" s="209"/>
      <c r="J181" s="210">
        <f t="shared" si="20"/>
        <v>0</v>
      </c>
      <c r="K181" s="206" t="s">
        <v>202</v>
      </c>
      <c r="L181" s="62"/>
      <c r="M181" s="211" t="s">
        <v>24</v>
      </c>
      <c r="N181" s="212" t="s">
        <v>45</v>
      </c>
      <c r="O181" s="43"/>
      <c r="P181" s="213">
        <f t="shared" si="21"/>
        <v>0</v>
      </c>
      <c r="Q181" s="213">
        <v>2.2200000000000002E-3</v>
      </c>
      <c r="R181" s="213">
        <f t="shared" si="22"/>
        <v>3.1080000000000003E-2</v>
      </c>
      <c r="S181" s="213">
        <v>0</v>
      </c>
      <c r="T181" s="214">
        <f t="shared" si="23"/>
        <v>0</v>
      </c>
      <c r="AR181" s="25" t="s">
        <v>290</v>
      </c>
      <c r="AT181" s="25" t="s">
        <v>198</v>
      </c>
      <c r="AU181" s="25" t="s">
        <v>83</v>
      </c>
      <c r="AY181" s="25" t="s">
        <v>196</v>
      </c>
      <c r="BE181" s="215">
        <f t="shared" si="24"/>
        <v>0</v>
      </c>
      <c r="BF181" s="215">
        <f t="shared" si="25"/>
        <v>0</v>
      </c>
      <c r="BG181" s="215">
        <f t="shared" si="26"/>
        <v>0</v>
      </c>
      <c r="BH181" s="215">
        <f t="shared" si="27"/>
        <v>0</v>
      </c>
      <c r="BI181" s="215">
        <f t="shared" si="28"/>
        <v>0</v>
      </c>
      <c r="BJ181" s="25" t="s">
        <v>81</v>
      </c>
      <c r="BK181" s="215">
        <f t="shared" si="29"/>
        <v>0</v>
      </c>
      <c r="BL181" s="25" t="s">
        <v>290</v>
      </c>
      <c r="BM181" s="25" t="s">
        <v>2947</v>
      </c>
    </row>
    <row r="182" spans="2:65" s="1" customFormat="1" ht="23" customHeight="1">
      <c r="B182" s="42"/>
      <c r="C182" s="204" t="s">
        <v>539</v>
      </c>
      <c r="D182" s="204" t="s">
        <v>198</v>
      </c>
      <c r="E182" s="205" t="s">
        <v>2948</v>
      </c>
      <c r="F182" s="206" t="s">
        <v>2949</v>
      </c>
      <c r="G182" s="207" t="s">
        <v>320</v>
      </c>
      <c r="H182" s="208">
        <v>34</v>
      </c>
      <c r="I182" s="209"/>
      <c r="J182" s="210">
        <f t="shared" si="20"/>
        <v>0</v>
      </c>
      <c r="K182" s="206" t="s">
        <v>202</v>
      </c>
      <c r="L182" s="62"/>
      <c r="M182" s="211" t="s">
        <v>24</v>
      </c>
      <c r="N182" s="212" t="s">
        <v>45</v>
      </c>
      <c r="O182" s="43"/>
      <c r="P182" s="213">
        <f t="shared" si="21"/>
        <v>0</v>
      </c>
      <c r="Q182" s="213">
        <v>1.2099999999999999E-3</v>
      </c>
      <c r="R182" s="213">
        <f t="shared" si="22"/>
        <v>4.1139999999999996E-2</v>
      </c>
      <c r="S182" s="213">
        <v>0</v>
      </c>
      <c r="T182" s="214">
        <f t="shared" si="23"/>
        <v>0</v>
      </c>
      <c r="AR182" s="25" t="s">
        <v>290</v>
      </c>
      <c r="AT182" s="25" t="s">
        <v>198</v>
      </c>
      <c r="AU182" s="25" t="s">
        <v>83</v>
      </c>
      <c r="AY182" s="25" t="s">
        <v>196</v>
      </c>
      <c r="BE182" s="215">
        <f t="shared" si="24"/>
        <v>0</v>
      </c>
      <c r="BF182" s="215">
        <f t="shared" si="25"/>
        <v>0</v>
      </c>
      <c r="BG182" s="215">
        <f t="shared" si="26"/>
        <v>0</v>
      </c>
      <c r="BH182" s="215">
        <f t="shared" si="27"/>
        <v>0</v>
      </c>
      <c r="BI182" s="215">
        <f t="shared" si="28"/>
        <v>0</v>
      </c>
      <c r="BJ182" s="25" t="s">
        <v>81</v>
      </c>
      <c r="BK182" s="215">
        <f t="shared" si="29"/>
        <v>0</v>
      </c>
      <c r="BL182" s="25" t="s">
        <v>290</v>
      </c>
      <c r="BM182" s="25" t="s">
        <v>2950</v>
      </c>
    </row>
    <row r="183" spans="2:65" s="1" customFormat="1" ht="23" customHeight="1">
      <c r="B183" s="42"/>
      <c r="C183" s="204" t="s">
        <v>543</v>
      </c>
      <c r="D183" s="204" t="s">
        <v>198</v>
      </c>
      <c r="E183" s="205" t="s">
        <v>2951</v>
      </c>
      <c r="F183" s="206" t="s">
        <v>2952</v>
      </c>
      <c r="G183" s="207" t="s">
        <v>320</v>
      </c>
      <c r="H183" s="208">
        <v>7</v>
      </c>
      <c r="I183" s="209"/>
      <c r="J183" s="210">
        <f t="shared" si="20"/>
        <v>0</v>
      </c>
      <c r="K183" s="206" t="s">
        <v>202</v>
      </c>
      <c r="L183" s="62"/>
      <c r="M183" s="211" t="s">
        <v>24</v>
      </c>
      <c r="N183" s="212" t="s">
        <v>45</v>
      </c>
      <c r="O183" s="43"/>
      <c r="P183" s="213">
        <f t="shared" si="21"/>
        <v>0</v>
      </c>
      <c r="Q183" s="213">
        <v>8.9999999999999998E-4</v>
      </c>
      <c r="R183" s="213">
        <f t="shared" si="22"/>
        <v>6.3E-3</v>
      </c>
      <c r="S183" s="213">
        <v>0</v>
      </c>
      <c r="T183" s="214">
        <f t="shared" si="23"/>
        <v>0</v>
      </c>
      <c r="AR183" s="25" t="s">
        <v>290</v>
      </c>
      <c r="AT183" s="25" t="s">
        <v>198</v>
      </c>
      <c r="AU183" s="25" t="s">
        <v>83</v>
      </c>
      <c r="AY183" s="25" t="s">
        <v>196</v>
      </c>
      <c r="BE183" s="215">
        <f t="shared" si="24"/>
        <v>0</v>
      </c>
      <c r="BF183" s="215">
        <f t="shared" si="25"/>
        <v>0</v>
      </c>
      <c r="BG183" s="215">
        <f t="shared" si="26"/>
        <v>0</v>
      </c>
      <c r="BH183" s="215">
        <f t="shared" si="27"/>
        <v>0</v>
      </c>
      <c r="BI183" s="215">
        <f t="shared" si="28"/>
        <v>0</v>
      </c>
      <c r="BJ183" s="25" t="s">
        <v>81</v>
      </c>
      <c r="BK183" s="215">
        <f t="shared" si="29"/>
        <v>0</v>
      </c>
      <c r="BL183" s="25" t="s">
        <v>290</v>
      </c>
      <c r="BM183" s="25" t="s">
        <v>2953</v>
      </c>
    </row>
    <row r="184" spans="2:65" s="1" customFormat="1" ht="23" customHeight="1">
      <c r="B184" s="42"/>
      <c r="C184" s="204" t="s">
        <v>547</v>
      </c>
      <c r="D184" s="204" t="s">
        <v>198</v>
      </c>
      <c r="E184" s="205" t="s">
        <v>2954</v>
      </c>
      <c r="F184" s="206" t="s">
        <v>2955</v>
      </c>
      <c r="G184" s="207" t="s">
        <v>320</v>
      </c>
      <c r="H184" s="208">
        <v>7</v>
      </c>
      <c r="I184" s="209"/>
      <c r="J184" s="210">
        <f t="shared" si="20"/>
        <v>0</v>
      </c>
      <c r="K184" s="206" t="s">
        <v>202</v>
      </c>
      <c r="L184" s="62"/>
      <c r="M184" s="211" t="s">
        <v>24</v>
      </c>
      <c r="N184" s="212" t="s">
        <v>45</v>
      </c>
      <c r="O184" s="43"/>
      <c r="P184" s="213">
        <f t="shared" si="21"/>
        <v>0</v>
      </c>
      <c r="Q184" s="213">
        <v>2.9E-4</v>
      </c>
      <c r="R184" s="213">
        <f t="shared" si="22"/>
        <v>2.0300000000000001E-3</v>
      </c>
      <c r="S184" s="213">
        <v>0</v>
      </c>
      <c r="T184" s="214">
        <f t="shared" si="23"/>
        <v>0</v>
      </c>
      <c r="AR184" s="25" t="s">
        <v>290</v>
      </c>
      <c r="AT184" s="25" t="s">
        <v>198</v>
      </c>
      <c r="AU184" s="25" t="s">
        <v>83</v>
      </c>
      <c r="AY184" s="25" t="s">
        <v>196</v>
      </c>
      <c r="BE184" s="215">
        <f t="shared" si="24"/>
        <v>0</v>
      </c>
      <c r="BF184" s="215">
        <f t="shared" si="25"/>
        <v>0</v>
      </c>
      <c r="BG184" s="215">
        <f t="shared" si="26"/>
        <v>0</v>
      </c>
      <c r="BH184" s="215">
        <f t="shared" si="27"/>
        <v>0</v>
      </c>
      <c r="BI184" s="215">
        <f t="shared" si="28"/>
        <v>0</v>
      </c>
      <c r="BJ184" s="25" t="s">
        <v>81</v>
      </c>
      <c r="BK184" s="215">
        <f t="shared" si="29"/>
        <v>0</v>
      </c>
      <c r="BL184" s="25" t="s">
        <v>290</v>
      </c>
      <c r="BM184" s="25" t="s">
        <v>2956</v>
      </c>
    </row>
    <row r="185" spans="2:65" s="1" customFormat="1" ht="23" customHeight="1">
      <c r="B185" s="42"/>
      <c r="C185" s="204" t="s">
        <v>552</v>
      </c>
      <c r="D185" s="204" t="s">
        <v>198</v>
      </c>
      <c r="E185" s="205" t="s">
        <v>2957</v>
      </c>
      <c r="F185" s="206" t="s">
        <v>2958</v>
      </c>
      <c r="G185" s="207" t="s">
        <v>320</v>
      </c>
      <c r="H185" s="208">
        <v>9</v>
      </c>
      <c r="I185" s="209"/>
      <c r="J185" s="210">
        <f t="shared" si="20"/>
        <v>0</v>
      </c>
      <c r="K185" s="206" t="s">
        <v>202</v>
      </c>
      <c r="L185" s="62"/>
      <c r="M185" s="211" t="s">
        <v>24</v>
      </c>
      <c r="N185" s="212" t="s">
        <v>45</v>
      </c>
      <c r="O185" s="43"/>
      <c r="P185" s="213">
        <f t="shared" si="21"/>
        <v>0</v>
      </c>
      <c r="Q185" s="213">
        <v>3.5E-4</v>
      </c>
      <c r="R185" s="213">
        <f t="shared" si="22"/>
        <v>3.15E-3</v>
      </c>
      <c r="S185" s="213">
        <v>0</v>
      </c>
      <c r="T185" s="214">
        <f t="shared" si="23"/>
        <v>0</v>
      </c>
      <c r="AR185" s="25" t="s">
        <v>290</v>
      </c>
      <c r="AT185" s="25" t="s">
        <v>198</v>
      </c>
      <c r="AU185" s="25" t="s">
        <v>83</v>
      </c>
      <c r="AY185" s="25" t="s">
        <v>196</v>
      </c>
      <c r="BE185" s="215">
        <f t="shared" si="24"/>
        <v>0</v>
      </c>
      <c r="BF185" s="215">
        <f t="shared" si="25"/>
        <v>0</v>
      </c>
      <c r="BG185" s="215">
        <f t="shared" si="26"/>
        <v>0</v>
      </c>
      <c r="BH185" s="215">
        <f t="shared" si="27"/>
        <v>0</v>
      </c>
      <c r="BI185" s="215">
        <f t="shared" si="28"/>
        <v>0</v>
      </c>
      <c r="BJ185" s="25" t="s">
        <v>81</v>
      </c>
      <c r="BK185" s="215">
        <f t="shared" si="29"/>
        <v>0</v>
      </c>
      <c r="BL185" s="25" t="s">
        <v>290</v>
      </c>
      <c r="BM185" s="25" t="s">
        <v>2959</v>
      </c>
    </row>
    <row r="186" spans="2:65" s="1" customFormat="1" ht="23" customHeight="1">
      <c r="B186" s="42"/>
      <c r="C186" s="204" t="s">
        <v>555</v>
      </c>
      <c r="D186" s="204" t="s">
        <v>198</v>
      </c>
      <c r="E186" s="205" t="s">
        <v>2960</v>
      </c>
      <c r="F186" s="206" t="s">
        <v>2961</v>
      </c>
      <c r="G186" s="207" t="s">
        <v>320</v>
      </c>
      <c r="H186" s="208">
        <v>10</v>
      </c>
      <c r="I186" s="209"/>
      <c r="J186" s="210">
        <f t="shared" si="20"/>
        <v>0</v>
      </c>
      <c r="K186" s="206" t="s">
        <v>202</v>
      </c>
      <c r="L186" s="62"/>
      <c r="M186" s="211" t="s">
        <v>24</v>
      </c>
      <c r="N186" s="212" t="s">
        <v>45</v>
      </c>
      <c r="O186" s="43"/>
      <c r="P186" s="213">
        <f t="shared" si="21"/>
        <v>0</v>
      </c>
      <c r="Q186" s="213">
        <v>1.14E-3</v>
      </c>
      <c r="R186" s="213">
        <f t="shared" si="22"/>
        <v>1.14E-2</v>
      </c>
      <c r="S186" s="213">
        <v>0</v>
      </c>
      <c r="T186" s="214">
        <f t="shared" si="23"/>
        <v>0</v>
      </c>
      <c r="AR186" s="25" t="s">
        <v>290</v>
      </c>
      <c r="AT186" s="25" t="s">
        <v>198</v>
      </c>
      <c r="AU186" s="25" t="s">
        <v>83</v>
      </c>
      <c r="AY186" s="25" t="s">
        <v>196</v>
      </c>
      <c r="BE186" s="215">
        <f t="shared" si="24"/>
        <v>0</v>
      </c>
      <c r="BF186" s="215">
        <f t="shared" si="25"/>
        <v>0</v>
      </c>
      <c r="BG186" s="215">
        <f t="shared" si="26"/>
        <v>0</v>
      </c>
      <c r="BH186" s="215">
        <f t="shared" si="27"/>
        <v>0</v>
      </c>
      <c r="BI186" s="215">
        <f t="shared" si="28"/>
        <v>0</v>
      </c>
      <c r="BJ186" s="25" t="s">
        <v>81</v>
      </c>
      <c r="BK186" s="215">
        <f t="shared" si="29"/>
        <v>0</v>
      </c>
      <c r="BL186" s="25" t="s">
        <v>290</v>
      </c>
      <c r="BM186" s="25" t="s">
        <v>2962</v>
      </c>
    </row>
    <row r="187" spans="2:65" s="1" customFormat="1" ht="23" customHeight="1">
      <c r="B187" s="42"/>
      <c r="C187" s="204" t="s">
        <v>558</v>
      </c>
      <c r="D187" s="204" t="s">
        <v>198</v>
      </c>
      <c r="E187" s="205" t="s">
        <v>2963</v>
      </c>
      <c r="F187" s="206" t="s">
        <v>2964</v>
      </c>
      <c r="G187" s="207" t="s">
        <v>248</v>
      </c>
      <c r="H187" s="208">
        <v>3</v>
      </c>
      <c r="I187" s="209"/>
      <c r="J187" s="210">
        <f t="shared" si="20"/>
        <v>0</v>
      </c>
      <c r="K187" s="206" t="s">
        <v>202</v>
      </c>
      <c r="L187" s="62"/>
      <c r="M187" s="211" t="s">
        <v>24</v>
      </c>
      <c r="N187" s="212" t="s">
        <v>45</v>
      </c>
      <c r="O187" s="43"/>
      <c r="P187" s="213">
        <f t="shared" si="21"/>
        <v>0</v>
      </c>
      <c r="Q187" s="213">
        <v>0</v>
      </c>
      <c r="R187" s="213">
        <f t="shared" si="22"/>
        <v>0</v>
      </c>
      <c r="S187" s="213">
        <v>0</v>
      </c>
      <c r="T187" s="214">
        <f t="shared" si="23"/>
        <v>0</v>
      </c>
      <c r="AR187" s="25" t="s">
        <v>290</v>
      </c>
      <c r="AT187" s="25" t="s">
        <v>198</v>
      </c>
      <c r="AU187" s="25" t="s">
        <v>83</v>
      </c>
      <c r="AY187" s="25" t="s">
        <v>196</v>
      </c>
      <c r="BE187" s="215">
        <f t="shared" si="24"/>
        <v>0</v>
      </c>
      <c r="BF187" s="215">
        <f t="shared" si="25"/>
        <v>0</v>
      </c>
      <c r="BG187" s="215">
        <f t="shared" si="26"/>
        <v>0</v>
      </c>
      <c r="BH187" s="215">
        <f t="shared" si="27"/>
        <v>0</v>
      </c>
      <c r="BI187" s="215">
        <f t="shared" si="28"/>
        <v>0</v>
      </c>
      <c r="BJ187" s="25" t="s">
        <v>81</v>
      </c>
      <c r="BK187" s="215">
        <f t="shared" si="29"/>
        <v>0</v>
      </c>
      <c r="BL187" s="25" t="s">
        <v>290</v>
      </c>
      <c r="BM187" s="25" t="s">
        <v>2965</v>
      </c>
    </row>
    <row r="188" spans="2:65" s="1" customFormat="1" ht="23" customHeight="1">
      <c r="B188" s="42"/>
      <c r="C188" s="204" t="s">
        <v>561</v>
      </c>
      <c r="D188" s="204" t="s">
        <v>198</v>
      </c>
      <c r="E188" s="205" t="s">
        <v>2966</v>
      </c>
      <c r="F188" s="206" t="s">
        <v>2967</v>
      </c>
      <c r="G188" s="207" t="s">
        <v>248</v>
      </c>
      <c r="H188" s="208">
        <v>1</v>
      </c>
      <c r="I188" s="209"/>
      <c r="J188" s="210">
        <f t="shared" si="20"/>
        <v>0</v>
      </c>
      <c r="K188" s="206" t="s">
        <v>202</v>
      </c>
      <c r="L188" s="62"/>
      <c r="M188" s="211" t="s">
        <v>24</v>
      </c>
      <c r="N188" s="212" t="s">
        <v>45</v>
      </c>
      <c r="O188" s="43"/>
      <c r="P188" s="213">
        <f t="shared" si="21"/>
        <v>0</v>
      </c>
      <c r="Q188" s="213">
        <v>0</v>
      </c>
      <c r="R188" s="213">
        <f t="shared" si="22"/>
        <v>0</v>
      </c>
      <c r="S188" s="213">
        <v>0</v>
      </c>
      <c r="T188" s="214">
        <f t="shared" si="23"/>
        <v>0</v>
      </c>
      <c r="AR188" s="25" t="s">
        <v>290</v>
      </c>
      <c r="AT188" s="25" t="s">
        <v>198</v>
      </c>
      <c r="AU188" s="25" t="s">
        <v>83</v>
      </c>
      <c r="AY188" s="25" t="s">
        <v>196</v>
      </c>
      <c r="BE188" s="215">
        <f t="shared" si="24"/>
        <v>0</v>
      </c>
      <c r="BF188" s="215">
        <f t="shared" si="25"/>
        <v>0</v>
      </c>
      <c r="BG188" s="215">
        <f t="shared" si="26"/>
        <v>0</v>
      </c>
      <c r="BH188" s="215">
        <f t="shared" si="27"/>
        <v>0</v>
      </c>
      <c r="BI188" s="215">
        <f t="shared" si="28"/>
        <v>0</v>
      </c>
      <c r="BJ188" s="25" t="s">
        <v>81</v>
      </c>
      <c r="BK188" s="215">
        <f t="shared" si="29"/>
        <v>0</v>
      </c>
      <c r="BL188" s="25" t="s">
        <v>290</v>
      </c>
      <c r="BM188" s="25" t="s">
        <v>2968</v>
      </c>
    </row>
    <row r="189" spans="2:65" s="1" customFormat="1" ht="23" customHeight="1">
      <c r="B189" s="42"/>
      <c r="C189" s="204" t="s">
        <v>563</v>
      </c>
      <c r="D189" s="204" t="s">
        <v>198</v>
      </c>
      <c r="E189" s="205" t="s">
        <v>2969</v>
      </c>
      <c r="F189" s="206" t="s">
        <v>2970</v>
      </c>
      <c r="G189" s="207" t="s">
        <v>248</v>
      </c>
      <c r="H189" s="208">
        <v>5</v>
      </c>
      <c r="I189" s="209"/>
      <c r="J189" s="210">
        <f t="shared" si="20"/>
        <v>0</v>
      </c>
      <c r="K189" s="206" t="s">
        <v>202</v>
      </c>
      <c r="L189" s="62"/>
      <c r="M189" s="211" t="s">
        <v>24</v>
      </c>
      <c r="N189" s="212" t="s">
        <v>45</v>
      </c>
      <c r="O189" s="43"/>
      <c r="P189" s="213">
        <f t="shared" si="21"/>
        <v>0</v>
      </c>
      <c r="Q189" s="213">
        <v>0</v>
      </c>
      <c r="R189" s="213">
        <f t="shared" si="22"/>
        <v>0</v>
      </c>
      <c r="S189" s="213">
        <v>0</v>
      </c>
      <c r="T189" s="214">
        <f t="shared" si="23"/>
        <v>0</v>
      </c>
      <c r="AR189" s="25" t="s">
        <v>290</v>
      </c>
      <c r="AT189" s="25" t="s">
        <v>198</v>
      </c>
      <c r="AU189" s="25" t="s">
        <v>83</v>
      </c>
      <c r="AY189" s="25" t="s">
        <v>196</v>
      </c>
      <c r="BE189" s="215">
        <f t="shared" si="24"/>
        <v>0</v>
      </c>
      <c r="BF189" s="215">
        <f t="shared" si="25"/>
        <v>0</v>
      </c>
      <c r="BG189" s="215">
        <f t="shared" si="26"/>
        <v>0</v>
      </c>
      <c r="BH189" s="215">
        <f t="shared" si="27"/>
        <v>0</v>
      </c>
      <c r="BI189" s="215">
        <f t="shared" si="28"/>
        <v>0</v>
      </c>
      <c r="BJ189" s="25" t="s">
        <v>81</v>
      </c>
      <c r="BK189" s="215">
        <f t="shared" si="29"/>
        <v>0</v>
      </c>
      <c r="BL189" s="25" t="s">
        <v>290</v>
      </c>
      <c r="BM189" s="25" t="s">
        <v>2971</v>
      </c>
    </row>
    <row r="190" spans="2:65" s="1" customFormat="1" ht="14.5" customHeight="1">
      <c r="B190" s="42"/>
      <c r="C190" s="204" t="s">
        <v>568</v>
      </c>
      <c r="D190" s="204" t="s">
        <v>198</v>
      </c>
      <c r="E190" s="205" t="s">
        <v>2972</v>
      </c>
      <c r="F190" s="206" t="s">
        <v>2973</v>
      </c>
      <c r="G190" s="207" t="s">
        <v>248</v>
      </c>
      <c r="H190" s="208">
        <v>1</v>
      </c>
      <c r="I190" s="209"/>
      <c r="J190" s="210">
        <f t="shared" si="20"/>
        <v>0</v>
      </c>
      <c r="K190" s="206" t="s">
        <v>202</v>
      </c>
      <c r="L190" s="62"/>
      <c r="M190" s="211" t="s">
        <v>24</v>
      </c>
      <c r="N190" s="212" t="s">
        <v>45</v>
      </c>
      <c r="O190" s="43"/>
      <c r="P190" s="213">
        <f t="shared" si="21"/>
        <v>0</v>
      </c>
      <c r="Q190" s="213">
        <v>2.9E-4</v>
      </c>
      <c r="R190" s="213">
        <f t="shared" si="22"/>
        <v>2.9E-4</v>
      </c>
      <c r="S190" s="213">
        <v>0</v>
      </c>
      <c r="T190" s="214">
        <f t="shared" si="23"/>
        <v>0</v>
      </c>
      <c r="AR190" s="25" t="s">
        <v>290</v>
      </c>
      <c r="AT190" s="25" t="s">
        <v>198</v>
      </c>
      <c r="AU190" s="25" t="s">
        <v>83</v>
      </c>
      <c r="AY190" s="25" t="s">
        <v>196</v>
      </c>
      <c r="BE190" s="215">
        <f t="shared" si="24"/>
        <v>0</v>
      </c>
      <c r="BF190" s="215">
        <f t="shared" si="25"/>
        <v>0</v>
      </c>
      <c r="BG190" s="215">
        <f t="shared" si="26"/>
        <v>0</v>
      </c>
      <c r="BH190" s="215">
        <f t="shared" si="27"/>
        <v>0</v>
      </c>
      <c r="BI190" s="215">
        <f t="shared" si="28"/>
        <v>0</v>
      </c>
      <c r="BJ190" s="25" t="s">
        <v>81</v>
      </c>
      <c r="BK190" s="215">
        <f t="shared" si="29"/>
        <v>0</v>
      </c>
      <c r="BL190" s="25" t="s">
        <v>290</v>
      </c>
      <c r="BM190" s="25" t="s">
        <v>2974</v>
      </c>
    </row>
    <row r="191" spans="2:65" s="1" customFormat="1" ht="23" customHeight="1">
      <c r="B191" s="42"/>
      <c r="C191" s="204" t="s">
        <v>572</v>
      </c>
      <c r="D191" s="204" t="s">
        <v>198</v>
      </c>
      <c r="E191" s="205" t="s">
        <v>2975</v>
      </c>
      <c r="F191" s="206" t="s">
        <v>2976</v>
      </c>
      <c r="G191" s="207" t="s">
        <v>320</v>
      </c>
      <c r="H191" s="208">
        <v>125</v>
      </c>
      <c r="I191" s="209"/>
      <c r="J191" s="210">
        <f t="shared" si="20"/>
        <v>0</v>
      </c>
      <c r="K191" s="206" t="s">
        <v>202</v>
      </c>
      <c r="L191" s="62"/>
      <c r="M191" s="211" t="s">
        <v>24</v>
      </c>
      <c r="N191" s="212" t="s">
        <v>45</v>
      </c>
      <c r="O191" s="43"/>
      <c r="P191" s="213">
        <f t="shared" si="21"/>
        <v>0</v>
      </c>
      <c r="Q191" s="213">
        <v>0</v>
      </c>
      <c r="R191" s="213">
        <f t="shared" si="22"/>
        <v>0</v>
      </c>
      <c r="S191" s="213">
        <v>0</v>
      </c>
      <c r="T191" s="214">
        <f t="shared" si="23"/>
        <v>0</v>
      </c>
      <c r="AR191" s="25" t="s">
        <v>290</v>
      </c>
      <c r="AT191" s="25" t="s">
        <v>198</v>
      </c>
      <c r="AU191" s="25" t="s">
        <v>83</v>
      </c>
      <c r="AY191" s="25" t="s">
        <v>196</v>
      </c>
      <c r="BE191" s="215">
        <f t="shared" si="24"/>
        <v>0</v>
      </c>
      <c r="BF191" s="215">
        <f t="shared" si="25"/>
        <v>0</v>
      </c>
      <c r="BG191" s="215">
        <f t="shared" si="26"/>
        <v>0</v>
      </c>
      <c r="BH191" s="215">
        <f t="shared" si="27"/>
        <v>0</v>
      </c>
      <c r="BI191" s="215">
        <f t="shared" si="28"/>
        <v>0</v>
      </c>
      <c r="BJ191" s="25" t="s">
        <v>81</v>
      </c>
      <c r="BK191" s="215">
        <f t="shared" si="29"/>
        <v>0</v>
      </c>
      <c r="BL191" s="25" t="s">
        <v>290</v>
      </c>
      <c r="BM191" s="25" t="s">
        <v>2977</v>
      </c>
    </row>
    <row r="192" spans="2:65" s="1" customFormat="1" ht="46" customHeight="1">
      <c r="B192" s="42"/>
      <c r="C192" s="204" t="s">
        <v>576</v>
      </c>
      <c r="D192" s="204" t="s">
        <v>198</v>
      </c>
      <c r="E192" s="205" t="s">
        <v>2978</v>
      </c>
      <c r="F192" s="206" t="s">
        <v>2979</v>
      </c>
      <c r="G192" s="207" t="s">
        <v>1189</v>
      </c>
      <c r="H192" s="270"/>
      <c r="I192" s="209"/>
      <c r="J192" s="210">
        <f t="shared" si="20"/>
        <v>0</v>
      </c>
      <c r="K192" s="206" t="s">
        <v>202</v>
      </c>
      <c r="L192" s="62"/>
      <c r="M192" s="211" t="s">
        <v>24</v>
      </c>
      <c r="N192" s="212" t="s">
        <v>45</v>
      </c>
      <c r="O192" s="43"/>
      <c r="P192" s="213">
        <f t="shared" si="21"/>
        <v>0</v>
      </c>
      <c r="Q192" s="213">
        <v>0</v>
      </c>
      <c r="R192" s="213">
        <f t="shared" si="22"/>
        <v>0</v>
      </c>
      <c r="S192" s="213">
        <v>0</v>
      </c>
      <c r="T192" s="214">
        <f t="shared" si="23"/>
        <v>0</v>
      </c>
      <c r="AR192" s="25" t="s">
        <v>290</v>
      </c>
      <c r="AT192" s="25" t="s">
        <v>198</v>
      </c>
      <c r="AU192" s="25" t="s">
        <v>83</v>
      </c>
      <c r="AY192" s="25" t="s">
        <v>196</v>
      </c>
      <c r="BE192" s="215">
        <f t="shared" si="24"/>
        <v>0</v>
      </c>
      <c r="BF192" s="215">
        <f t="shared" si="25"/>
        <v>0</v>
      </c>
      <c r="BG192" s="215">
        <f t="shared" si="26"/>
        <v>0</v>
      </c>
      <c r="BH192" s="215">
        <f t="shared" si="27"/>
        <v>0</v>
      </c>
      <c r="BI192" s="215">
        <f t="shared" si="28"/>
        <v>0</v>
      </c>
      <c r="BJ192" s="25" t="s">
        <v>81</v>
      </c>
      <c r="BK192" s="215">
        <f t="shared" si="29"/>
        <v>0</v>
      </c>
      <c r="BL192" s="25" t="s">
        <v>290</v>
      </c>
      <c r="BM192" s="25" t="s">
        <v>2980</v>
      </c>
    </row>
    <row r="193" spans="2:65" s="1" customFormat="1" ht="23" customHeight="1">
      <c r="B193" s="42"/>
      <c r="C193" s="204" t="s">
        <v>580</v>
      </c>
      <c r="D193" s="204" t="s">
        <v>198</v>
      </c>
      <c r="E193" s="205" t="s">
        <v>2981</v>
      </c>
      <c r="F193" s="206" t="s">
        <v>2982</v>
      </c>
      <c r="G193" s="207" t="s">
        <v>1189</v>
      </c>
      <c r="H193" s="270"/>
      <c r="I193" s="209"/>
      <c r="J193" s="210">
        <f t="shared" si="20"/>
        <v>0</v>
      </c>
      <c r="K193" s="206" t="s">
        <v>24</v>
      </c>
      <c r="L193" s="62"/>
      <c r="M193" s="211" t="s">
        <v>24</v>
      </c>
      <c r="N193" s="212" t="s">
        <v>45</v>
      </c>
      <c r="O193" s="43"/>
      <c r="P193" s="213">
        <f t="shared" si="21"/>
        <v>0</v>
      </c>
      <c r="Q193" s="213">
        <v>0</v>
      </c>
      <c r="R193" s="213">
        <f t="shared" si="22"/>
        <v>0</v>
      </c>
      <c r="S193" s="213">
        <v>0</v>
      </c>
      <c r="T193" s="214">
        <f t="shared" si="23"/>
        <v>0</v>
      </c>
      <c r="AR193" s="25" t="s">
        <v>290</v>
      </c>
      <c r="AT193" s="25" t="s">
        <v>198</v>
      </c>
      <c r="AU193" s="25" t="s">
        <v>83</v>
      </c>
      <c r="AY193" s="25" t="s">
        <v>196</v>
      </c>
      <c r="BE193" s="215">
        <f t="shared" si="24"/>
        <v>0</v>
      </c>
      <c r="BF193" s="215">
        <f t="shared" si="25"/>
        <v>0</v>
      </c>
      <c r="BG193" s="215">
        <f t="shared" si="26"/>
        <v>0</v>
      </c>
      <c r="BH193" s="215">
        <f t="shared" si="27"/>
        <v>0</v>
      </c>
      <c r="BI193" s="215">
        <f t="shared" si="28"/>
        <v>0</v>
      </c>
      <c r="BJ193" s="25" t="s">
        <v>81</v>
      </c>
      <c r="BK193" s="215">
        <f t="shared" si="29"/>
        <v>0</v>
      </c>
      <c r="BL193" s="25" t="s">
        <v>290</v>
      </c>
      <c r="BM193" s="25" t="s">
        <v>2983</v>
      </c>
    </row>
    <row r="194" spans="2:65" s="11" customFormat="1" ht="29.9" customHeight="1">
      <c r="B194" s="188"/>
      <c r="C194" s="189"/>
      <c r="D194" s="190" t="s">
        <v>73</v>
      </c>
      <c r="E194" s="202" t="s">
        <v>2984</v>
      </c>
      <c r="F194" s="202" t="s">
        <v>2985</v>
      </c>
      <c r="G194" s="189"/>
      <c r="H194" s="189"/>
      <c r="I194" s="192"/>
      <c r="J194" s="203">
        <f>BK194</f>
        <v>0</v>
      </c>
      <c r="K194" s="189"/>
      <c r="L194" s="194"/>
      <c r="M194" s="195"/>
      <c r="N194" s="196"/>
      <c r="O194" s="196"/>
      <c r="P194" s="197">
        <f>SUM(P195:P204)</f>
        <v>0</v>
      </c>
      <c r="Q194" s="196"/>
      <c r="R194" s="197">
        <f>SUM(R195:R204)</f>
        <v>0.15802000000000002</v>
      </c>
      <c r="S194" s="196"/>
      <c r="T194" s="198">
        <f>SUM(T195:T204)</f>
        <v>0</v>
      </c>
      <c r="AR194" s="199" t="s">
        <v>81</v>
      </c>
      <c r="AT194" s="200" t="s">
        <v>73</v>
      </c>
      <c r="AU194" s="200" t="s">
        <v>81</v>
      </c>
      <c r="AY194" s="199" t="s">
        <v>196</v>
      </c>
      <c r="BK194" s="201">
        <f>SUM(BK195:BK204)</f>
        <v>0</v>
      </c>
    </row>
    <row r="195" spans="2:65" s="1" customFormat="1" ht="34.5" customHeight="1">
      <c r="B195" s="42"/>
      <c r="C195" s="204" t="s">
        <v>584</v>
      </c>
      <c r="D195" s="204" t="s">
        <v>198</v>
      </c>
      <c r="E195" s="205" t="s">
        <v>2986</v>
      </c>
      <c r="F195" s="206" t="s">
        <v>2987</v>
      </c>
      <c r="G195" s="207" t="s">
        <v>320</v>
      </c>
      <c r="H195" s="208">
        <v>18</v>
      </c>
      <c r="I195" s="209"/>
      <c r="J195" s="210">
        <f t="shared" ref="J195:J204" si="30">ROUND(I195*H195,2)</f>
        <v>0</v>
      </c>
      <c r="K195" s="206" t="s">
        <v>202</v>
      </c>
      <c r="L195" s="62"/>
      <c r="M195" s="211" t="s">
        <v>24</v>
      </c>
      <c r="N195" s="212" t="s">
        <v>45</v>
      </c>
      <c r="O195" s="43"/>
      <c r="P195" s="213">
        <f t="shared" ref="P195:P204" si="31">O195*H195</f>
        <v>0</v>
      </c>
      <c r="Q195" s="213">
        <v>6.6E-4</v>
      </c>
      <c r="R195" s="213">
        <f t="shared" ref="R195:R204" si="32">Q195*H195</f>
        <v>1.188E-2</v>
      </c>
      <c r="S195" s="213">
        <v>0</v>
      </c>
      <c r="T195" s="214">
        <f t="shared" ref="T195:T204" si="33">S195*H195</f>
        <v>0</v>
      </c>
      <c r="AR195" s="25" t="s">
        <v>290</v>
      </c>
      <c r="AT195" s="25" t="s">
        <v>198</v>
      </c>
      <c r="AU195" s="25" t="s">
        <v>83</v>
      </c>
      <c r="AY195" s="25" t="s">
        <v>196</v>
      </c>
      <c r="BE195" s="215">
        <f t="shared" ref="BE195:BE204" si="34">IF(N195="základní",J195,0)</f>
        <v>0</v>
      </c>
      <c r="BF195" s="215">
        <f t="shared" ref="BF195:BF204" si="35">IF(N195="snížená",J195,0)</f>
        <v>0</v>
      </c>
      <c r="BG195" s="215">
        <f t="shared" ref="BG195:BG204" si="36">IF(N195="zákl. přenesená",J195,0)</f>
        <v>0</v>
      </c>
      <c r="BH195" s="215">
        <f t="shared" ref="BH195:BH204" si="37">IF(N195="sníž. přenesená",J195,0)</f>
        <v>0</v>
      </c>
      <c r="BI195" s="215">
        <f t="shared" ref="BI195:BI204" si="38">IF(N195="nulová",J195,0)</f>
        <v>0</v>
      </c>
      <c r="BJ195" s="25" t="s">
        <v>81</v>
      </c>
      <c r="BK195" s="215">
        <f t="shared" ref="BK195:BK204" si="39">ROUND(I195*H195,2)</f>
        <v>0</v>
      </c>
      <c r="BL195" s="25" t="s">
        <v>290</v>
      </c>
      <c r="BM195" s="25" t="s">
        <v>2988</v>
      </c>
    </row>
    <row r="196" spans="2:65" s="1" customFormat="1" ht="34.5" customHeight="1">
      <c r="B196" s="42"/>
      <c r="C196" s="204" t="s">
        <v>588</v>
      </c>
      <c r="D196" s="204" t="s">
        <v>198</v>
      </c>
      <c r="E196" s="205" t="s">
        <v>2989</v>
      </c>
      <c r="F196" s="206" t="s">
        <v>2990</v>
      </c>
      <c r="G196" s="207" t="s">
        <v>320</v>
      </c>
      <c r="H196" s="208">
        <v>50</v>
      </c>
      <c r="I196" s="209"/>
      <c r="J196" s="210">
        <f t="shared" si="30"/>
        <v>0</v>
      </c>
      <c r="K196" s="206" t="s">
        <v>202</v>
      </c>
      <c r="L196" s="62"/>
      <c r="M196" s="211" t="s">
        <v>24</v>
      </c>
      <c r="N196" s="212" t="s">
        <v>45</v>
      </c>
      <c r="O196" s="43"/>
      <c r="P196" s="213">
        <f t="shared" si="31"/>
        <v>0</v>
      </c>
      <c r="Q196" s="213">
        <v>9.1E-4</v>
      </c>
      <c r="R196" s="213">
        <f t="shared" si="32"/>
        <v>4.5499999999999999E-2</v>
      </c>
      <c r="S196" s="213">
        <v>0</v>
      </c>
      <c r="T196" s="214">
        <f t="shared" si="33"/>
        <v>0</v>
      </c>
      <c r="AR196" s="25" t="s">
        <v>290</v>
      </c>
      <c r="AT196" s="25" t="s">
        <v>198</v>
      </c>
      <c r="AU196" s="25" t="s">
        <v>83</v>
      </c>
      <c r="AY196" s="25" t="s">
        <v>196</v>
      </c>
      <c r="BE196" s="215">
        <f t="shared" si="34"/>
        <v>0</v>
      </c>
      <c r="BF196" s="215">
        <f t="shared" si="35"/>
        <v>0</v>
      </c>
      <c r="BG196" s="215">
        <f t="shared" si="36"/>
        <v>0</v>
      </c>
      <c r="BH196" s="215">
        <f t="shared" si="37"/>
        <v>0</v>
      </c>
      <c r="BI196" s="215">
        <f t="shared" si="38"/>
        <v>0</v>
      </c>
      <c r="BJ196" s="25" t="s">
        <v>81</v>
      </c>
      <c r="BK196" s="215">
        <f t="shared" si="39"/>
        <v>0</v>
      </c>
      <c r="BL196" s="25" t="s">
        <v>290</v>
      </c>
      <c r="BM196" s="25" t="s">
        <v>2991</v>
      </c>
    </row>
    <row r="197" spans="2:65" s="1" customFormat="1" ht="34.5" customHeight="1">
      <c r="B197" s="42"/>
      <c r="C197" s="204" t="s">
        <v>593</v>
      </c>
      <c r="D197" s="204" t="s">
        <v>198</v>
      </c>
      <c r="E197" s="205" t="s">
        <v>2992</v>
      </c>
      <c r="F197" s="206" t="s">
        <v>2993</v>
      </c>
      <c r="G197" s="207" t="s">
        <v>320</v>
      </c>
      <c r="H197" s="208">
        <v>36</v>
      </c>
      <c r="I197" s="209"/>
      <c r="J197" s="210">
        <f t="shared" si="30"/>
        <v>0</v>
      </c>
      <c r="K197" s="206" t="s">
        <v>202</v>
      </c>
      <c r="L197" s="62"/>
      <c r="M197" s="211" t="s">
        <v>24</v>
      </c>
      <c r="N197" s="212" t="s">
        <v>45</v>
      </c>
      <c r="O197" s="43"/>
      <c r="P197" s="213">
        <f t="shared" si="31"/>
        <v>0</v>
      </c>
      <c r="Q197" s="213">
        <v>2.5200000000000001E-3</v>
      </c>
      <c r="R197" s="213">
        <f t="shared" si="32"/>
        <v>9.0720000000000009E-2</v>
      </c>
      <c r="S197" s="213">
        <v>0</v>
      </c>
      <c r="T197" s="214">
        <f t="shared" si="33"/>
        <v>0</v>
      </c>
      <c r="AR197" s="25" t="s">
        <v>290</v>
      </c>
      <c r="AT197" s="25" t="s">
        <v>198</v>
      </c>
      <c r="AU197" s="25" t="s">
        <v>83</v>
      </c>
      <c r="AY197" s="25" t="s">
        <v>196</v>
      </c>
      <c r="BE197" s="215">
        <f t="shared" si="34"/>
        <v>0</v>
      </c>
      <c r="BF197" s="215">
        <f t="shared" si="35"/>
        <v>0</v>
      </c>
      <c r="BG197" s="215">
        <f t="shared" si="36"/>
        <v>0</v>
      </c>
      <c r="BH197" s="215">
        <f t="shared" si="37"/>
        <v>0</v>
      </c>
      <c r="BI197" s="215">
        <f t="shared" si="38"/>
        <v>0</v>
      </c>
      <c r="BJ197" s="25" t="s">
        <v>81</v>
      </c>
      <c r="BK197" s="215">
        <f t="shared" si="39"/>
        <v>0</v>
      </c>
      <c r="BL197" s="25" t="s">
        <v>290</v>
      </c>
      <c r="BM197" s="25" t="s">
        <v>2994</v>
      </c>
    </row>
    <row r="198" spans="2:65" s="1" customFormat="1" ht="46" customHeight="1">
      <c r="B198" s="42"/>
      <c r="C198" s="204" t="s">
        <v>597</v>
      </c>
      <c r="D198" s="204" t="s">
        <v>198</v>
      </c>
      <c r="E198" s="205" t="s">
        <v>2995</v>
      </c>
      <c r="F198" s="206" t="s">
        <v>2996</v>
      </c>
      <c r="G198" s="207" t="s">
        <v>320</v>
      </c>
      <c r="H198" s="208">
        <v>18</v>
      </c>
      <c r="I198" s="209"/>
      <c r="J198" s="210">
        <f t="shared" si="30"/>
        <v>0</v>
      </c>
      <c r="K198" s="206" t="s">
        <v>202</v>
      </c>
      <c r="L198" s="62"/>
      <c r="M198" s="211" t="s">
        <v>24</v>
      </c>
      <c r="N198" s="212" t="s">
        <v>45</v>
      </c>
      <c r="O198" s="43"/>
      <c r="P198" s="213">
        <f t="shared" si="31"/>
        <v>0</v>
      </c>
      <c r="Q198" s="213">
        <v>5.0000000000000002E-5</v>
      </c>
      <c r="R198" s="213">
        <f t="shared" si="32"/>
        <v>9.0000000000000008E-4</v>
      </c>
      <c r="S198" s="213">
        <v>0</v>
      </c>
      <c r="T198" s="214">
        <f t="shared" si="33"/>
        <v>0</v>
      </c>
      <c r="AR198" s="25" t="s">
        <v>290</v>
      </c>
      <c r="AT198" s="25" t="s">
        <v>198</v>
      </c>
      <c r="AU198" s="25" t="s">
        <v>83</v>
      </c>
      <c r="AY198" s="25" t="s">
        <v>196</v>
      </c>
      <c r="BE198" s="215">
        <f t="shared" si="34"/>
        <v>0</v>
      </c>
      <c r="BF198" s="215">
        <f t="shared" si="35"/>
        <v>0</v>
      </c>
      <c r="BG198" s="215">
        <f t="shared" si="36"/>
        <v>0</v>
      </c>
      <c r="BH198" s="215">
        <f t="shared" si="37"/>
        <v>0</v>
      </c>
      <c r="BI198" s="215">
        <f t="shared" si="38"/>
        <v>0</v>
      </c>
      <c r="BJ198" s="25" t="s">
        <v>81</v>
      </c>
      <c r="BK198" s="215">
        <f t="shared" si="39"/>
        <v>0</v>
      </c>
      <c r="BL198" s="25" t="s">
        <v>290</v>
      </c>
      <c r="BM198" s="25" t="s">
        <v>2997</v>
      </c>
    </row>
    <row r="199" spans="2:65" s="1" customFormat="1" ht="57.5" customHeight="1">
      <c r="B199" s="42"/>
      <c r="C199" s="204" t="s">
        <v>604</v>
      </c>
      <c r="D199" s="204" t="s">
        <v>198</v>
      </c>
      <c r="E199" s="205" t="s">
        <v>2998</v>
      </c>
      <c r="F199" s="206" t="s">
        <v>2999</v>
      </c>
      <c r="G199" s="207" t="s">
        <v>320</v>
      </c>
      <c r="H199" s="208">
        <v>80</v>
      </c>
      <c r="I199" s="209"/>
      <c r="J199" s="210">
        <f t="shared" si="30"/>
        <v>0</v>
      </c>
      <c r="K199" s="206" t="s">
        <v>202</v>
      </c>
      <c r="L199" s="62"/>
      <c r="M199" s="211" t="s">
        <v>24</v>
      </c>
      <c r="N199" s="212" t="s">
        <v>45</v>
      </c>
      <c r="O199" s="43"/>
      <c r="P199" s="213">
        <f t="shared" si="31"/>
        <v>0</v>
      </c>
      <c r="Q199" s="213">
        <v>6.9999999999999994E-5</v>
      </c>
      <c r="R199" s="213">
        <f t="shared" si="32"/>
        <v>5.5999999999999991E-3</v>
      </c>
      <c r="S199" s="213">
        <v>0</v>
      </c>
      <c r="T199" s="214">
        <f t="shared" si="33"/>
        <v>0</v>
      </c>
      <c r="AR199" s="25" t="s">
        <v>290</v>
      </c>
      <c r="AT199" s="25" t="s">
        <v>198</v>
      </c>
      <c r="AU199" s="25" t="s">
        <v>83</v>
      </c>
      <c r="AY199" s="25" t="s">
        <v>196</v>
      </c>
      <c r="BE199" s="215">
        <f t="shared" si="34"/>
        <v>0</v>
      </c>
      <c r="BF199" s="215">
        <f t="shared" si="35"/>
        <v>0</v>
      </c>
      <c r="BG199" s="215">
        <f t="shared" si="36"/>
        <v>0</v>
      </c>
      <c r="BH199" s="215">
        <f t="shared" si="37"/>
        <v>0</v>
      </c>
      <c r="BI199" s="215">
        <f t="shared" si="38"/>
        <v>0</v>
      </c>
      <c r="BJ199" s="25" t="s">
        <v>81</v>
      </c>
      <c r="BK199" s="215">
        <f t="shared" si="39"/>
        <v>0</v>
      </c>
      <c r="BL199" s="25" t="s">
        <v>290</v>
      </c>
      <c r="BM199" s="25" t="s">
        <v>3000</v>
      </c>
    </row>
    <row r="200" spans="2:65" s="1" customFormat="1" ht="23" customHeight="1">
      <c r="B200" s="42"/>
      <c r="C200" s="204" t="s">
        <v>612</v>
      </c>
      <c r="D200" s="204" t="s">
        <v>198</v>
      </c>
      <c r="E200" s="205" t="s">
        <v>3001</v>
      </c>
      <c r="F200" s="206" t="s">
        <v>3002</v>
      </c>
      <c r="G200" s="207" t="s">
        <v>248</v>
      </c>
      <c r="H200" s="208">
        <v>22</v>
      </c>
      <c r="I200" s="209"/>
      <c r="J200" s="210">
        <f t="shared" si="30"/>
        <v>0</v>
      </c>
      <c r="K200" s="206" t="s">
        <v>202</v>
      </c>
      <c r="L200" s="62"/>
      <c r="M200" s="211" t="s">
        <v>24</v>
      </c>
      <c r="N200" s="212" t="s">
        <v>45</v>
      </c>
      <c r="O200" s="43"/>
      <c r="P200" s="213">
        <f t="shared" si="31"/>
        <v>0</v>
      </c>
      <c r="Q200" s="213">
        <v>0</v>
      </c>
      <c r="R200" s="213">
        <f t="shared" si="32"/>
        <v>0</v>
      </c>
      <c r="S200" s="213">
        <v>0</v>
      </c>
      <c r="T200" s="214">
        <f t="shared" si="33"/>
        <v>0</v>
      </c>
      <c r="AR200" s="25" t="s">
        <v>290</v>
      </c>
      <c r="AT200" s="25" t="s">
        <v>198</v>
      </c>
      <c r="AU200" s="25" t="s">
        <v>83</v>
      </c>
      <c r="AY200" s="25" t="s">
        <v>196</v>
      </c>
      <c r="BE200" s="215">
        <f t="shared" si="34"/>
        <v>0</v>
      </c>
      <c r="BF200" s="215">
        <f t="shared" si="35"/>
        <v>0</v>
      </c>
      <c r="BG200" s="215">
        <f t="shared" si="36"/>
        <v>0</v>
      </c>
      <c r="BH200" s="215">
        <f t="shared" si="37"/>
        <v>0</v>
      </c>
      <c r="BI200" s="215">
        <f t="shared" si="38"/>
        <v>0</v>
      </c>
      <c r="BJ200" s="25" t="s">
        <v>81</v>
      </c>
      <c r="BK200" s="215">
        <f t="shared" si="39"/>
        <v>0</v>
      </c>
      <c r="BL200" s="25" t="s">
        <v>290</v>
      </c>
      <c r="BM200" s="25" t="s">
        <v>3003</v>
      </c>
    </row>
    <row r="201" spans="2:65" s="1" customFormat="1" ht="23" customHeight="1">
      <c r="B201" s="42"/>
      <c r="C201" s="204" t="s">
        <v>616</v>
      </c>
      <c r="D201" s="204" t="s">
        <v>198</v>
      </c>
      <c r="E201" s="205" t="s">
        <v>3004</v>
      </c>
      <c r="F201" s="206" t="s">
        <v>3005</v>
      </c>
      <c r="G201" s="207" t="s">
        <v>248</v>
      </c>
      <c r="H201" s="208">
        <v>14</v>
      </c>
      <c r="I201" s="209"/>
      <c r="J201" s="210">
        <f t="shared" si="30"/>
        <v>0</v>
      </c>
      <c r="K201" s="206" t="s">
        <v>202</v>
      </c>
      <c r="L201" s="62"/>
      <c r="M201" s="211" t="s">
        <v>24</v>
      </c>
      <c r="N201" s="212" t="s">
        <v>45</v>
      </c>
      <c r="O201" s="43"/>
      <c r="P201" s="213">
        <f t="shared" si="31"/>
        <v>0</v>
      </c>
      <c r="Q201" s="213">
        <v>1.7000000000000001E-4</v>
      </c>
      <c r="R201" s="213">
        <f t="shared" si="32"/>
        <v>2.3800000000000002E-3</v>
      </c>
      <c r="S201" s="213">
        <v>0</v>
      </c>
      <c r="T201" s="214">
        <f t="shared" si="33"/>
        <v>0</v>
      </c>
      <c r="AR201" s="25" t="s">
        <v>290</v>
      </c>
      <c r="AT201" s="25" t="s">
        <v>198</v>
      </c>
      <c r="AU201" s="25" t="s">
        <v>83</v>
      </c>
      <c r="AY201" s="25" t="s">
        <v>196</v>
      </c>
      <c r="BE201" s="215">
        <f t="shared" si="34"/>
        <v>0</v>
      </c>
      <c r="BF201" s="215">
        <f t="shared" si="35"/>
        <v>0</v>
      </c>
      <c r="BG201" s="215">
        <f t="shared" si="36"/>
        <v>0</v>
      </c>
      <c r="BH201" s="215">
        <f t="shared" si="37"/>
        <v>0</v>
      </c>
      <c r="BI201" s="215">
        <f t="shared" si="38"/>
        <v>0</v>
      </c>
      <c r="BJ201" s="25" t="s">
        <v>81</v>
      </c>
      <c r="BK201" s="215">
        <f t="shared" si="39"/>
        <v>0</v>
      </c>
      <c r="BL201" s="25" t="s">
        <v>290</v>
      </c>
      <c r="BM201" s="25" t="s">
        <v>3006</v>
      </c>
    </row>
    <row r="202" spans="2:65" s="1" customFormat="1" ht="34.5" customHeight="1">
      <c r="B202" s="42"/>
      <c r="C202" s="204" t="s">
        <v>622</v>
      </c>
      <c r="D202" s="204" t="s">
        <v>198</v>
      </c>
      <c r="E202" s="205" t="s">
        <v>3007</v>
      </c>
      <c r="F202" s="206" t="s">
        <v>3008</v>
      </c>
      <c r="G202" s="207" t="s">
        <v>320</v>
      </c>
      <c r="H202" s="208">
        <v>104</v>
      </c>
      <c r="I202" s="209"/>
      <c r="J202" s="210">
        <f t="shared" si="30"/>
        <v>0</v>
      </c>
      <c r="K202" s="206" t="s">
        <v>202</v>
      </c>
      <c r="L202" s="62"/>
      <c r="M202" s="211" t="s">
        <v>24</v>
      </c>
      <c r="N202" s="212" t="s">
        <v>45</v>
      </c>
      <c r="O202" s="43"/>
      <c r="P202" s="213">
        <f t="shared" si="31"/>
        <v>0</v>
      </c>
      <c r="Q202" s="213">
        <v>1.0000000000000001E-5</v>
      </c>
      <c r="R202" s="213">
        <f t="shared" si="32"/>
        <v>1.0400000000000001E-3</v>
      </c>
      <c r="S202" s="213">
        <v>0</v>
      </c>
      <c r="T202" s="214">
        <f t="shared" si="33"/>
        <v>0</v>
      </c>
      <c r="AR202" s="25" t="s">
        <v>290</v>
      </c>
      <c r="AT202" s="25" t="s">
        <v>198</v>
      </c>
      <c r="AU202" s="25" t="s">
        <v>83</v>
      </c>
      <c r="AY202" s="25" t="s">
        <v>196</v>
      </c>
      <c r="BE202" s="215">
        <f t="shared" si="34"/>
        <v>0</v>
      </c>
      <c r="BF202" s="215">
        <f t="shared" si="35"/>
        <v>0</v>
      </c>
      <c r="BG202" s="215">
        <f t="shared" si="36"/>
        <v>0</v>
      </c>
      <c r="BH202" s="215">
        <f t="shared" si="37"/>
        <v>0</v>
      </c>
      <c r="BI202" s="215">
        <f t="shared" si="38"/>
        <v>0</v>
      </c>
      <c r="BJ202" s="25" t="s">
        <v>81</v>
      </c>
      <c r="BK202" s="215">
        <f t="shared" si="39"/>
        <v>0</v>
      </c>
      <c r="BL202" s="25" t="s">
        <v>290</v>
      </c>
      <c r="BM202" s="25" t="s">
        <v>3009</v>
      </c>
    </row>
    <row r="203" spans="2:65" s="1" customFormat="1" ht="46" customHeight="1">
      <c r="B203" s="42"/>
      <c r="C203" s="204" t="s">
        <v>628</v>
      </c>
      <c r="D203" s="204" t="s">
        <v>198</v>
      </c>
      <c r="E203" s="205" t="s">
        <v>3010</v>
      </c>
      <c r="F203" s="206" t="s">
        <v>3011</v>
      </c>
      <c r="G203" s="207" t="s">
        <v>1189</v>
      </c>
      <c r="H203" s="270"/>
      <c r="I203" s="209"/>
      <c r="J203" s="210">
        <f t="shared" si="30"/>
        <v>0</v>
      </c>
      <c r="K203" s="206" t="s">
        <v>202</v>
      </c>
      <c r="L203" s="62"/>
      <c r="M203" s="211" t="s">
        <v>24</v>
      </c>
      <c r="N203" s="212" t="s">
        <v>45</v>
      </c>
      <c r="O203" s="43"/>
      <c r="P203" s="213">
        <f t="shared" si="31"/>
        <v>0</v>
      </c>
      <c r="Q203" s="213">
        <v>0</v>
      </c>
      <c r="R203" s="213">
        <f t="shared" si="32"/>
        <v>0</v>
      </c>
      <c r="S203" s="213">
        <v>0</v>
      </c>
      <c r="T203" s="214">
        <f t="shared" si="33"/>
        <v>0</v>
      </c>
      <c r="AR203" s="25" t="s">
        <v>290</v>
      </c>
      <c r="AT203" s="25" t="s">
        <v>198</v>
      </c>
      <c r="AU203" s="25" t="s">
        <v>83</v>
      </c>
      <c r="AY203" s="25" t="s">
        <v>196</v>
      </c>
      <c r="BE203" s="215">
        <f t="shared" si="34"/>
        <v>0</v>
      </c>
      <c r="BF203" s="215">
        <f t="shared" si="35"/>
        <v>0</v>
      </c>
      <c r="BG203" s="215">
        <f t="shared" si="36"/>
        <v>0</v>
      </c>
      <c r="BH203" s="215">
        <f t="shared" si="37"/>
        <v>0</v>
      </c>
      <c r="BI203" s="215">
        <f t="shared" si="38"/>
        <v>0</v>
      </c>
      <c r="BJ203" s="25" t="s">
        <v>81</v>
      </c>
      <c r="BK203" s="215">
        <f t="shared" si="39"/>
        <v>0</v>
      </c>
      <c r="BL203" s="25" t="s">
        <v>290</v>
      </c>
      <c r="BM203" s="25" t="s">
        <v>3012</v>
      </c>
    </row>
    <row r="204" spans="2:65" s="1" customFormat="1" ht="23" customHeight="1">
      <c r="B204" s="42"/>
      <c r="C204" s="204" t="s">
        <v>644</v>
      </c>
      <c r="D204" s="204" t="s">
        <v>198</v>
      </c>
      <c r="E204" s="205" t="s">
        <v>3013</v>
      </c>
      <c r="F204" s="206" t="s">
        <v>3014</v>
      </c>
      <c r="G204" s="207" t="s">
        <v>1189</v>
      </c>
      <c r="H204" s="270"/>
      <c r="I204" s="209"/>
      <c r="J204" s="210">
        <f t="shared" si="30"/>
        <v>0</v>
      </c>
      <c r="K204" s="206" t="s">
        <v>24</v>
      </c>
      <c r="L204" s="62"/>
      <c r="M204" s="211" t="s">
        <v>24</v>
      </c>
      <c r="N204" s="212" t="s">
        <v>45</v>
      </c>
      <c r="O204" s="43"/>
      <c r="P204" s="213">
        <f t="shared" si="31"/>
        <v>0</v>
      </c>
      <c r="Q204" s="213">
        <v>0</v>
      </c>
      <c r="R204" s="213">
        <f t="shared" si="32"/>
        <v>0</v>
      </c>
      <c r="S204" s="213">
        <v>0</v>
      </c>
      <c r="T204" s="214">
        <f t="shared" si="33"/>
        <v>0</v>
      </c>
      <c r="AR204" s="25" t="s">
        <v>290</v>
      </c>
      <c r="AT204" s="25" t="s">
        <v>198</v>
      </c>
      <c r="AU204" s="25" t="s">
        <v>83</v>
      </c>
      <c r="AY204" s="25" t="s">
        <v>196</v>
      </c>
      <c r="BE204" s="215">
        <f t="shared" si="34"/>
        <v>0</v>
      </c>
      <c r="BF204" s="215">
        <f t="shared" si="35"/>
        <v>0</v>
      </c>
      <c r="BG204" s="215">
        <f t="shared" si="36"/>
        <v>0</v>
      </c>
      <c r="BH204" s="215">
        <f t="shared" si="37"/>
        <v>0</v>
      </c>
      <c r="BI204" s="215">
        <f t="shared" si="38"/>
        <v>0</v>
      </c>
      <c r="BJ204" s="25" t="s">
        <v>81</v>
      </c>
      <c r="BK204" s="215">
        <f t="shared" si="39"/>
        <v>0</v>
      </c>
      <c r="BL204" s="25" t="s">
        <v>290</v>
      </c>
      <c r="BM204" s="25" t="s">
        <v>3015</v>
      </c>
    </row>
    <row r="205" spans="2:65" s="11" customFormat="1" ht="29.9" customHeight="1">
      <c r="B205" s="188"/>
      <c r="C205" s="189"/>
      <c r="D205" s="190" t="s">
        <v>73</v>
      </c>
      <c r="E205" s="202" t="s">
        <v>3016</v>
      </c>
      <c r="F205" s="202" t="s">
        <v>3017</v>
      </c>
      <c r="G205" s="189"/>
      <c r="H205" s="189"/>
      <c r="I205" s="192"/>
      <c r="J205" s="203">
        <f>BK205</f>
        <v>0</v>
      </c>
      <c r="K205" s="189"/>
      <c r="L205" s="194"/>
      <c r="M205" s="195"/>
      <c r="N205" s="196"/>
      <c r="O205" s="196"/>
      <c r="P205" s="197">
        <f>SUM(P206:P220)</f>
        <v>0</v>
      </c>
      <c r="Q205" s="196"/>
      <c r="R205" s="197">
        <f>SUM(R206:R220)</f>
        <v>0.15049499999999996</v>
      </c>
      <c r="S205" s="196"/>
      <c r="T205" s="198">
        <f>SUM(T206:T220)</f>
        <v>0</v>
      </c>
      <c r="AR205" s="199" t="s">
        <v>81</v>
      </c>
      <c r="AT205" s="200" t="s">
        <v>73</v>
      </c>
      <c r="AU205" s="200" t="s">
        <v>81</v>
      </c>
      <c r="AY205" s="199" t="s">
        <v>196</v>
      </c>
      <c r="BK205" s="201">
        <f>SUM(BK206:BK220)</f>
        <v>0</v>
      </c>
    </row>
    <row r="206" spans="2:65" s="1" customFormat="1" ht="23" customHeight="1">
      <c r="B206" s="42"/>
      <c r="C206" s="204" t="s">
        <v>650</v>
      </c>
      <c r="D206" s="204" t="s">
        <v>198</v>
      </c>
      <c r="E206" s="205" t="s">
        <v>3018</v>
      </c>
      <c r="F206" s="206" t="s">
        <v>3019</v>
      </c>
      <c r="G206" s="207" t="s">
        <v>320</v>
      </c>
      <c r="H206" s="208">
        <v>1</v>
      </c>
      <c r="I206" s="209"/>
      <c r="J206" s="210">
        <f t="shared" ref="J206:J220" si="40">ROUND(I206*H206,2)</f>
        <v>0</v>
      </c>
      <c r="K206" s="206" t="s">
        <v>202</v>
      </c>
      <c r="L206" s="62"/>
      <c r="M206" s="211" t="s">
        <v>24</v>
      </c>
      <c r="N206" s="212" t="s">
        <v>45</v>
      </c>
      <c r="O206" s="43"/>
      <c r="P206" s="213">
        <f t="shared" ref="P206:P220" si="41">O206*H206</f>
        <v>0</v>
      </c>
      <c r="Q206" s="213">
        <v>3.7799999999999999E-3</v>
      </c>
      <c r="R206" s="213">
        <f t="shared" ref="R206:R220" si="42">Q206*H206</f>
        <v>3.7799999999999999E-3</v>
      </c>
      <c r="S206" s="213">
        <v>0</v>
      </c>
      <c r="T206" s="214">
        <f t="shared" ref="T206:T220" si="43">S206*H206</f>
        <v>0</v>
      </c>
      <c r="AR206" s="25" t="s">
        <v>290</v>
      </c>
      <c r="AT206" s="25" t="s">
        <v>198</v>
      </c>
      <c r="AU206" s="25" t="s">
        <v>83</v>
      </c>
      <c r="AY206" s="25" t="s">
        <v>196</v>
      </c>
      <c r="BE206" s="215">
        <f t="shared" ref="BE206:BE220" si="44">IF(N206="základní",J206,0)</f>
        <v>0</v>
      </c>
      <c r="BF206" s="215">
        <f t="shared" ref="BF206:BF220" si="45">IF(N206="snížená",J206,0)</f>
        <v>0</v>
      </c>
      <c r="BG206" s="215">
        <f t="shared" ref="BG206:BG220" si="46">IF(N206="zákl. přenesená",J206,0)</f>
        <v>0</v>
      </c>
      <c r="BH206" s="215">
        <f t="shared" ref="BH206:BH220" si="47">IF(N206="sníž. přenesená",J206,0)</f>
        <v>0</v>
      </c>
      <c r="BI206" s="215">
        <f t="shared" ref="BI206:BI220" si="48">IF(N206="nulová",J206,0)</f>
        <v>0</v>
      </c>
      <c r="BJ206" s="25" t="s">
        <v>81</v>
      </c>
      <c r="BK206" s="215">
        <f t="shared" ref="BK206:BK220" si="49">ROUND(I206*H206,2)</f>
        <v>0</v>
      </c>
      <c r="BL206" s="25" t="s">
        <v>290</v>
      </c>
      <c r="BM206" s="25" t="s">
        <v>3020</v>
      </c>
    </row>
    <row r="207" spans="2:65" s="1" customFormat="1" ht="23" customHeight="1">
      <c r="B207" s="42"/>
      <c r="C207" s="204" t="s">
        <v>654</v>
      </c>
      <c r="D207" s="204" t="s">
        <v>198</v>
      </c>
      <c r="E207" s="205" t="s">
        <v>3021</v>
      </c>
      <c r="F207" s="206" t="s">
        <v>3022</v>
      </c>
      <c r="G207" s="207" t="s">
        <v>320</v>
      </c>
      <c r="H207" s="208">
        <v>1.5</v>
      </c>
      <c r="I207" s="209"/>
      <c r="J207" s="210">
        <f t="shared" si="40"/>
        <v>0</v>
      </c>
      <c r="K207" s="206" t="s">
        <v>202</v>
      </c>
      <c r="L207" s="62"/>
      <c r="M207" s="211" t="s">
        <v>24</v>
      </c>
      <c r="N207" s="212" t="s">
        <v>45</v>
      </c>
      <c r="O207" s="43"/>
      <c r="P207" s="213">
        <f t="shared" si="41"/>
        <v>0</v>
      </c>
      <c r="Q207" s="213">
        <v>6.5300000000000002E-3</v>
      </c>
      <c r="R207" s="213">
        <f t="shared" si="42"/>
        <v>9.7949999999999999E-3</v>
      </c>
      <c r="S207" s="213">
        <v>0</v>
      </c>
      <c r="T207" s="214">
        <f t="shared" si="43"/>
        <v>0</v>
      </c>
      <c r="AR207" s="25" t="s">
        <v>290</v>
      </c>
      <c r="AT207" s="25" t="s">
        <v>198</v>
      </c>
      <c r="AU207" s="25" t="s">
        <v>83</v>
      </c>
      <c r="AY207" s="25" t="s">
        <v>196</v>
      </c>
      <c r="BE207" s="215">
        <f t="shared" si="44"/>
        <v>0</v>
      </c>
      <c r="BF207" s="215">
        <f t="shared" si="45"/>
        <v>0</v>
      </c>
      <c r="BG207" s="215">
        <f t="shared" si="46"/>
        <v>0</v>
      </c>
      <c r="BH207" s="215">
        <f t="shared" si="47"/>
        <v>0</v>
      </c>
      <c r="BI207" s="215">
        <f t="shared" si="48"/>
        <v>0</v>
      </c>
      <c r="BJ207" s="25" t="s">
        <v>81</v>
      </c>
      <c r="BK207" s="215">
        <f t="shared" si="49"/>
        <v>0</v>
      </c>
      <c r="BL207" s="25" t="s">
        <v>290</v>
      </c>
      <c r="BM207" s="25" t="s">
        <v>3023</v>
      </c>
    </row>
    <row r="208" spans="2:65" s="1" customFormat="1" ht="23" customHeight="1">
      <c r="B208" s="42"/>
      <c r="C208" s="204" t="s">
        <v>658</v>
      </c>
      <c r="D208" s="204" t="s">
        <v>198</v>
      </c>
      <c r="E208" s="205" t="s">
        <v>3024</v>
      </c>
      <c r="F208" s="206" t="s">
        <v>3025</v>
      </c>
      <c r="G208" s="207" t="s">
        <v>1079</v>
      </c>
      <c r="H208" s="208">
        <v>6</v>
      </c>
      <c r="I208" s="209"/>
      <c r="J208" s="210">
        <f t="shared" si="40"/>
        <v>0</v>
      </c>
      <c r="K208" s="206" t="s">
        <v>202</v>
      </c>
      <c r="L208" s="62"/>
      <c r="M208" s="211" t="s">
        <v>24</v>
      </c>
      <c r="N208" s="212" t="s">
        <v>45</v>
      </c>
      <c r="O208" s="43"/>
      <c r="P208" s="213">
        <f t="shared" si="41"/>
        <v>0</v>
      </c>
      <c r="Q208" s="213">
        <v>3.3800000000000002E-3</v>
      </c>
      <c r="R208" s="213">
        <f t="shared" si="42"/>
        <v>2.0279999999999999E-2</v>
      </c>
      <c r="S208" s="213">
        <v>0</v>
      </c>
      <c r="T208" s="214">
        <f t="shared" si="43"/>
        <v>0</v>
      </c>
      <c r="AR208" s="25" t="s">
        <v>290</v>
      </c>
      <c r="AT208" s="25" t="s">
        <v>198</v>
      </c>
      <c r="AU208" s="25" t="s">
        <v>83</v>
      </c>
      <c r="AY208" s="25" t="s">
        <v>196</v>
      </c>
      <c r="BE208" s="215">
        <f t="shared" si="44"/>
        <v>0</v>
      </c>
      <c r="BF208" s="215">
        <f t="shared" si="45"/>
        <v>0</v>
      </c>
      <c r="BG208" s="215">
        <f t="shared" si="46"/>
        <v>0</v>
      </c>
      <c r="BH208" s="215">
        <f t="shared" si="47"/>
        <v>0</v>
      </c>
      <c r="BI208" s="215">
        <f t="shared" si="48"/>
        <v>0</v>
      </c>
      <c r="BJ208" s="25" t="s">
        <v>81</v>
      </c>
      <c r="BK208" s="215">
        <f t="shared" si="49"/>
        <v>0</v>
      </c>
      <c r="BL208" s="25" t="s">
        <v>290</v>
      </c>
      <c r="BM208" s="25" t="s">
        <v>3026</v>
      </c>
    </row>
    <row r="209" spans="2:65" s="1" customFormat="1" ht="23" customHeight="1">
      <c r="B209" s="42"/>
      <c r="C209" s="204" t="s">
        <v>663</v>
      </c>
      <c r="D209" s="204" t="s">
        <v>198</v>
      </c>
      <c r="E209" s="205" t="s">
        <v>3027</v>
      </c>
      <c r="F209" s="206" t="s">
        <v>3028</v>
      </c>
      <c r="G209" s="207" t="s">
        <v>320</v>
      </c>
      <c r="H209" s="208">
        <v>6</v>
      </c>
      <c r="I209" s="209"/>
      <c r="J209" s="210">
        <f t="shared" si="40"/>
        <v>0</v>
      </c>
      <c r="K209" s="206" t="s">
        <v>202</v>
      </c>
      <c r="L209" s="62"/>
      <c r="M209" s="211" t="s">
        <v>24</v>
      </c>
      <c r="N209" s="212" t="s">
        <v>45</v>
      </c>
      <c r="O209" s="43"/>
      <c r="P209" s="213">
        <f t="shared" si="41"/>
        <v>0</v>
      </c>
      <c r="Q209" s="213">
        <v>9.7999999999999997E-4</v>
      </c>
      <c r="R209" s="213">
        <f t="shared" si="42"/>
        <v>5.8799999999999998E-3</v>
      </c>
      <c r="S209" s="213">
        <v>0</v>
      </c>
      <c r="T209" s="214">
        <f t="shared" si="43"/>
        <v>0</v>
      </c>
      <c r="AR209" s="25" t="s">
        <v>290</v>
      </c>
      <c r="AT209" s="25" t="s">
        <v>198</v>
      </c>
      <c r="AU209" s="25" t="s">
        <v>83</v>
      </c>
      <c r="AY209" s="25" t="s">
        <v>196</v>
      </c>
      <c r="BE209" s="215">
        <f t="shared" si="44"/>
        <v>0</v>
      </c>
      <c r="BF209" s="215">
        <f t="shared" si="45"/>
        <v>0</v>
      </c>
      <c r="BG209" s="215">
        <f t="shared" si="46"/>
        <v>0</v>
      </c>
      <c r="BH209" s="215">
        <f t="shared" si="47"/>
        <v>0</v>
      </c>
      <c r="BI209" s="215">
        <f t="shared" si="48"/>
        <v>0</v>
      </c>
      <c r="BJ209" s="25" t="s">
        <v>81</v>
      </c>
      <c r="BK209" s="215">
        <f t="shared" si="49"/>
        <v>0</v>
      </c>
      <c r="BL209" s="25" t="s">
        <v>290</v>
      </c>
      <c r="BM209" s="25" t="s">
        <v>3029</v>
      </c>
    </row>
    <row r="210" spans="2:65" s="1" customFormat="1" ht="23" customHeight="1">
      <c r="B210" s="42"/>
      <c r="C210" s="204" t="s">
        <v>668</v>
      </c>
      <c r="D210" s="204" t="s">
        <v>198</v>
      </c>
      <c r="E210" s="205" t="s">
        <v>3030</v>
      </c>
      <c r="F210" s="206" t="s">
        <v>3031</v>
      </c>
      <c r="G210" s="207" t="s">
        <v>320</v>
      </c>
      <c r="H210" s="208">
        <v>34</v>
      </c>
      <c r="I210" s="209"/>
      <c r="J210" s="210">
        <f t="shared" si="40"/>
        <v>0</v>
      </c>
      <c r="K210" s="206" t="s">
        <v>202</v>
      </c>
      <c r="L210" s="62"/>
      <c r="M210" s="211" t="s">
        <v>24</v>
      </c>
      <c r="N210" s="212" t="s">
        <v>45</v>
      </c>
      <c r="O210" s="43"/>
      <c r="P210" s="213">
        <f t="shared" si="41"/>
        <v>0</v>
      </c>
      <c r="Q210" s="213">
        <v>1.6000000000000001E-3</v>
      </c>
      <c r="R210" s="213">
        <f t="shared" si="42"/>
        <v>5.4400000000000004E-2</v>
      </c>
      <c r="S210" s="213">
        <v>0</v>
      </c>
      <c r="T210" s="214">
        <f t="shared" si="43"/>
        <v>0</v>
      </c>
      <c r="AR210" s="25" t="s">
        <v>290</v>
      </c>
      <c r="AT210" s="25" t="s">
        <v>198</v>
      </c>
      <c r="AU210" s="25" t="s">
        <v>83</v>
      </c>
      <c r="AY210" s="25" t="s">
        <v>196</v>
      </c>
      <c r="BE210" s="215">
        <f t="shared" si="44"/>
        <v>0</v>
      </c>
      <c r="BF210" s="215">
        <f t="shared" si="45"/>
        <v>0</v>
      </c>
      <c r="BG210" s="215">
        <f t="shared" si="46"/>
        <v>0</v>
      </c>
      <c r="BH210" s="215">
        <f t="shared" si="47"/>
        <v>0</v>
      </c>
      <c r="BI210" s="215">
        <f t="shared" si="48"/>
        <v>0</v>
      </c>
      <c r="BJ210" s="25" t="s">
        <v>81</v>
      </c>
      <c r="BK210" s="215">
        <f t="shared" si="49"/>
        <v>0</v>
      </c>
      <c r="BL210" s="25" t="s">
        <v>290</v>
      </c>
      <c r="BM210" s="25" t="s">
        <v>3032</v>
      </c>
    </row>
    <row r="211" spans="2:65" s="1" customFormat="1" ht="23" customHeight="1">
      <c r="B211" s="42"/>
      <c r="C211" s="204" t="s">
        <v>676</v>
      </c>
      <c r="D211" s="204" t="s">
        <v>198</v>
      </c>
      <c r="E211" s="205" t="s">
        <v>3033</v>
      </c>
      <c r="F211" s="206" t="s">
        <v>3034</v>
      </c>
      <c r="G211" s="207" t="s">
        <v>320</v>
      </c>
      <c r="H211" s="208">
        <v>16</v>
      </c>
      <c r="I211" s="209"/>
      <c r="J211" s="210">
        <f t="shared" si="40"/>
        <v>0</v>
      </c>
      <c r="K211" s="206" t="s">
        <v>202</v>
      </c>
      <c r="L211" s="62"/>
      <c r="M211" s="211" t="s">
        <v>24</v>
      </c>
      <c r="N211" s="212" t="s">
        <v>45</v>
      </c>
      <c r="O211" s="43"/>
      <c r="P211" s="213">
        <f t="shared" si="41"/>
        <v>0</v>
      </c>
      <c r="Q211" s="213">
        <v>3.4499999999999999E-3</v>
      </c>
      <c r="R211" s="213">
        <f t="shared" si="42"/>
        <v>5.5199999999999999E-2</v>
      </c>
      <c r="S211" s="213">
        <v>0</v>
      </c>
      <c r="T211" s="214">
        <f t="shared" si="43"/>
        <v>0</v>
      </c>
      <c r="AR211" s="25" t="s">
        <v>290</v>
      </c>
      <c r="AT211" s="25" t="s">
        <v>198</v>
      </c>
      <c r="AU211" s="25" t="s">
        <v>83</v>
      </c>
      <c r="AY211" s="25" t="s">
        <v>196</v>
      </c>
      <c r="BE211" s="215">
        <f t="shared" si="44"/>
        <v>0</v>
      </c>
      <c r="BF211" s="215">
        <f t="shared" si="45"/>
        <v>0</v>
      </c>
      <c r="BG211" s="215">
        <f t="shared" si="46"/>
        <v>0</v>
      </c>
      <c r="BH211" s="215">
        <f t="shared" si="47"/>
        <v>0</v>
      </c>
      <c r="BI211" s="215">
        <f t="shared" si="48"/>
        <v>0</v>
      </c>
      <c r="BJ211" s="25" t="s">
        <v>81</v>
      </c>
      <c r="BK211" s="215">
        <f t="shared" si="49"/>
        <v>0</v>
      </c>
      <c r="BL211" s="25" t="s">
        <v>290</v>
      </c>
      <c r="BM211" s="25" t="s">
        <v>3035</v>
      </c>
    </row>
    <row r="212" spans="2:65" s="1" customFormat="1" ht="34.5" customHeight="1">
      <c r="B212" s="42"/>
      <c r="C212" s="204" t="s">
        <v>684</v>
      </c>
      <c r="D212" s="204" t="s">
        <v>198</v>
      </c>
      <c r="E212" s="205" t="s">
        <v>3036</v>
      </c>
      <c r="F212" s="206" t="s">
        <v>3037</v>
      </c>
      <c r="G212" s="207" t="s">
        <v>1079</v>
      </c>
      <c r="H212" s="208">
        <v>2</v>
      </c>
      <c r="I212" s="209"/>
      <c r="J212" s="210">
        <f t="shared" si="40"/>
        <v>0</v>
      </c>
      <c r="K212" s="206" t="s">
        <v>24</v>
      </c>
      <c r="L212" s="62"/>
      <c r="M212" s="211" t="s">
        <v>24</v>
      </c>
      <c r="N212" s="212" t="s">
        <v>45</v>
      </c>
      <c r="O212" s="43"/>
      <c r="P212" s="213">
        <f t="shared" si="41"/>
        <v>0</v>
      </c>
      <c r="Q212" s="213">
        <v>0</v>
      </c>
      <c r="R212" s="213">
        <f t="shared" si="42"/>
        <v>0</v>
      </c>
      <c r="S212" s="213">
        <v>0</v>
      </c>
      <c r="T212" s="214">
        <f t="shared" si="43"/>
        <v>0</v>
      </c>
      <c r="AR212" s="25" t="s">
        <v>290</v>
      </c>
      <c r="AT212" s="25" t="s">
        <v>198</v>
      </c>
      <c r="AU212" s="25" t="s">
        <v>83</v>
      </c>
      <c r="AY212" s="25" t="s">
        <v>196</v>
      </c>
      <c r="BE212" s="215">
        <f t="shared" si="44"/>
        <v>0</v>
      </c>
      <c r="BF212" s="215">
        <f t="shared" si="45"/>
        <v>0</v>
      </c>
      <c r="BG212" s="215">
        <f t="shared" si="46"/>
        <v>0</v>
      </c>
      <c r="BH212" s="215">
        <f t="shared" si="47"/>
        <v>0</v>
      </c>
      <c r="BI212" s="215">
        <f t="shared" si="48"/>
        <v>0</v>
      </c>
      <c r="BJ212" s="25" t="s">
        <v>81</v>
      </c>
      <c r="BK212" s="215">
        <f t="shared" si="49"/>
        <v>0</v>
      </c>
      <c r="BL212" s="25" t="s">
        <v>290</v>
      </c>
      <c r="BM212" s="25" t="s">
        <v>3038</v>
      </c>
    </row>
    <row r="213" spans="2:65" s="1" customFormat="1" ht="34.5" customHeight="1">
      <c r="B213" s="42"/>
      <c r="C213" s="204" t="s">
        <v>688</v>
      </c>
      <c r="D213" s="204" t="s">
        <v>198</v>
      </c>
      <c r="E213" s="205" t="s">
        <v>3039</v>
      </c>
      <c r="F213" s="206" t="s">
        <v>3040</v>
      </c>
      <c r="G213" s="207" t="s">
        <v>248</v>
      </c>
      <c r="H213" s="208">
        <v>1</v>
      </c>
      <c r="I213" s="209"/>
      <c r="J213" s="210">
        <f t="shared" si="40"/>
        <v>0</v>
      </c>
      <c r="K213" s="206" t="s">
        <v>202</v>
      </c>
      <c r="L213" s="62"/>
      <c r="M213" s="211" t="s">
        <v>24</v>
      </c>
      <c r="N213" s="212" t="s">
        <v>45</v>
      </c>
      <c r="O213" s="43"/>
      <c r="P213" s="213">
        <f t="shared" si="41"/>
        <v>0</v>
      </c>
      <c r="Q213" s="213">
        <v>1.2999999999999999E-4</v>
      </c>
      <c r="R213" s="213">
        <f t="shared" si="42"/>
        <v>1.2999999999999999E-4</v>
      </c>
      <c r="S213" s="213">
        <v>0</v>
      </c>
      <c r="T213" s="214">
        <f t="shared" si="43"/>
        <v>0</v>
      </c>
      <c r="AR213" s="25" t="s">
        <v>290</v>
      </c>
      <c r="AT213" s="25" t="s">
        <v>198</v>
      </c>
      <c r="AU213" s="25" t="s">
        <v>83</v>
      </c>
      <c r="AY213" s="25" t="s">
        <v>196</v>
      </c>
      <c r="BE213" s="215">
        <f t="shared" si="44"/>
        <v>0</v>
      </c>
      <c r="BF213" s="215">
        <f t="shared" si="45"/>
        <v>0</v>
      </c>
      <c r="BG213" s="215">
        <f t="shared" si="46"/>
        <v>0</v>
      </c>
      <c r="BH213" s="215">
        <f t="shared" si="47"/>
        <v>0</v>
      </c>
      <c r="BI213" s="215">
        <f t="shared" si="48"/>
        <v>0</v>
      </c>
      <c r="BJ213" s="25" t="s">
        <v>81</v>
      </c>
      <c r="BK213" s="215">
        <f t="shared" si="49"/>
        <v>0</v>
      </c>
      <c r="BL213" s="25" t="s">
        <v>290</v>
      </c>
      <c r="BM213" s="25" t="s">
        <v>3041</v>
      </c>
    </row>
    <row r="214" spans="2:65" s="1" customFormat="1" ht="34.5" customHeight="1">
      <c r="B214" s="42"/>
      <c r="C214" s="204" t="s">
        <v>693</v>
      </c>
      <c r="D214" s="204" t="s">
        <v>198</v>
      </c>
      <c r="E214" s="205" t="s">
        <v>3042</v>
      </c>
      <c r="F214" s="206" t="s">
        <v>3043</v>
      </c>
      <c r="G214" s="207" t="s">
        <v>248</v>
      </c>
      <c r="H214" s="208">
        <v>1</v>
      </c>
      <c r="I214" s="209"/>
      <c r="J214" s="210">
        <f t="shared" si="40"/>
        <v>0</v>
      </c>
      <c r="K214" s="206" t="s">
        <v>202</v>
      </c>
      <c r="L214" s="62"/>
      <c r="M214" s="211" t="s">
        <v>24</v>
      </c>
      <c r="N214" s="212" t="s">
        <v>45</v>
      </c>
      <c r="O214" s="43"/>
      <c r="P214" s="213">
        <f t="shared" si="41"/>
        <v>0</v>
      </c>
      <c r="Q214" s="213">
        <v>2.3000000000000001E-4</v>
      </c>
      <c r="R214" s="213">
        <f t="shared" si="42"/>
        <v>2.3000000000000001E-4</v>
      </c>
      <c r="S214" s="213">
        <v>0</v>
      </c>
      <c r="T214" s="214">
        <f t="shared" si="43"/>
        <v>0</v>
      </c>
      <c r="AR214" s="25" t="s">
        <v>290</v>
      </c>
      <c r="AT214" s="25" t="s">
        <v>198</v>
      </c>
      <c r="AU214" s="25" t="s">
        <v>83</v>
      </c>
      <c r="AY214" s="25" t="s">
        <v>196</v>
      </c>
      <c r="BE214" s="215">
        <f t="shared" si="44"/>
        <v>0</v>
      </c>
      <c r="BF214" s="215">
        <f t="shared" si="45"/>
        <v>0</v>
      </c>
      <c r="BG214" s="215">
        <f t="shared" si="46"/>
        <v>0</v>
      </c>
      <c r="BH214" s="215">
        <f t="shared" si="47"/>
        <v>0</v>
      </c>
      <c r="BI214" s="215">
        <f t="shared" si="48"/>
        <v>0</v>
      </c>
      <c r="BJ214" s="25" t="s">
        <v>81</v>
      </c>
      <c r="BK214" s="215">
        <f t="shared" si="49"/>
        <v>0</v>
      </c>
      <c r="BL214" s="25" t="s">
        <v>290</v>
      </c>
      <c r="BM214" s="25" t="s">
        <v>3044</v>
      </c>
    </row>
    <row r="215" spans="2:65" s="1" customFormat="1" ht="23" customHeight="1">
      <c r="B215" s="42"/>
      <c r="C215" s="204" t="s">
        <v>699</v>
      </c>
      <c r="D215" s="204" t="s">
        <v>198</v>
      </c>
      <c r="E215" s="205" t="s">
        <v>3045</v>
      </c>
      <c r="F215" s="206" t="s">
        <v>3046</v>
      </c>
      <c r="G215" s="207" t="s">
        <v>248</v>
      </c>
      <c r="H215" s="208">
        <v>1</v>
      </c>
      <c r="I215" s="209"/>
      <c r="J215" s="210">
        <f t="shared" si="40"/>
        <v>0</v>
      </c>
      <c r="K215" s="206" t="s">
        <v>202</v>
      </c>
      <c r="L215" s="62"/>
      <c r="M215" s="211" t="s">
        <v>24</v>
      </c>
      <c r="N215" s="212" t="s">
        <v>45</v>
      </c>
      <c r="O215" s="43"/>
      <c r="P215" s="213">
        <f t="shared" si="41"/>
        <v>0</v>
      </c>
      <c r="Q215" s="213">
        <v>6.9999999999999994E-5</v>
      </c>
      <c r="R215" s="213">
        <f t="shared" si="42"/>
        <v>6.9999999999999994E-5</v>
      </c>
      <c r="S215" s="213">
        <v>0</v>
      </c>
      <c r="T215" s="214">
        <f t="shared" si="43"/>
        <v>0</v>
      </c>
      <c r="AR215" s="25" t="s">
        <v>290</v>
      </c>
      <c r="AT215" s="25" t="s">
        <v>198</v>
      </c>
      <c r="AU215" s="25" t="s">
        <v>83</v>
      </c>
      <c r="AY215" s="25" t="s">
        <v>196</v>
      </c>
      <c r="BE215" s="215">
        <f t="shared" si="44"/>
        <v>0</v>
      </c>
      <c r="BF215" s="215">
        <f t="shared" si="45"/>
        <v>0</v>
      </c>
      <c r="BG215" s="215">
        <f t="shared" si="46"/>
        <v>0</v>
      </c>
      <c r="BH215" s="215">
        <f t="shared" si="47"/>
        <v>0</v>
      </c>
      <c r="BI215" s="215">
        <f t="shared" si="48"/>
        <v>0</v>
      </c>
      <c r="BJ215" s="25" t="s">
        <v>81</v>
      </c>
      <c r="BK215" s="215">
        <f t="shared" si="49"/>
        <v>0</v>
      </c>
      <c r="BL215" s="25" t="s">
        <v>290</v>
      </c>
      <c r="BM215" s="25" t="s">
        <v>3047</v>
      </c>
    </row>
    <row r="216" spans="2:65" s="1" customFormat="1" ht="23" customHeight="1">
      <c r="B216" s="42"/>
      <c r="C216" s="204" t="s">
        <v>703</v>
      </c>
      <c r="D216" s="204" t="s">
        <v>198</v>
      </c>
      <c r="E216" s="205" t="s">
        <v>3048</v>
      </c>
      <c r="F216" s="206" t="s">
        <v>3049</v>
      </c>
      <c r="G216" s="207" t="s">
        <v>248</v>
      </c>
      <c r="H216" s="208">
        <v>1</v>
      </c>
      <c r="I216" s="209"/>
      <c r="J216" s="210">
        <f t="shared" si="40"/>
        <v>0</v>
      </c>
      <c r="K216" s="206" t="s">
        <v>202</v>
      </c>
      <c r="L216" s="62"/>
      <c r="M216" s="211" t="s">
        <v>24</v>
      </c>
      <c r="N216" s="212" t="s">
        <v>45</v>
      </c>
      <c r="O216" s="43"/>
      <c r="P216" s="213">
        <f t="shared" si="41"/>
        <v>0</v>
      </c>
      <c r="Q216" s="213">
        <v>1.1E-4</v>
      </c>
      <c r="R216" s="213">
        <f t="shared" si="42"/>
        <v>1.1E-4</v>
      </c>
      <c r="S216" s="213">
        <v>0</v>
      </c>
      <c r="T216" s="214">
        <f t="shared" si="43"/>
        <v>0</v>
      </c>
      <c r="AR216" s="25" t="s">
        <v>290</v>
      </c>
      <c r="AT216" s="25" t="s">
        <v>198</v>
      </c>
      <c r="AU216" s="25" t="s">
        <v>83</v>
      </c>
      <c r="AY216" s="25" t="s">
        <v>196</v>
      </c>
      <c r="BE216" s="215">
        <f t="shared" si="44"/>
        <v>0</v>
      </c>
      <c r="BF216" s="215">
        <f t="shared" si="45"/>
        <v>0</v>
      </c>
      <c r="BG216" s="215">
        <f t="shared" si="46"/>
        <v>0</v>
      </c>
      <c r="BH216" s="215">
        <f t="shared" si="47"/>
        <v>0</v>
      </c>
      <c r="BI216" s="215">
        <f t="shared" si="48"/>
        <v>0</v>
      </c>
      <c r="BJ216" s="25" t="s">
        <v>81</v>
      </c>
      <c r="BK216" s="215">
        <f t="shared" si="49"/>
        <v>0</v>
      </c>
      <c r="BL216" s="25" t="s">
        <v>290</v>
      </c>
      <c r="BM216" s="25" t="s">
        <v>3050</v>
      </c>
    </row>
    <row r="217" spans="2:65" s="1" customFormat="1" ht="34.5" customHeight="1">
      <c r="B217" s="42"/>
      <c r="C217" s="204" t="s">
        <v>708</v>
      </c>
      <c r="D217" s="204" t="s">
        <v>198</v>
      </c>
      <c r="E217" s="205" t="s">
        <v>3051</v>
      </c>
      <c r="F217" s="206" t="s">
        <v>3052</v>
      </c>
      <c r="G217" s="207" t="s">
        <v>248</v>
      </c>
      <c r="H217" s="208">
        <v>1</v>
      </c>
      <c r="I217" s="209"/>
      <c r="J217" s="210">
        <f t="shared" si="40"/>
        <v>0</v>
      </c>
      <c r="K217" s="206" t="s">
        <v>202</v>
      </c>
      <c r="L217" s="62"/>
      <c r="M217" s="211" t="s">
        <v>24</v>
      </c>
      <c r="N217" s="212" t="s">
        <v>45</v>
      </c>
      <c r="O217" s="43"/>
      <c r="P217" s="213">
        <f t="shared" si="41"/>
        <v>0</v>
      </c>
      <c r="Q217" s="213">
        <v>2.4000000000000001E-4</v>
      </c>
      <c r="R217" s="213">
        <f t="shared" si="42"/>
        <v>2.4000000000000001E-4</v>
      </c>
      <c r="S217" s="213">
        <v>0</v>
      </c>
      <c r="T217" s="214">
        <f t="shared" si="43"/>
        <v>0</v>
      </c>
      <c r="AR217" s="25" t="s">
        <v>290</v>
      </c>
      <c r="AT217" s="25" t="s">
        <v>198</v>
      </c>
      <c r="AU217" s="25" t="s">
        <v>83</v>
      </c>
      <c r="AY217" s="25" t="s">
        <v>196</v>
      </c>
      <c r="BE217" s="215">
        <f t="shared" si="44"/>
        <v>0</v>
      </c>
      <c r="BF217" s="215">
        <f t="shared" si="45"/>
        <v>0</v>
      </c>
      <c r="BG217" s="215">
        <f t="shared" si="46"/>
        <v>0</v>
      </c>
      <c r="BH217" s="215">
        <f t="shared" si="47"/>
        <v>0</v>
      </c>
      <c r="BI217" s="215">
        <f t="shared" si="48"/>
        <v>0</v>
      </c>
      <c r="BJ217" s="25" t="s">
        <v>81</v>
      </c>
      <c r="BK217" s="215">
        <f t="shared" si="49"/>
        <v>0</v>
      </c>
      <c r="BL217" s="25" t="s">
        <v>290</v>
      </c>
      <c r="BM217" s="25" t="s">
        <v>3053</v>
      </c>
    </row>
    <row r="218" spans="2:65" s="1" customFormat="1" ht="34.5" customHeight="1">
      <c r="B218" s="42"/>
      <c r="C218" s="204" t="s">
        <v>713</v>
      </c>
      <c r="D218" s="204" t="s">
        <v>198</v>
      </c>
      <c r="E218" s="205" t="s">
        <v>3054</v>
      </c>
      <c r="F218" s="206" t="s">
        <v>3055</v>
      </c>
      <c r="G218" s="207" t="s">
        <v>248</v>
      </c>
      <c r="H218" s="208">
        <v>1</v>
      </c>
      <c r="I218" s="209"/>
      <c r="J218" s="210">
        <f t="shared" si="40"/>
        <v>0</v>
      </c>
      <c r="K218" s="206" t="s">
        <v>202</v>
      </c>
      <c r="L218" s="62"/>
      <c r="M218" s="211" t="s">
        <v>24</v>
      </c>
      <c r="N218" s="212" t="s">
        <v>45</v>
      </c>
      <c r="O218" s="43"/>
      <c r="P218" s="213">
        <f t="shared" si="41"/>
        <v>0</v>
      </c>
      <c r="Q218" s="213">
        <v>3.8000000000000002E-4</v>
      </c>
      <c r="R218" s="213">
        <f t="shared" si="42"/>
        <v>3.8000000000000002E-4</v>
      </c>
      <c r="S218" s="213">
        <v>0</v>
      </c>
      <c r="T218" s="214">
        <f t="shared" si="43"/>
        <v>0</v>
      </c>
      <c r="AR218" s="25" t="s">
        <v>290</v>
      </c>
      <c r="AT218" s="25" t="s">
        <v>198</v>
      </c>
      <c r="AU218" s="25" t="s">
        <v>83</v>
      </c>
      <c r="AY218" s="25" t="s">
        <v>196</v>
      </c>
      <c r="BE218" s="215">
        <f t="shared" si="44"/>
        <v>0</v>
      </c>
      <c r="BF218" s="215">
        <f t="shared" si="45"/>
        <v>0</v>
      </c>
      <c r="BG218" s="215">
        <f t="shared" si="46"/>
        <v>0</v>
      </c>
      <c r="BH218" s="215">
        <f t="shared" si="47"/>
        <v>0</v>
      </c>
      <c r="BI218" s="215">
        <f t="shared" si="48"/>
        <v>0</v>
      </c>
      <c r="BJ218" s="25" t="s">
        <v>81</v>
      </c>
      <c r="BK218" s="215">
        <f t="shared" si="49"/>
        <v>0</v>
      </c>
      <c r="BL218" s="25" t="s">
        <v>290</v>
      </c>
      <c r="BM218" s="25" t="s">
        <v>3056</v>
      </c>
    </row>
    <row r="219" spans="2:65" s="1" customFormat="1" ht="46" customHeight="1">
      <c r="B219" s="42"/>
      <c r="C219" s="204" t="s">
        <v>717</v>
      </c>
      <c r="D219" s="204" t="s">
        <v>198</v>
      </c>
      <c r="E219" s="205" t="s">
        <v>3057</v>
      </c>
      <c r="F219" s="206" t="s">
        <v>3058</v>
      </c>
      <c r="G219" s="207" t="s">
        <v>1189</v>
      </c>
      <c r="H219" s="270"/>
      <c r="I219" s="209"/>
      <c r="J219" s="210">
        <f t="shared" si="40"/>
        <v>0</v>
      </c>
      <c r="K219" s="206" t="s">
        <v>202</v>
      </c>
      <c r="L219" s="62"/>
      <c r="M219" s="211" t="s">
        <v>24</v>
      </c>
      <c r="N219" s="212" t="s">
        <v>45</v>
      </c>
      <c r="O219" s="43"/>
      <c r="P219" s="213">
        <f t="shared" si="41"/>
        <v>0</v>
      </c>
      <c r="Q219" s="213">
        <v>0</v>
      </c>
      <c r="R219" s="213">
        <f t="shared" si="42"/>
        <v>0</v>
      </c>
      <c r="S219" s="213">
        <v>0</v>
      </c>
      <c r="T219" s="214">
        <f t="shared" si="43"/>
        <v>0</v>
      </c>
      <c r="AR219" s="25" t="s">
        <v>290</v>
      </c>
      <c r="AT219" s="25" t="s">
        <v>198</v>
      </c>
      <c r="AU219" s="25" t="s">
        <v>83</v>
      </c>
      <c r="AY219" s="25" t="s">
        <v>196</v>
      </c>
      <c r="BE219" s="215">
        <f t="shared" si="44"/>
        <v>0</v>
      </c>
      <c r="BF219" s="215">
        <f t="shared" si="45"/>
        <v>0</v>
      </c>
      <c r="BG219" s="215">
        <f t="shared" si="46"/>
        <v>0</v>
      </c>
      <c r="BH219" s="215">
        <f t="shared" si="47"/>
        <v>0</v>
      </c>
      <c r="BI219" s="215">
        <f t="shared" si="48"/>
        <v>0</v>
      </c>
      <c r="BJ219" s="25" t="s">
        <v>81</v>
      </c>
      <c r="BK219" s="215">
        <f t="shared" si="49"/>
        <v>0</v>
      </c>
      <c r="BL219" s="25" t="s">
        <v>290</v>
      </c>
      <c r="BM219" s="25" t="s">
        <v>3059</v>
      </c>
    </row>
    <row r="220" spans="2:65" s="1" customFormat="1" ht="23" customHeight="1">
      <c r="B220" s="42"/>
      <c r="C220" s="204" t="s">
        <v>722</v>
      </c>
      <c r="D220" s="204" t="s">
        <v>198</v>
      </c>
      <c r="E220" s="205" t="s">
        <v>3060</v>
      </c>
      <c r="F220" s="206" t="s">
        <v>3061</v>
      </c>
      <c r="G220" s="207" t="s">
        <v>1189</v>
      </c>
      <c r="H220" s="270"/>
      <c r="I220" s="209"/>
      <c r="J220" s="210">
        <f t="shared" si="40"/>
        <v>0</v>
      </c>
      <c r="K220" s="206" t="s">
        <v>24</v>
      </c>
      <c r="L220" s="62"/>
      <c r="M220" s="211" t="s">
        <v>24</v>
      </c>
      <c r="N220" s="212" t="s">
        <v>45</v>
      </c>
      <c r="O220" s="43"/>
      <c r="P220" s="213">
        <f t="shared" si="41"/>
        <v>0</v>
      </c>
      <c r="Q220" s="213">
        <v>0</v>
      </c>
      <c r="R220" s="213">
        <f t="shared" si="42"/>
        <v>0</v>
      </c>
      <c r="S220" s="213">
        <v>0</v>
      </c>
      <c r="T220" s="214">
        <f t="shared" si="43"/>
        <v>0</v>
      </c>
      <c r="AR220" s="25" t="s">
        <v>290</v>
      </c>
      <c r="AT220" s="25" t="s">
        <v>198</v>
      </c>
      <c r="AU220" s="25" t="s">
        <v>83</v>
      </c>
      <c r="AY220" s="25" t="s">
        <v>196</v>
      </c>
      <c r="BE220" s="215">
        <f t="shared" si="44"/>
        <v>0</v>
      </c>
      <c r="BF220" s="215">
        <f t="shared" si="45"/>
        <v>0</v>
      </c>
      <c r="BG220" s="215">
        <f t="shared" si="46"/>
        <v>0</v>
      </c>
      <c r="BH220" s="215">
        <f t="shared" si="47"/>
        <v>0</v>
      </c>
      <c r="BI220" s="215">
        <f t="shared" si="48"/>
        <v>0</v>
      </c>
      <c r="BJ220" s="25" t="s">
        <v>81</v>
      </c>
      <c r="BK220" s="215">
        <f t="shared" si="49"/>
        <v>0</v>
      </c>
      <c r="BL220" s="25" t="s">
        <v>290</v>
      </c>
      <c r="BM220" s="25" t="s">
        <v>3062</v>
      </c>
    </row>
    <row r="221" spans="2:65" s="11" customFormat="1" ht="29.9" customHeight="1">
      <c r="B221" s="188"/>
      <c r="C221" s="189"/>
      <c r="D221" s="190" t="s">
        <v>73</v>
      </c>
      <c r="E221" s="202" t="s">
        <v>3063</v>
      </c>
      <c r="F221" s="202" t="s">
        <v>3064</v>
      </c>
      <c r="G221" s="189"/>
      <c r="H221" s="189"/>
      <c r="I221" s="192"/>
      <c r="J221" s="203">
        <f>BK221</f>
        <v>0</v>
      </c>
      <c r="K221" s="189"/>
      <c r="L221" s="194"/>
      <c r="M221" s="195"/>
      <c r="N221" s="196"/>
      <c r="O221" s="196"/>
      <c r="P221" s="197">
        <f>SUM(P222:P236)</f>
        <v>0</v>
      </c>
      <c r="Q221" s="196"/>
      <c r="R221" s="197">
        <f>SUM(R222:R236)</f>
        <v>0.19577999999999998</v>
      </c>
      <c r="S221" s="196"/>
      <c r="T221" s="198">
        <f>SUM(T222:T236)</f>
        <v>0</v>
      </c>
      <c r="AR221" s="199" t="s">
        <v>81</v>
      </c>
      <c r="AT221" s="200" t="s">
        <v>73</v>
      </c>
      <c r="AU221" s="200" t="s">
        <v>81</v>
      </c>
      <c r="AY221" s="199" t="s">
        <v>196</v>
      </c>
      <c r="BK221" s="201">
        <f>SUM(BK222:BK236)</f>
        <v>0</v>
      </c>
    </row>
    <row r="222" spans="2:65" s="1" customFormat="1" ht="34.5" customHeight="1">
      <c r="B222" s="42"/>
      <c r="C222" s="204" t="s">
        <v>736</v>
      </c>
      <c r="D222" s="204" t="s">
        <v>198</v>
      </c>
      <c r="E222" s="205" t="s">
        <v>3065</v>
      </c>
      <c r="F222" s="206" t="s">
        <v>3066</v>
      </c>
      <c r="G222" s="207" t="s">
        <v>1079</v>
      </c>
      <c r="H222" s="208">
        <v>4</v>
      </c>
      <c r="I222" s="209"/>
      <c r="J222" s="210">
        <f t="shared" ref="J222:J236" si="50">ROUND(I222*H222,2)</f>
        <v>0</v>
      </c>
      <c r="K222" s="206" t="s">
        <v>202</v>
      </c>
      <c r="L222" s="62"/>
      <c r="M222" s="211" t="s">
        <v>24</v>
      </c>
      <c r="N222" s="212" t="s">
        <v>45</v>
      </c>
      <c r="O222" s="43"/>
      <c r="P222" s="213">
        <f t="shared" ref="P222:P236" si="51">O222*H222</f>
        <v>0</v>
      </c>
      <c r="Q222" s="213">
        <v>1.3820000000000001E-2</v>
      </c>
      <c r="R222" s="213">
        <f t="shared" ref="R222:R236" si="52">Q222*H222</f>
        <v>5.5280000000000003E-2</v>
      </c>
      <c r="S222" s="213">
        <v>0</v>
      </c>
      <c r="T222" s="214">
        <f t="shared" ref="T222:T236" si="53">S222*H222</f>
        <v>0</v>
      </c>
      <c r="AR222" s="25" t="s">
        <v>290</v>
      </c>
      <c r="AT222" s="25" t="s">
        <v>198</v>
      </c>
      <c r="AU222" s="25" t="s">
        <v>83</v>
      </c>
      <c r="AY222" s="25" t="s">
        <v>196</v>
      </c>
      <c r="BE222" s="215">
        <f t="shared" ref="BE222:BE236" si="54">IF(N222="základní",J222,0)</f>
        <v>0</v>
      </c>
      <c r="BF222" s="215">
        <f t="shared" ref="BF222:BF236" si="55">IF(N222="snížená",J222,0)</f>
        <v>0</v>
      </c>
      <c r="BG222" s="215">
        <f t="shared" ref="BG222:BG236" si="56">IF(N222="zákl. přenesená",J222,0)</f>
        <v>0</v>
      </c>
      <c r="BH222" s="215">
        <f t="shared" ref="BH222:BH236" si="57">IF(N222="sníž. přenesená",J222,0)</f>
        <v>0</v>
      </c>
      <c r="BI222" s="215">
        <f t="shared" ref="BI222:BI236" si="58">IF(N222="nulová",J222,0)</f>
        <v>0</v>
      </c>
      <c r="BJ222" s="25" t="s">
        <v>81</v>
      </c>
      <c r="BK222" s="215">
        <f t="shared" ref="BK222:BK236" si="59">ROUND(I222*H222,2)</f>
        <v>0</v>
      </c>
      <c r="BL222" s="25" t="s">
        <v>290</v>
      </c>
      <c r="BM222" s="25" t="s">
        <v>3067</v>
      </c>
    </row>
    <row r="223" spans="2:65" s="1" customFormat="1" ht="34.5" customHeight="1">
      <c r="B223" s="42"/>
      <c r="C223" s="204" t="s">
        <v>744</v>
      </c>
      <c r="D223" s="204" t="s">
        <v>198</v>
      </c>
      <c r="E223" s="205" t="s">
        <v>3068</v>
      </c>
      <c r="F223" s="206" t="s">
        <v>3069</v>
      </c>
      <c r="G223" s="207" t="s">
        <v>1079</v>
      </c>
      <c r="H223" s="208">
        <v>3</v>
      </c>
      <c r="I223" s="209"/>
      <c r="J223" s="210">
        <f t="shared" si="50"/>
        <v>0</v>
      </c>
      <c r="K223" s="206" t="s">
        <v>202</v>
      </c>
      <c r="L223" s="62"/>
      <c r="M223" s="211" t="s">
        <v>24</v>
      </c>
      <c r="N223" s="212" t="s">
        <v>45</v>
      </c>
      <c r="O223" s="43"/>
      <c r="P223" s="213">
        <f t="shared" si="51"/>
        <v>0</v>
      </c>
      <c r="Q223" s="213">
        <v>1.375E-2</v>
      </c>
      <c r="R223" s="213">
        <f t="shared" si="52"/>
        <v>4.1250000000000002E-2</v>
      </c>
      <c r="S223" s="213">
        <v>0</v>
      </c>
      <c r="T223" s="214">
        <f t="shared" si="53"/>
        <v>0</v>
      </c>
      <c r="AR223" s="25" t="s">
        <v>290</v>
      </c>
      <c r="AT223" s="25" t="s">
        <v>198</v>
      </c>
      <c r="AU223" s="25" t="s">
        <v>83</v>
      </c>
      <c r="AY223" s="25" t="s">
        <v>196</v>
      </c>
      <c r="BE223" s="215">
        <f t="shared" si="54"/>
        <v>0</v>
      </c>
      <c r="BF223" s="215">
        <f t="shared" si="55"/>
        <v>0</v>
      </c>
      <c r="BG223" s="215">
        <f t="shared" si="56"/>
        <v>0</v>
      </c>
      <c r="BH223" s="215">
        <f t="shared" si="57"/>
        <v>0</v>
      </c>
      <c r="BI223" s="215">
        <f t="shared" si="58"/>
        <v>0</v>
      </c>
      <c r="BJ223" s="25" t="s">
        <v>81</v>
      </c>
      <c r="BK223" s="215">
        <f t="shared" si="59"/>
        <v>0</v>
      </c>
      <c r="BL223" s="25" t="s">
        <v>290</v>
      </c>
      <c r="BM223" s="25" t="s">
        <v>3070</v>
      </c>
    </row>
    <row r="224" spans="2:65" s="1" customFormat="1" ht="34.5" customHeight="1">
      <c r="B224" s="42"/>
      <c r="C224" s="204" t="s">
        <v>761</v>
      </c>
      <c r="D224" s="204" t="s">
        <v>198</v>
      </c>
      <c r="E224" s="205" t="s">
        <v>3071</v>
      </c>
      <c r="F224" s="206" t="s">
        <v>3072</v>
      </c>
      <c r="G224" s="207" t="s">
        <v>1079</v>
      </c>
      <c r="H224" s="208">
        <v>1</v>
      </c>
      <c r="I224" s="209"/>
      <c r="J224" s="210">
        <f t="shared" si="50"/>
        <v>0</v>
      </c>
      <c r="K224" s="206" t="s">
        <v>202</v>
      </c>
      <c r="L224" s="62"/>
      <c r="M224" s="211" t="s">
        <v>24</v>
      </c>
      <c r="N224" s="212" t="s">
        <v>45</v>
      </c>
      <c r="O224" s="43"/>
      <c r="P224" s="213">
        <f t="shared" si="51"/>
        <v>0</v>
      </c>
      <c r="Q224" s="213">
        <v>4.9300000000000004E-3</v>
      </c>
      <c r="R224" s="213">
        <f t="shared" si="52"/>
        <v>4.9300000000000004E-3</v>
      </c>
      <c r="S224" s="213">
        <v>0</v>
      </c>
      <c r="T224" s="214">
        <f t="shared" si="53"/>
        <v>0</v>
      </c>
      <c r="AR224" s="25" t="s">
        <v>290</v>
      </c>
      <c r="AT224" s="25" t="s">
        <v>198</v>
      </c>
      <c r="AU224" s="25" t="s">
        <v>83</v>
      </c>
      <c r="AY224" s="25" t="s">
        <v>196</v>
      </c>
      <c r="BE224" s="215">
        <f t="shared" si="54"/>
        <v>0</v>
      </c>
      <c r="BF224" s="215">
        <f t="shared" si="55"/>
        <v>0</v>
      </c>
      <c r="BG224" s="215">
        <f t="shared" si="56"/>
        <v>0</v>
      </c>
      <c r="BH224" s="215">
        <f t="shared" si="57"/>
        <v>0</v>
      </c>
      <c r="BI224" s="215">
        <f t="shared" si="58"/>
        <v>0</v>
      </c>
      <c r="BJ224" s="25" t="s">
        <v>81</v>
      </c>
      <c r="BK224" s="215">
        <f t="shared" si="59"/>
        <v>0</v>
      </c>
      <c r="BL224" s="25" t="s">
        <v>290</v>
      </c>
      <c r="BM224" s="25" t="s">
        <v>3073</v>
      </c>
    </row>
    <row r="225" spans="2:65" s="1" customFormat="1" ht="34.5" customHeight="1">
      <c r="B225" s="42"/>
      <c r="C225" s="204" t="s">
        <v>765</v>
      </c>
      <c r="D225" s="204" t="s">
        <v>198</v>
      </c>
      <c r="E225" s="205" t="s">
        <v>3074</v>
      </c>
      <c r="F225" s="206" t="s">
        <v>3075</v>
      </c>
      <c r="G225" s="207" t="s">
        <v>1079</v>
      </c>
      <c r="H225" s="208">
        <v>1</v>
      </c>
      <c r="I225" s="209"/>
      <c r="J225" s="210">
        <f t="shared" si="50"/>
        <v>0</v>
      </c>
      <c r="K225" s="206" t="s">
        <v>202</v>
      </c>
      <c r="L225" s="62"/>
      <c r="M225" s="211" t="s">
        <v>24</v>
      </c>
      <c r="N225" s="212" t="s">
        <v>45</v>
      </c>
      <c r="O225" s="43"/>
      <c r="P225" s="213">
        <f t="shared" si="51"/>
        <v>0</v>
      </c>
      <c r="Q225" s="213">
        <v>1.47E-2</v>
      </c>
      <c r="R225" s="213">
        <f t="shared" si="52"/>
        <v>1.47E-2</v>
      </c>
      <c r="S225" s="213">
        <v>0</v>
      </c>
      <c r="T225" s="214">
        <f t="shared" si="53"/>
        <v>0</v>
      </c>
      <c r="AR225" s="25" t="s">
        <v>290</v>
      </c>
      <c r="AT225" s="25" t="s">
        <v>198</v>
      </c>
      <c r="AU225" s="25" t="s">
        <v>83</v>
      </c>
      <c r="AY225" s="25" t="s">
        <v>196</v>
      </c>
      <c r="BE225" s="215">
        <f t="shared" si="54"/>
        <v>0</v>
      </c>
      <c r="BF225" s="215">
        <f t="shared" si="55"/>
        <v>0</v>
      </c>
      <c r="BG225" s="215">
        <f t="shared" si="56"/>
        <v>0</v>
      </c>
      <c r="BH225" s="215">
        <f t="shared" si="57"/>
        <v>0</v>
      </c>
      <c r="BI225" s="215">
        <f t="shared" si="58"/>
        <v>0</v>
      </c>
      <c r="BJ225" s="25" t="s">
        <v>81</v>
      </c>
      <c r="BK225" s="215">
        <f t="shared" si="59"/>
        <v>0</v>
      </c>
      <c r="BL225" s="25" t="s">
        <v>290</v>
      </c>
      <c r="BM225" s="25" t="s">
        <v>3076</v>
      </c>
    </row>
    <row r="226" spans="2:65" s="1" customFormat="1" ht="34.5" customHeight="1">
      <c r="B226" s="42"/>
      <c r="C226" s="204" t="s">
        <v>770</v>
      </c>
      <c r="D226" s="204" t="s">
        <v>198</v>
      </c>
      <c r="E226" s="205" t="s">
        <v>3077</v>
      </c>
      <c r="F226" s="206" t="s">
        <v>3078</v>
      </c>
      <c r="G226" s="207" t="s">
        <v>1079</v>
      </c>
      <c r="H226" s="208">
        <v>3</v>
      </c>
      <c r="I226" s="209"/>
      <c r="J226" s="210">
        <f t="shared" si="50"/>
        <v>0</v>
      </c>
      <c r="K226" s="206" t="s">
        <v>202</v>
      </c>
      <c r="L226" s="62"/>
      <c r="M226" s="211" t="s">
        <v>24</v>
      </c>
      <c r="N226" s="212" t="s">
        <v>45</v>
      </c>
      <c r="O226" s="43"/>
      <c r="P226" s="213">
        <f t="shared" si="51"/>
        <v>0</v>
      </c>
      <c r="Q226" s="213">
        <v>6.6E-4</v>
      </c>
      <c r="R226" s="213">
        <f t="shared" si="52"/>
        <v>1.98E-3</v>
      </c>
      <c r="S226" s="213">
        <v>0</v>
      </c>
      <c r="T226" s="214">
        <f t="shared" si="53"/>
        <v>0</v>
      </c>
      <c r="AR226" s="25" t="s">
        <v>290</v>
      </c>
      <c r="AT226" s="25" t="s">
        <v>198</v>
      </c>
      <c r="AU226" s="25" t="s">
        <v>83</v>
      </c>
      <c r="AY226" s="25" t="s">
        <v>196</v>
      </c>
      <c r="BE226" s="215">
        <f t="shared" si="54"/>
        <v>0</v>
      </c>
      <c r="BF226" s="215">
        <f t="shared" si="55"/>
        <v>0</v>
      </c>
      <c r="BG226" s="215">
        <f t="shared" si="56"/>
        <v>0</v>
      </c>
      <c r="BH226" s="215">
        <f t="shared" si="57"/>
        <v>0</v>
      </c>
      <c r="BI226" s="215">
        <f t="shared" si="58"/>
        <v>0</v>
      </c>
      <c r="BJ226" s="25" t="s">
        <v>81</v>
      </c>
      <c r="BK226" s="215">
        <f t="shared" si="59"/>
        <v>0</v>
      </c>
      <c r="BL226" s="25" t="s">
        <v>290</v>
      </c>
      <c r="BM226" s="25" t="s">
        <v>3079</v>
      </c>
    </row>
    <row r="227" spans="2:65" s="1" customFormat="1" ht="23" customHeight="1">
      <c r="B227" s="42"/>
      <c r="C227" s="250" t="s">
        <v>776</v>
      </c>
      <c r="D227" s="250" t="s">
        <v>252</v>
      </c>
      <c r="E227" s="251" t="s">
        <v>3080</v>
      </c>
      <c r="F227" s="252" t="s">
        <v>3081</v>
      </c>
      <c r="G227" s="253" t="s">
        <v>248</v>
      </c>
      <c r="H227" s="254">
        <v>3</v>
      </c>
      <c r="I227" s="255"/>
      <c r="J227" s="256">
        <f t="shared" si="50"/>
        <v>0</v>
      </c>
      <c r="K227" s="252" t="s">
        <v>202</v>
      </c>
      <c r="L227" s="257"/>
      <c r="M227" s="258" t="s">
        <v>24</v>
      </c>
      <c r="N227" s="259" t="s">
        <v>45</v>
      </c>
      <c r="O227" s="43"/>
      <c r="P227" s="213">
        <f t="shared" si="51"/>
        <v>0</v>
      </c>
      <c r="Q227" s="213">
        <v>8.9999999999999993E-3</v>
      </c>
      <c r="R227" s="213">
        <f t="shared" si="52"/>
        <v>2.6999999999999996E-2</v>
      </c>
      <c r="S227" s="213">
        <v>0</v>
      </c>
      <c r="T227" s="214">
        <f t="shared" si="53"/>
        <v>0</v>
      </c>
      <c r="AR227" s="25" t="s">
        <v>376</v>
      </c>
      <c r="AT227" s="25" t="s">
        <v>252</v>
      </c>
      <c r="AU227" s="25" t="s">
        <v>83</v>
      </c>
      <c r="AY227" s="25" t="s">
        <v>196</v>
      </c>
      <c r="BE227" s="215">
        <f t="shared" si="54"/>
        <v>0</v>
      </c>
      <c r="BF227" s="215">
        <f t="shared" si="55"/>
        <v>0</v>
      </c>
      <c r="BG227" s="215">
        <f t="shared" si="56"/>
        <v>0</v>
      </c>
      <c r="BH227" s="215">
        <f t="shared" si="57"/>
        <v>0</v>
      </c>
      <c r="BI227" s="215">
        <f t="shared" si="58"/>
        <v>0</v>
      </c>
      <c r="BJ227" s="25" t="s">
        <v>81</v>
      </c>
      <c r="BK227" s="215">
        <f t="shared" si="59"/>
        <v>0</v>
      </c>
      <c r="BL227" s="25" t="s">
        <v>290</v>
      </c>
      <c r="BM227" s="25" t="s">
        <v>3082</v>
      </c>
    </row>
    <row r="228" spans="2:65" s="1" customFormat="1" ht="23" customHeight="1">
      <c r="B228" s="42"/>
      <c r="C228" s="204" t="s">
        <v>785</v>
      </c>
      <c r="D228" s="204" t="s">
        <v>198</v>
      </c>
      <c r="E228" s="205" t="s">
        <v>3083</v>
      </c>
      <c r="F228" s="206" t="s">
        <v>3084</v>
      </c>
      <c r="G228" s="207" t="s">
        <v>248</v>
      </c>
      <c r="H228" s="208">
        <v>1</v>
      </c>
      <c r="I228" s="209"/>
      <c r="J228" s="210">
        <f t="shared" si="50"/>
        <v>0</v>
      </c>
      <c r="K228" s="206" t="s">
        <v>202</v>
      </c>
      <c r="L228" s="62"/>
      <c r="M228" s="211" t="s">
        <v>24</v>
      </c>
      <c r="N228" s="212" t="s">
        <v>45</v>
      </c>
      <c r="O228" s="43"/>
      <c r="P228" s="213">
        <f t="shared" si="51"/>
        <v>0</v>
      </c>
      <c r="Q228" s="213">
        <v>1.98E-3</v>
      </c>
      <c r="R228" s="213">
        <f t="shared" si="52"/>
        <v>1.98E-3</v>
      </c>
      <c r="S228" s="213">
        <v>0</v>
      </c>
      <c r="T228" s="214">
        <f t="shared" si="53"/>
        <v>0</v>
      </c>
      <c r="AR228" s="25" t="s">
        <v>290</v>
      </c>
      <c r="AT228" s="25" t="s">
        <v>198</v>
      </c>
      <c r="AU228" s="25" t="s">
        <v>83</v>
      </c>
      <c r="AY228" s="25" t="s">
        <v>196</v>
      </c>
      <c r="BE228" s="215">
        <f t="shared" si="54"/>
        <v>0</v>
      </c>
      <c r="BF228" s="215">
        <f t="shared" si="55"/>
        <v>0</v>
      </c>
      <c r="BG228" s="215">
        <f t="shared" si="56"/>
        <v>0</v>
      </c>
      <c r="BH228" s="215">
        <f t="shared" si="57"/>
        <v>0</v>
      </c>
      <c r="BI228" s="215">
        <f t="shared" si="58"/>
        <v>0</v>
      </c>
      <c r="BJ228" s="25" t="s">
        <v>81</v>
      </c>
      <c r="BK228" s="215">
        <f t="shared" si="59"/>
        <v>0</v>
      </c>
      <c r="BL228" s="25" t="s">
        <v>290</v>
      </c>
      <c r="BM228" s="25" t="s">
        <v>3085</v>
      </c>
    </row>
    <row r="229" spans="2:65" s="1" customFormat="1" ht="14.5" customHeight="1">
      <c r="B229" s="42"/>
      <c r="C229" s="250" t="s">
        <v>794</v>
      </c>
      <c r="D229" s="250" t="s">
        <v>252</v>
      </c>
      <c r="E229" s="251" t="s">
        <v>3086</v>
      </c>
      <c r="F229" s="252" t="s">
        <v>3087</v>
      </c>
      <c r="G229" s="253" t="s">
        <v>248</v>
      </c>
      <c r="H229" s="254">
        <v>1</v>
      </c>
      <c r="I229" s="255"/>
      <c r="J229" s="256">
        <f t="shared" si="50"/>
        <v>0</v>
      </c>
      <c r="K229" s="252" t="s">
        <v>202</v>
      </c>
      <c r="L229" s="257"/>
      <c r="M229" s="258" t="s">
        <v>24</v>
      </c>
      <c r="N229" s="259" t="s">
        <v>45</v>
      </c>
      <c r="O229" s="43"/>
      <c r="P229" s="213">
        <f t="shared" si="51"/>
        <v>0</v>
      </c>
      <c r="Q229" s="213">
        <v>3.5999999999999997E-2</v>
      </c>
      <c r="R229" s="213">
        <f t="shared" si="52"/>
        <v>3.5999999999999997E-2</v>
      </c>
      <c r="S229" s="213">
        <v>0</v>
      </c>
      <c r="T229" s="214">
        <f t="shared" si="53"/>
        <v>0</v>
      </c>
      <c r="AR229" s="25" t="s">
        <v>376</v>
      </c>
      <c r="AT229" s="25" t="s">
        <v>252</v>
      </c>
      <c r="AU229" s="25" t="s">
        <v>83</v>
      </c>
      <c r="AY229" s="25" t="s">
        <v>196</v>
      </c>
      <c r="BE229" s="215">
        <f t="shared" si="54"/>
        <v>0</v>
      </c>
      <c r="BF229" s="215">
        <f t="shared" si="55"/>
        <v>0</v>
      </c>
      <c r="BG229" s="215">
        <f t="shared" si="56"/>
        <v>0</v>
      </c>
      <c r="BH229" s="215">
        <f t="shared" si="57"/>
        <v>0</v>
      </c>
      <c r="BI229" s="215">
        <f t="shared" si="58"/>
        <v>0</v>
      </c>
      <c r="BJ229" s="25" t="s">
        <v>81</v>
      </c>
      <c r="BK229" s="215">
        <f t="shared" si="59"/>
        <v>0</v>
      </c>
      <c r="BL229" s="25" t="s">
        <v>290</v>
      </c>
      <c r="BM229" s="25" t="s">
        <v>3088</v>
      </c>
    </row>
    <row r="230" spans="2:65" s="1" customFormat="1" ht="23" customHeight="1">
      <c r="B230" s="42"/>
      <c r="C230" s="204" t="s">
        <v>798</v>
      </c>
      <c r="D230" s="204" t="s">
        <v>198</v>
      </c>
      <c r="E230" s="205" t="s">
        <v>3089</v>
      </c>
      <c r="F230" s="206" t="s">
        <v>3090</v>
      </c>
      <c r="G230" s="207" t="s">
        <v>1079</v>
      </c>
      <c r="H230" s="208">
        <v>11</v>
      </c>
      <c r="I230" s="209"/>
      <c r="J230" s="210">
        <f t="shared" si="50"/>
        <v>0</v>
      </c>
      <c r="K230" s="206" t="s">
        <v>202</v>
      </c>
      <c r="L230" s="62"/>
      <c r="M230" s="211" t="s">
        <v>24</v>
      </c>
      <c r="N230" s="212" t="s">
        <v>45</v>
      </c>
      <c r="O230" s="43"/>
      <c r="P230" s="213">
        <f t="shared" si="51"/>
        <v>0</v>
      </c>
      <c r="Q230" s="213">
        <v>2.9999999999999997E-4</v>
      </c>
      <c r="R230" s="213">
        <f t="shared" si="52"/>
        <v>3.2999999999999995E-3</v>
      </c>
      <c r="S230" s="213">
        <v>0</v>
      </c>
      <c r="T230" s="214">
        <f t="shared" si="53"/>
        <v>0</v>
      </c>
      <c r="AR230" s="25" t="s">
        <v>290</v>
      </c>
      <c r="AT230" s="25" t="s">
        <v>198</v>
      </c>
      <c r="AU230" s="25" t="s">
        <v>83</v>
      </c>
      <c r="AY230" s="25" t="s">
        <v>196</v>
      </c>
      <c r="BE230" s="215">
        <f t="shared" si="54"/>
        <v>0</v>
      </c>
      <c r="BF230" s="215">
        <f t="shared" si="55"/>
        <v>0</v>
      </c>
      <c r="BG230" s="215">
        <f t="shared" si="56"/>
        <v>0</v>
      </c>
      <c r="BH230" s="215">
        <f t="shared" si="57"/>
        <v>0</v>
      </c>
      <c r="BI230" s="215">
        <f t="shared" si="58"/>
        <v>0</v>
      </c>
      <c r="BJ230" s="25" t="s">
        <v>81</v>
      </c>
      <c r="BK230" s="215">
        <f t="shared" si="59"/>
        <v>0</v>
      </c>
      <c r="BL230" s="25" t="s">
        <v>290</v>
      </c>
      <c r="BM230" s="25" t="s">
        <v>3091</v>
      </c>
    </row>
    <row r="231" spans="2:65" s="1" customFormat="1" ht="23" customHeight="1">
      <c r="B231" s="42"/>
      <c r="C231" s="204" t="s">
        <v>803</v>
      </c>
      <c r="D231" s="204" t="s">
        <v>198</v>
      </c>
      <c r="E231" s="205" t="s">
        <v>3092</v>
      </c>
      <c r="F231" s="206" t="s">
        <v>3093</v>
      </c>
      <c r="G231" s="207" t="s">
        <v>1079</v>
      </c>
      <c r="H231" s="208">
        <v>1</v>
      </c>
      <c r="I231" s="209"/>
      <c r="J231" s="210">
        <f t="shared" si="50"/>
        <v>0</v>
      </c>
      <c r="K231" s="206" t="s">
        <v>202</v>
      </c>
      <c r="L231" s="62"/>
      <c r="M231" s="211" t="s">
        <v>24</v>
      </c>
      <c r="N231" s="212" t="s">
        <v>45</v>
      </c>
      <c r="O231" s="43"/>
      <c r="P231" s="213">
        <f t="shared" si="51"/>
        <v>0</v>
      </c>
      <c r="Q231" s="213">
        <v>1.8E-3</v>
      </c>
      <c r="R231" s="213">
        <f t="shared" si="52"/>
        <v>1.8E-3</v>
      </c>
      <c r="S231" s="213">
        <v>0</v>
      </c>
      <c r="T231" s="214">
        <f t="shared" si="53"/>
        <v>0</v>
      </c>
      <c r="AR231" s="25" t="s">
        <v>290</v>
      </c>
      <c r="AT231" s="25" t="s">
        <v>198</v>
      </c>
      <c r="AU231" s="25" t="s">
        <v>83</v>
      </c>
      <c r="AY231" s="25" t="s">
        <v>196</v>
      </c>
      <c r="BE231" s="215">
        <f t="shared" si="54"/>
        <v>0</v>
      </c>
      <c r="BF231" s="215">
        <f t="shared" si="55"/>
        <v>0</v>
      </c>
      <c r="BG231" s="215">
        <f t="shared" si="56"/>
        <v>0</v>
      </c>
      <c r="BH231" s="215">
        <f t="shared" si="57"/>
        <v>0</v>
      </c>
      <c r="BI231" s="215">
        <f t="shared" si="58"/>
        <v>0</v>
      </c>
      <c r="BJ231" s="25" t="s">
        <v>81</v>
      </c>
      <c r="BK231" s="215">
        <f t="shared" si="59"/>
        <v>0</v>
      </c>
      <c r="BL231" s="25" t="s">
        <v>290</v>
      </c>
      <c r="BM231" s="25" t="s">
        <v>3094</v>
      </c>
    </row>
    <row r="232" spans="2:65" s="1" customFormat="1" ht="14.5" customHeight="1">
      <c r="B232" s="42"/>
      <c r="C232" s="204" t="s">
        <v>809</v>
      </c>
      <c r="D232" s="204" t="s">
        <v>198</v>
      </c>
      <c r="E232" s="205" t="s">
        <v>3095</v>
      </c>
      <c r="F232" s="206" t="s">
        <v>3096</v>
      </c>
      <c r="G232" s="207" t="s">
        <v>1079</v>
      </c>
      <c r="H232" s="208">
        <v>3</v>
      </c>
      <c r="I232" s="209"/>
      <c r="J232" s="210">
        <f t="shared" si="50"/>
        <v>0</v>
      </c>
      <c r="K232" s="206" t="s">
        <v>202</v>
      </c>
      <c r="L232" s="62"/>
      <c r="M232" s="211" t="s">
        <v>24</v>
      </c>
      <c r="N232" s="212" t="s">
        <v>45</v>
      </c>
      <c r="O232" s="43"/>
      <c r="P232" s="213">
        <f t="shared" si="51"/>
        <v>0</v>
      </c>
      <c r="Q232" s="213">
        <v>1.8E-3</v>
      </c>
      <c r="R232" s="213">
        <f t="shared" si="52"/>
        <v>5.4000000000000003E-3</v>
      </c>
      <c r="S232" s="213">
        <v>0</v>
      </c>
      <c r="T232" s="214">
        <f t="shared" si="53"/>
        <v>0</v>
      </c>
      <c r="AR232" s="25" t="s">
        <v>290</v>
      </c>
      <c r="AT232" s="25" t="s">
        <v>198</v>
      </c>
      <c r="AU232" s="25" t="s">
        <v>83</v>
      </c>
      <c r="AY232" s="25" t="s">
        <v>196</v>
      </c>
      <c r="BE232" s="215">
        <f t="shared" si="54"/>
        <v>0</v>
      </c>
      <c r="BF232" s="215">
        <f t="shared" si="55"/>
        <v>0</v>
      </c>
      <c r="BG232" s="215">
        <f t="shared" si="56"/>
        <v>0</v>
      </c>
      <c r="BH232" s="215">
        <f t="shared" si="57"/>
        <v>0</v>
      </c>
      <c r="BI232" s="215">
        <f t="shared" si="58"/>
        <v>0</v>
      </c>
      <c r="BJ232" s="25" t="s">
        <v>81</v>
      </c>
      <c r="BK232" s="215">
        <f t="shared" si="59"/>
        <v>0</v>
      </c>
      <c r="BL232" s="25" t="s">
        <v>290</v>
      </c>
      <c r="BM232" s="25" t="s">
        <v>3097</v>
      </c>
    </row>
    <row r="233" spans="2:65" s="1" customFormat="1" ht="23" customHeight="1">
      <c r="B233" s="42"/>
      <c r="C233" s="204" t="s">
        <v>816</v>
      </c>
      <c r="D233" s="204" t="s">
        <v>198</v>
      </c>
      <c r="E233" s="205" t="s">
        <v>3098</v>
      </c>
      <c r="F233" s="206" t="s">
        <v>3099</v>
      </c>
      <c r="G233" s="207" t="s">
        <v>248</v>
      </c>
      <c r="H233" s="208">
        <v>1</v>
      </c>
      <c r="I233" s="209"/>
      <c r="J233" s="210">
        <f t="shared" si="50"/>
        <v>0</v>
      </c>
      <c r="K233" s="206" t="s">
        <v>202</v>
      </c>
      <c r="L233" s="62"/>
      <c r="M233" s="211" t="s">
        <v>24</v>
      </c>
      <c r="N233" s="212" t="s">
        <v>45</v>
      </c>
      <c r="O233" s="43"/>
      <c r="P233" s="213">
        <f t="shared" si="51"/>
        <v>0</v>
      </c>
      <c r="Q233" s="213">
        <v>1.6000000000000001E-4</v>
      </c>
      <c r="R233" s="213">
        <f t="shared" si="52"/>
        <v>1.6000000000000001E-4</v>
      </c>
      <c r="S233" s="213">
        <v>0</v>
      </c>
      <c r="T233" s="214">
        <f t="shared" si="53"/>
        <v>0</v>
      </c>
      <c r="AR233" s="25" t="s">
        <v>290</v>
      </c>
      <c r="AT233" s="25" t="s">
        <v>198</v>
      </c>
      <c r="AU233" s="25" t="s">
        <v>83</v>
      </c>
      <c r="AY233" s="25" t="s">
        <v>196</v>
      </c>
      <c r="BE233" s="215">
        <f t="shared" si="54"/>
        <v>0</v>
      </c>
      <c r="BF233" s="215">
        <f t="shared" si="55"/>
        <v>0</v>
      </c>
      <c r="BG233" s="215">
        <f t="shared" si="56"/>
        <v>0</v>
      </c>
      <c r="BH233" s="215">
        <f t="shared" si="57"/>
        <v>0</v>
      </c>
      <c r="BI233" s="215">
        <f t="shared" si="58"/>
        <v>0</v>
      </c>
      <c r="BJ233" s="25" t="s">
        <v>81</v>
      </c>
      <c r="BK233" s="215">
        <f t="shared" si="59"/>
        <v>0</v>
      </c>
      <c r="BL233" s="25" t="s">
        <v>290</v>
      </c>
      <c r="BM233" s="25" t="s">
        <v>3100</v>
      </c>
    </row>
    <row r="234" spans="2:65" s="1" customFormat="1" ht="23" customHeight="1">
      <c r="B234" s="42"/>
      <c r="C234" s="250" t="s">
        <v>825</v>
      </c>
      <c r="D234" s="250" t="s">
        <v>252</v>
      </c>
      <c r="E234" s="251" t="s">
        <v>3101</v>
      </c>
      <c r="F234" s="252" t="s">
        <v>3102</v>
      </c>
      <c r="G234" s="253" t="s">
        <v>248</v>
      </c>
      <c r="H234" s="254">
        <v>1</v>
      </c>
      <c r="I234" s="255"/>
      <c r="J234" s="256">
        <f t="shared" si="50"/>
        <v>0</v>
      </c>
      <c r="K234" s="252" t="s">
        <v>202</v>
      </c>
      <c r="L234" s="257"/>
      <c r="M234" s="258" t="s">
        <v>24</v>
      </c>
      <c r="N234" s="259" t="s">
        <v>45</v>
      </c>
      <c r="O234" s="43"/>
      <c r="P234" s="213">
        <f t="shared" si="51"/>
        <v>0</v>
      </c>
      <c r="Q234" s="213">
        <v>2E-3</v>
      </c>
      <c r="R234" s="213">
        <f t="shared" si="52"/>
        <v>2E-3</v>
      </c>
      <c r="S234" s="213">
        <v>0</v>
      </c>
      <c r="T234" s="214">
        <f t="shared" si="53"/>
        <v>0</v>
      </c>
      <c r="AR234" s="25" t="s">
        <v>376</v>
      </c>
      <c r="AT234" s="25" t="s">
        <v>252</v>
      </c>
      <c r="AU234" s="25" t="s">
        <v>83</v>
      </c>
      <c r="AY234" s="25" t="s">
        <v>196</v>
      </c>
      <c r="BE234" s="215">
        <f t="shared" si="54"/>
        <v>0</v>
      </c>
      <c r="BF234" s="215">
        <f t="shared" si="55"/>
        <v>0</v>
      </c>
      <c r="BG234" s="215">
        <f t="shared" si="56"/>
        <v>0</v>
      </c>
      <c r="BH234" s="215">
        <f t="shared" si="57"/>
        <v>0</v>
      </c>
      <c r="BI234" s="215">
        <f t="shared" si="58"/>
        <v>0</v>
      </c>
      <c r="BJ234" s="25" t="s">
        <v>81</v>
      </c>
      <c r="BK234" s="215">
        <f t="shared" si="59"/>
        <v>0</v>
      </c>
      <c r="BL234" s="25" t="s">
        <v>290</v>
      </c>
      <c r="BM234" s="25" t="s">
        <v>3103</v>
      </c>
    </row>
    <row r="235" spans="2:65" s="1" customFormat="1" ht="46" customHeight="1">
      <c r="B235" s="42"/>
      <c r="C235" s="204" t="s">
        <v>829</v>
      </c>
      <c r="D235" s="204" t="s">
        <v>198</v>
      </c>
      <c r="E235" s="205" t="s">
        <v>3104</v>
      </c>
      <c r="F235" s="206" t="s">
        <v>3105</v>
      </c>
      <c r="G235" s="207" t="s">
        <v>1189</v>
      </c>
      <c r="H235" s="270"/>
      <c r="I235" s="209"/>
      <c r="J235" s="210">
        <f t="shared" si="50"/>
        <v>0</v>
      </c>
      <c r="K235" s="206" t="s">
        <v>202</v>
      </c>
      <c r="L235" s="62"/>
      <c r="M235" s="211" t="s">
        <v>24</v>
      </c>
      <c r="N235" s="212" t="s">
        <v>45</v>
      </c>
      <c r="O235" s="43"/>
      <c r="P235" s="213">
        <f t="shared" si="51"/>
        <v>0</v>
      </c>
      <c r="Q235" s="213">
        <v>0</v>
      </c>
      <c r="R235" s="213">
        <f t="shared" si="52"/>
        <v>0</v>
      </c>
      <c r="S235" s="213">
        <v>0</v>
      </c>
      <c r="T235" s="214">
        <f t="shared" si="53"/>
        <v>0</v>
      </c>
      <c r="AR235" s="25" t="s">
        <v>290</v>
      </c>
      <c r="AT235" s="25" t="s">
        <v>198</v>
      </c>
      <c r="AU235" s="25" t="s">
        <v>83</v>
      </c>
      <c r="AY235" s="25" t="s">
        <v>196</v>
      </c>
      <c r="BE235" s="215">
        <f t="shared" si="54"/>
        <v>0</v>
      </c>
      <c r="BF235" s="215">
        <f t="shared" si="55"/>
        <v>0</v>
      </c>
      <c r="BG235" s="215">
        <f t="shared" si="56"/>
        <v>0</v>
      </c>
      <c r="BH235" s="215">
        <f t="shared" si="57"/>
        <v>0</v>
      </c>
      <c r="BI235" s="215">
        <f t="shared" si="58"/>
        <v>0</v>
      </c>
      <c r="BJ235" s="25" t="s">
        <v>81</v>
      </c>
      <c r="BK235" s="215">
        <f t="shared" si="59"/>
        <v>0</v>
      </c>
      <c r="BL235" s="25" t="s">
        <v>290</v>
      </c>
      <c r="BM235" s="25" t="s">
        <v>3106</v>
      </c>
    </row>
    <row r="236" spans="2:65" s="1" customFormat="1" ht="14.5" customHeight="1">
      <c r="B236" s="42"/>
      <c r="C236" s="204" t="s">
        <v>834</v>
      </c>
      <c r="D236" s="204" t="s">
        <v>198</v>
      </c>
      <c r="E236" s="205" t="s">
        <v>3107</v>
      </c>
      <c r="F236" s="206" t="s">
        <v>3108</v>
      </c>
      <c r="G236" s="207" t="s">
        <v>1189</v>
      </c>
      <c r="H236" s="270"/>
      <c r="I236" s="209"/>
      <c r="J236" s="210">
        <f t="shared" si="50"/>
        <v>0</v>
      </c>
      <c r="K236" s="206" t="s">
        <v>24</v>
      </c>
      <c r="L236" s="62"/>
      <c r="M236" s="211" t="s">
        <v>24</v>
      </c>
      <c r="N236" s="212" t="s">
        <v>45</v>
      </c>
      <c r="O236" s="43"/>
      <c r="P236" s="213">
        <f t="shared" si="51"/>
        <v>0</v>
      </c>
      <c r="Q236" s="213">
        <v>0</v>
      </c>
      <c r="R236" s="213">
        <f t="shared" si="52"/>
        <v>0</v>
      </c>
      <c r="S236" s="213">
        <v>0</v>
      </c>
      <c r="T236" s="214">
        <f t="shared" si="53"/>
        <v>0</v>
      </c>
      <c r="AR236" s="25" t="s">
        <v>290</v>
      </c>
      <c r="AT236" s="25" t="s">
        <v>198</v>
      </c>
      <c r="AU236" s="25" t="s">
        <v>83</v>
      </c>
      <c r="AY236" s="25" t="s">
        <v>196</v>
      </c>
      <c r="BE236" s="215">
        <f t="shared" si="54"/>
        <v>0</v>
      </c>
      <c r="BF236" s="215">
        <f t="shared" si="55"/>
        <v>0</v>
      </c>
      <c r="BG236" s="215">
        <f t="shared" si="56"/>
        <v>0</v>
      </c>
      <c r="BH236" s="215">
        <f t="shared" si="57"/>
        <v>0</v>
      </c>
      <c r="BI236" s="215">
        <f t="shared" si="58"/>
        <v>0</v>
      </c>
      <c r="BJ236" s="25" t="s">
        <v>81</v>
      </c>
      <c r="BK236" s="215">
        <f t="shared" si="59"/>
        <v>0</v>
      </c>
      <c r="BL236" s="25" t="s">
        <v>290</v>
      </c>
      <c r="BM236" s="25" t="s">
        <v>3109</v>
      </c>
    </row>
    <row r="237" spans="2:65" s="11" customFormat="1" ht="29.9" customHeight="1">
      <c r="B237" s="188"/>
      <c r="C237" s="189"/>
      <c r="D237" s="190" t="s">
        <v>73</v>
      </c>
      <c r="E237" s="202" t="s">
        <v>3110</v>
      </c>
      <c r="F237" s="202" t="s">
        <v>3111</v>
      </c>
      <c r="G237" s="189"/>
      <c r="H237" s="189"/>
      <c r="I237" s="192"/>
      <c r="J237" s="203">
        <f>BK237</f>
        <v>0</v>
      </c>
      <c r="K237" s="189"/>
      <c r="L237" s="194"/>
      <c r="M237" s="195"/>
      <c r="N237" s="196"/>
      <c r="O237" s="196"/>
      <c r="P237" s="197">
        <f>SUM(P238:P243)</f>
        <v>0</v>
      </c>
      <c r="Q237" s="196"/>
      <c r="R237" s="197">
        <f>SUM(R238:R243)</f>
        <v>8.0549999999999997E-2</v>
      </c>
      <c r="S237" s="196"/>
      <c r="T237" s="198">
        <f>SUM(T238:T243)</f>
        <v>0</v>
      </c>
      <c r="AR237" s="199" t="s">
        <v>81</v>
      </c>
      <c r="AT237" s="200" t="s">
        <v>73</v>
      </c>
      <c r="AU237" s="200" t="s">
        <v>81</v>
      </c>
      <c r="AY237" s="199" t="s">
        <v>196</v>
      </c>
      <c r="BK237" s="201">
        <f>SUM(BK238:BK243)</f>
        <v>0</v>
      </c>
    </row>
    <row r="238" spans="2:65" s="1" customFormat="1" ht="14.5" customHeight="1">
      <c r="B238" s="42"/>
      <c r="C238" s="204" t="s">
        <v>841</v>
      </c>
      <c r="D238" s="204" t="s">
        <v>198</v>
      </c>
      <c r="E238" s="205" t="s">
        <v>3112</v>
      </c>
      <c r="F238" s="206" t="s">
        <v>3113</v>
      </c>
      <c r="G238" s="207" t="s">
        <v>1079</v>
      </c>
      <c r="H238" s="208">
        <v>1</v>
      </c>
      <c r="I238" s="209"/>
      <c r="J238" s="210">
        <f t="shared" ref="J238:J243" si="60">ROUND(I238*H238,2)</f>
        <v>0</v>
      </c>
      <c r="K238" s="206" t="s">
        <v>24</v>
      </c>
      <c r="L238" s="62"/>
      <c r="M238" s="211" t="s">
        <v>24</v>
      </c>
      <c r="N238" s="212" t="s">
        <v>45</v>
      </c>
      <c r="O238" s="43"/>
      <c r="P238" s="213">
        <f t="shared" ref="P238:P243" si="61">O238*H238</f>
        <v>0</v>
      </c>
      <c r="Q238" s="213">
        <v>0</v>
      </c>
      <c r="R238" s="213">
        <f t="shared" ref="R238:R243" si="62">Q238*H238</f>
        <v>0</v>
      </c>
      <c r="S238" s="213">
        <v>0</v>
      </c>
      <c r="T238" s="214">
        <f t="shared" ref="T238:T243" si="63">S238*H238</f>
        <v>0</v>
      </c>
      <c r="AR238" s="25" t="s">
        <v>290</v>
      </c>
      <c r="AT238" s="25" t="s">
        <v>198</v>
      </c>
      <c r="AU238" s="25" t="s">
        <v>83</v>
      </c>
      <c r="AY238" s="25" t="s">
        <v>196</v>
      </c>
      <c r="BE238" s="215">
        <f t="shared" ref="BE238:BE243" si="64">IF(N238="základní",J238,0)</f>
        <v>0</v>
      </c>
      <c r="BF238" s="215">
        <f t="shared" ref="BF238:BF243" si="65">IF(N238="snížená",J238,0)</f>
        <v>0</v>
      </c>
      <c r="BG238" s="215">
        <f t="shared" ref="BG238:BG243" si="66">IF(N238="zákl. přenesená",J238,0)</f>
        <v>0</v>
      </c>
      <c r="BH238" s="215">
        <f t="shared" ref="BH238:BH243" si="67">IF(N238="sníž. přenesená",J238,0)</f>
        <v>0</v>
      </c>
      <c r="BI238" s="215">
        <f t="shared" ref="BI238:BI243" si="68">IF(N238="nulová",J238,0)</f>
        <v>0</v>
      </c>
      <c r="BJ238" s="25" t="s">
        <v>81</v>
      </c>
      <c r="BK238" s="215">
        <f t="shared" ref="BK238:BK243" si="69">ROUND(I238*H238,2)</f>
        <v>0</v>
      </c>
      <c r="BL238" s="25" t="s">
        <v>290</v>
      </c>
      <c r="BM238" s="25" t="s">
        <v>3114</v>
      </c>
    </row>
    <row r="239" spans="2:65" s="1" customFormat="1" ht="14.5" customHeight="1">
      <c r="B239" s="42"/>
      <c r="C239" s="250" t="s">
        <v>846</v>
      </c>
      <c r="D239" s="250" t="s">
        <v>252</v>
      </c>
      <c r="E239" s="251" t="s">
        <v>3115</v>
      </c>
      <c r="F239" s="252" t="s">
        <v>3116</v>
      </c>
      <c r="G239" s="253" t="s">
        <v>1079</v>
      </c>
      <c r="H239" s="254">
        <v>1</v>
      </c>
      <c r="I239" s="255"/>
      <c r="J239" s="256">
        <f t="shared" si="60"/>
        <v>0</v>
      </c>
      <c r="K239" s="252" t="s">
        <v>24</v>
      </c>
      <c r="L239" s="257"/>
      <c r="M239" s="258" t="s">
        <v>24</v>
      </c>
      <c r="N239" s="259" t="s">
        <v>45</v>
      </c>
      <c r="O239" s="43"/>
      <c r="P239" s="213">
        <f t="shared" si="61"/>
        <v>0</v>
      </c>
      <c r="Q239" s="213">
        <v>0</v>
      </c>
      <c r="R239" s="213">
        <f t="shared" si="62"/>
        <v>0</v>
      </c>
      <c r="S239" s="213">
        <v>0</v>
      </c>
      <c r="T239" s="214">
        <f t="shared" si="63"/>
        <v>0</v>
      </c>
      <c r="AR239" s="25" t="s">
        <v>376</v>
      </c>
      <c r="AT239" s="25" t="s">
        <v>252</v>
      </c>
      <c r="AU239" s="25" t="s">
        <v>83</v>
      </c>
      <c r="AY239" s="25" t="s">
        <v>196</v>
      </c>
      <c r="BE239" s="215">
        <f t="shared" si="64"/>
        <v>0</v>
      </c>
      <c r="BF239" s="215">
        <f t="shared" si="65"/>
        <v>0</v>
      </c>
      <c r="BG239" s="215">
        <f t="shared" si="66"/>
        <v>0</v>
      </c>
      <c r="BH239" s="215">
        <f t="shared" si="67"/>
        <v>0</v>
      </c>
      <c r="BI239" s="215">
        <f t="shared" si="68"/>
        <v>0</v>
      </c>
      <c r="BJ239" s="25" t="s">
        <v>81</v>
      </c>
      <c r="BK239" s="215">
        <f t="shared" si="69"/>
        <v>0</v>
      </c>
      <c r="BL239" s="25" t="s">
        <v>290</v>
      </c>
      <c r="BM239" s="25" t="s">
        <v>3117</v>
      </c>
    </row>
    <row r="240" spans="2:65" s="1" customFormat="1" ht="34.5" customHeight="1">
      <c r="B240" s="42"/>
      <c r="C240" s="204" t="s">
        <v>851</v>
      </c>
      <c r="D240" s="204" t="s">
        <v>198</v>
      </c>
      <c r="E240" s="205" t="s">
        <v>3118</v>
      </c>
      <c r="F240" s="206" t="s">
        <v>3119</v>
      </c>
      <c r="G240" s="207" t="s">
        <v>1079</v>
      </c>
      <c r="H240" s="208">
        <v>1</v>
      </c>
      <c r="I240" s="209"/>
      <c r="J240" s="210">
        <f t="shared" si="60"/>
        <v>0</v>
      </c>
      <c r="K240" s="206" t="s">
        <v>202</v>
      </c>
      <c r="L240" s="62"/>
      <c r="M240" s="211" t="s">
        <v>24</v>
      </c>
      <c r="N240" s="212" t="s">
        <v>45</v>
      </c>
      <c r="O240" s="43"/>
      <c r="P240" s="213">
        <f t="shared" si="61"/>
        <v>0</v>
      </c>
      <c r="Q240" s="213">
        <v>2.5500000000000002E-3</v>
      </c>
      <c r="R240" s="213">
        <f t="shared" si="62"/>
        <v>2.5500000000000002E-3</v>
      </c>
      <c r="S240" s="213">
        <v>0</v>
      </c>
      <c r="T240" s="214">
        <f t="shared" si="63"/>
        <v>0</v>
      </c>
      <c r="AR240" s="25" t="s">
        <v>290</v>
      </c>
      <c r="AT240" s="25" t="s">
        <v>198</v>
      </c>
      <c r="AU240" s="25" t="s">
        <v>83</v>
      </c>
      <c r="AY240" s="25" t="s">
        <v>196</v>
      </c>
      <c r="BE240" s="215">
        <f t="shared" si="64"/>
        <v>0</v>
      </c>
      <c r="BF240" s="215">
        <f t="shared" si="65"/>
        <v>0</v>
      </c>
      <c r="BG240" s="215">
        <f t="shared" si="66"/>
        <v>0</v>
      </c>
      <c r="BH240" s="215">
        <f t="shared" si="67"/>
        <v>0</v>
      </c>
      <c r="BI240" s="215">
        <f t="shared" si="68"/>
        <v>0</v>
      </c>
      <c r="BJ240" s="25" t="s">
        <v>81</v>
      </c>
      <c r="BK240" s="215">
        <f t="shared" si="69"/>
        <v>0</v>
      </c>
      <c r="BL240" s="25" t="s">
        <v>290</v>
      </c>
      <c r="BM240" s="25" t="s">
        <v>3120</v>
      </c>
    </row>
    <row r="241" spans="2:65" s="1" customFormat="1" ht="23" customHeight="1">
      <c r="B241" s="42"/>
      <c r="C241" s="250" t="s">
        <v>860</v>
      </c>
      <c r="D241" s="250" t="s">
        <v>252</v>
      </c>
      <c r="E241" s="251" t="s">
        <v>3121</v>
      </c>
      <c r="F241" s="252" t="s">
        <v>3122</v>
      </c>
      <c r="G241" s="253" t="s">
        <v>248</v>
      </c>
      <c r="H241" s="254">
        <v>1</v>
      </c>
      <c r="I241" s="255"/>
      <c r="J241" s="256">
        <f t="shared" si="60"/>
        <v>0</v>
      </c>
      <c r="K241" s="252" t="s">
        <v>24</v>
      </c>
      <c r="L241" s="257"/>
      <c r="M241" s="258" t="s">
        <v>24</v>
      </c>
      <c r="N241" s="259" t="s">
        <v>45</v>
      </c>
      <c r="O241" s="43"/>
      <c r="P241" s="213">
        <f t="shared" si="61"/>
        <v>0</v>
      </c>
      <c r="Q241" s="213">
        <v>7.8E-2</v>
      </c>
      <c r="R241" s="213">
        <f t="shared" si="62"/>
        <v>7.8E-2</v>
      </c>
      <c r="S241" s="213">
        <v>0</v>
      </c>
      <c r="T241" s="214">
        <f t="shared" si="63"/>
        <v>0</v>
      </c>
      <c r="AR241" s="25" t="s">
        <v>376</v>
      </c>
      <c r="AT241" s="25" t="s">
        <v>252</v>
      </c>
      <c r="AU241" s="25" t="s">
        <v>83</v>
      </c>
      <c r="AY241" s="25" t="s">
        <v>196</v>
      </c>
      <c r="BE241" s="215">
        <f t="shared" si="64"/>
        <v>0</v>
      </c>
      <c r="BF241" s="215">
        <f t="shared" si="65"/>
        <v>0</v>
      </c>
      <c r="BG241" s="215">
        <f t="shared" si="66"/>
        <v>0</v>
      </c>
      <c r="BH241" s="215">
        <f t="shared" si="67"/>
        <v>0</v>
      </c>
      <c r="BI241" s="215">
        <f t="shared" si="68"/>
        <v>0</v>
      </c>
      <c r="BJ241" s="25" t="s">
        <v>81</v>
      </c>
      <c r="BK241" s="215">
        <f t="shared" si="69"/>
        <v>0</v>
      </c>
      <c r="BL241" s="25" t="s">
        <v>290</v>
      </c>
      <c r="BM241" s="25" t="s">
        <v>3123</v>
      </c>
    </row>
    <row r="242" spans="2:65" s="1" customFormat="1" ht="34.5" customHeight="1">
      <c r="B242" s="42"/>
      <c r="C242" s="204" t="s">
        <v>867</v>
      </c>
      <c r="D242" s="204" t="s">
        <v>198</v>
      </c>
      <c r="E242" s="205" t="s">
        <v>3124</v>
      </c>
      <c r="F242" s="206" t="s">
        <v>3125</v>
      </c>
      <c r="G242" s="207" t="s">
        <v>1189</v>
      </c>
      <c r="H242" s="270"/>
      <c r="I242" s="209"/>
      <c r="J242" s="210">
        <f t="shared" si="60"/>
        <v>0</v>
      </c>
      <c r="K242" s="206" t="s">
        <v>202</v>
      </c>
      <c r="L242" s="62"/>
      <c r="M242" s="211" t="s">
        <v>24</v>
      </c>
      <c r="N242" s="212" t="s">
        <v>45</v>
      </c>
      <c r="O242" s="43"/>
      <c r="P242" s="213">
        <f t="shared" si="61"/>
        <v>0</v>
      </c>
      <c r="Q242" s="213">
        <v>0</v>
      </c>
      <c r="R242" s="213">
        <f t="shared" si="62"/>
        <v>0</v>
      </c>
      <c r="S242" s="213">
        <v>0</v>
      </c>
      <c r="T242" s="214">
        <f t="shared" si="63"/>
        <v>0</v>
      </c>
      <c r="AR242" s="25" t="s">
        <v>290</v>
      </c>
      <c r="AT242" s="25" t="s">
        <v>198</v>
      </c>
      <c r="AU242" s="25" t="s">
        <v>83</v>
      </c>
      <c r="AY242" s="25" t="s">
        <v>196</v>
      </c>
      <c r="BE242" s="215">
        <f t="shared" si="64"/>
        <v>0</v>
      </c>
      <c r="BF242" s="215">
        <f t="shared" si="65"/>
        <v>0</v>
      </c>
      <c r="BG242" s="215">
        <f t="shared" si="66"/>
        <v>0</v>
      </c>
      <c r="BH242" s="215">
        <f t="shared" si="67"/>
        <v>0</v>
      </c>
      <c r="BI242" s="215">
        <f t="shared" si="68"/>
        <v>0</v>
      </c>
      <c r="BJ242" s="25" t="s">
        <v>81</v>
      </c>
      <c r="BK242" s="215">
        <f t="shared" si="69"/>
        <v>0</v>
      </c>
      <c r="BL242" s="25" t="s">
        <v>290</v>
      </c>
      <c r="BM242" s="25" t="s">
        <v>3126</v>
      </c>
    </row>
    <row r="243" spans="2:65" s="1" customFormat="1" ht="23" customHeight="1">
      <c r="B243" s="42"/>
      <c r="C243" s="204" t="s">
        <v>872</v>
      </c>
      <c r="D243" s="204" t="s">
        <v>198</v>
      </c>
      <c r="E243" s="205" t="s">
        <v>3127</v>
      </c>
      <c r="F243" s="206" t="s">
        <v>3128</v>
      </c>
      <c r="G243" s="207" t="s">
        <v>1189</v>
      </c>
      <c r="H243" s="270"/>
      <c r="I243" s="209"/>
      <c r="J243" s="210">
        <f t="shared" si="60"/>
        <v>0</v>
      </c>
      <c r="K243" s="206" t="s">
        <v>24</v>
      </c>
      <c r="L243" s="62"/>
      <c r="M243" s="211" t="s">
        <v>24</v>
      </c>
      <c r="N243" s="212" t="s">
        <v>45</v>
      </c>
      <c r="O243" s="43"/>
      <c r="P243" s="213">
        <f t="shared" si="61"/>
        <v>0</v>
      </c>
      <c r="Q243" s="213">
        <v>0</v>
      </c>
      <c r="R243" s="213">
        <f t="shared" si="62"/>
        <v>0</v>
      </c>
      <c r="S243" s="213">
        <v>0</v>
      </c>
      <c r="T243" s="214">
        <f t="shared" si="63"/>
        <v>0</v>
      </c>
      <c r="AR243" s="25" t="s">
        <v>290</v>
      </c>
      <c r="AT243" s="25" t="s">
        <v>198</v>
      </c>
      <c r="AU243" s="25" t="s">
        <v>83</v>
      </c>
      <c r="AY243" s="25" t="s">
        <v>196</v>
      </c>
      <c r="BE243" s="215">
        <f t="shared" si="64"/>
        <v>0</v>
      </c>
      <c r="BF243" s="215">
        <f t="shared" si="65"/>
        <v>0</v>
      </c>
      <c r="BG243" s="215">
        <f t="shared" si="66"/>
        <v>0</v>
      </c>
      <c r="BH243" s="215">
        <f t="shared" si="67"/>
        <v>0</v>
      </c>
      <c r="BI243" s="215">
        <f t="shared" si="68"/>
        <v>0</v>
      </c>
      <c r="BJ243" s="25" t="s">
        <v>81</v>
      </c>
      <c r="BK243" s="215">
        <f t="shared" si="69"/>
        <v>0</v>
      </c>
      <c r="BL243" s="25" t="s">
        <v>290</v>
      </c>
      <c r="BM243" s="25" t="s">
        <v>3129</v>
      </c>
    </row>
    <row r="244" spans="2:65" s="11" customFormat="1" ht="29.9" customHeight="1">
      <c r="B244" s="188"/>
      <c r="C244" s="189"/>
      <c r="D244" s="190" t="s">
        <v>73</v>
      </c>
      <c r="E244" s="202" t="s">
        <v>3130</v>
      </c>
      <c r="F244" s="202" t="s">
        <v>3131</v>
      </c>
      <c r="G244" s="189"/>
      <c r="H244" s="189"/>
      <c r="I244" s="192"/>
      <c r="J244" s="203">
        <f>BK244</f>
        <v>0</v>
      </c>
      <c r="K244" s="189"/>
      <c r="L244" s="194"/>
      <c r="M244" s="195"/>
      <c r="N244" s="196"/>
      <c r="O244" s="196"/>
      <c r="P244" s="197">
        <f>SUM(P245:P246)</f>
        <v>0</v>
      </c>
      <c r="Q244" s="196"/>
      <c r="R244" s="197">
        <f>SUM(R245:R246)</f>
        <v>5.5399999999999998E-3</v>
      </c>
      <c r="S244" s="196"/>
      <c r="T244" s="198">
        <f>SUM(T245:T246)</f>
        <v>0</v>
      </c>
      <c r="AR244" s="199" t="s">
        <v>83</v>
      </c>
      <c r="AT244" s="200" t="s">
        <v>73</v>
      </c>
      <c r="AU244" s="200" t="s">
        <v>81</v>
      </c>
      <c r="AY244" s="199" t="s">
        <v>196</v>
      </c>
      <c r="BK244" s="201">
        <f>SUM(BK245:BK246)</f>
        <v>0</v>
      </c>
    </row>
    <row r="245" spans="2:65" s="1" customFormat="1" ht="34.5" customHeight="1">
      <c r="B245" s="42"/>
      <c r="C245" s="204" t="s">
        <v>879</v>
      </c>
      <c r="D245" s="204" t="s">
        <v>198</v>
      </c>
      <c r="E245" s="205" t="s">
        <v>3132</v>
      </c>
      <c r="F245" s="206" t="s">
        <v>3133</v>
      </c>
      <c r="G245" s="207" t="s">
        <v>1079</v>
      </c>
      <c r="H245" s="208">
        <v>1</v>
      </c>
      <c r="I245" s="209"/>
      <c r="J245" s="210">
        <f>ROUND(I245*H245,2)</f>
        <v>0</v>
      </c>
      <c r="K245" s="206" t="s">
        <v>202</v>
      </c>
      <c r="L245" s="62"/>
      <c r="M245" s="211" t="s">
        <v>24</v>
      </c>
      <c r="N245" s="212" t="s">
        <v>45</v>
      </c>
      <c r="O245" s="43"/>
      <c r="P245" s="213">
        <f>O245*H245</f>
        <v>0</v>
      </c>
      <c r="Q245" s="213">
        <v>5.5399999999999998E-3</v>
      </c>
      <c r="R245" s="213">
        <f>Q245*H245</f>
        <v>5.5399999999999998E-3</v>
      </c>
      <c r="S245" s="213">
        <v>0</v>
      </c>
      <c r="T245" s="214">
        <f>S245*H245</f>
        <v>0</v>
      </c>
      <c r="AR245" s="25" t="s">
        <v>290</v>
      </c>
      <c r="AT245" s="25" t="s">
        <v>198</v>
      </c>
      <c r="AU245" s="25" t="s">
        <v>83</v>
      </c>
      <c r="AY245" s="25" t="s">
        <v>196</v>
      </c>
      <c r="BE245" s="215">
        <f>IF(N245="základní",J245,0)</f>
        <v>0</v>
      </c>
      <c r="BF245" s="215">
        <f>IF(N245="snížená",J245,0)</f>
        <v>0</v>
      </c>
      <c r="BG245" s="215">
        <f>IF(N245="zákl. přenesená",J245,0)</f>
        <v>0</v>
      </c>
      <c r="BH245" s="215">
        <f>IF(N245="sníž. přenesená",J245,0)</f>
        <v>0</v>
      </c>
      <c r="BI245" s="215">
        <f>IF(N245="nulová",J245,0)</f>
        <v>0</v>
      </c>
      <c r="BJ245" s="25" t="s">
        <v>81</v>
      </c>
      <c r="BK245" s="215">
        <f>ROUND(I245*H245,2)</f>
        <v>0</v>
      </c>
      <c r="BL245" s="25" t="s">
        <v>290</v>
      </c>
      <c r="BM245" s="25" t="s">
        <v>3134</v>
      </c>
    </row>
    <row r="246" spans="2:65" s="1" customFormat="1" ht="46" customHeight="1">
      <c r="B246" s="42"/>
      <c r="C246" s="204" t="s">
        <v>883</v>
      </c>
      <c r="D246" s="204" t="s">
        <v>198</v>
      </c>
      <c r="E246" s="205" t="s">
        <v>3135</v>
      </c>
      <c r="F246" s="206" t="s">
        <v>3136</v>
      </c>
      <c r="G246" s="207" t="s">
        <v>214</v>
      </c>
      <c r="H246" s="208">
        <v>7.0000000000000001E-3</v>
      </c>
      <c r="I246" s="209"/>
      <c r="J246" s="210">
        <f>ROUND(I246*H246,2)</f>
        <v>0</v>
      </c>
      <c r="K246" s="206" t="s">
        <v>202</v>
      </c>
      <c r="L246" s="62"/>
      <c r="M246" s="211" t="s">
        <v>24</v>
      </c>
      <c r="N246" s="212" t="s">
        <v>45</v>
      </c>
      <c r="O246" s="43"/>
      <c r="P246" s="213">
        <f>O246*H246</f>
        <v>0</v>
      </c>
      <c r="Q246" s="213">
        <v>0</v>
      </c>
      <c r="R246" s="213">
        <f>Q246*H246</f>
        <v>0</v>
      </c>
      <c r="S246" s="213">
        <v>0</v>
      </c>
      <c r="T246" s="214">
        <f>S246*H246</f>
        <v>0</v>
      </c>
      <c r="AR246" s="25" t="s">
        <v>290</v>
      </c>
      <c r="AT246" s="25" t="s">
        <v>198</v>
      </c>
      <c r="AU246" s="25" t="s">
        <v>83</v>
      </c>
      <c r="AY246" s="25" t="s">
        <v>196</v>
      </c>
      <c r="BE246" s="215">
        <f>IF(N246="základní",J246,0)</f>
        <v>0</v>
      </c>
      <c r="BF246" s="215">
        <f>IF(N246="snížená",J246,0)</f>
        <v>0</v>
      </c>
      <c r="BG246" s="215">
        <f>IF(N246="zákl. přenesená",J246,0)</f>
        <v>0</v>
      </c>
      <c r="BH246" s="215">
        <f>IF(N246="sníž. přenesená",J246,0)</f>
        <v>0</v>
      </c>
      <c r="BI246" s="215">
        <f>IF(N246="nulová",J246,0)</f>
        <v>0</v>
      </c>
      <c r="BJ246" s="25" t="s">
        <v>81</v>
      </c>
      <c r="BK246" s="215">
        <f>ROUND(I246*H246,2)</f>
        <v>0</v>
      </c>
      <c r="BL246" s="25" t="s">
        <v>290</v>
      </c>
      <c r="BM246" s="25" t="s">
        <v>3137</v>
      </c>
    </row>
    <row r="247" spans="2:65" s="11" customFormat="1" ht="29.9" customHeight="1">
      <c r="B247" s="188"/>
      <c r="C247" s="189"/>
      <c r="D247" s="190" t="s">
        <v>73</v>
      </c>
      <c r="E247" s="202" t="s">
        <v>3138</v>
      </c>
      <c r="F247" s="202" t="s">
        <v>3139</v>
      </c>
      <c r="G247" s="189"/>
      <c r="H247" s="189"/>
      <c r="I247" s="192"/>
      <c r="J247" s="203">
        <f>BK247</f>
        <v>0</v>
      </c>
      <c r="K247" s="189"/>
      <c r="L247" s="194"/>
      <c r="M247" s="195"/>
      <c r="N247" s="196"/>
      <c r="O247" s="196"/>
      <c r="P247" s="197">
        <f>SUM(P248:P257)</f>
        <v>0</v>
      </c>
      <c r="Q247" s="196"/>
      <c r="R247" s="197">
        <f>SUM(R248:R257)</f>
        <v>0.18728</v>
      </c>
      <c r="S247" s="196"/>
      <c r="T247" s="198">
        <f>SUM(T248:T257)</f>
        <v>0</v>
      </c>
      <c r="AR247" s="199" t="s">
        <v>81</v>
      </c>
      <c r="AT247" s="200" t="s">
        <v>73</v>
      </c>
      <c r="AU247" s="200" t="s">
        <v>81</v>
      </c>
      <c r="AY247" s="199" t="s">
        <v>196</v>
      </c>
      <c r="BK247" s="201">
        <f>SUM(BK248:BK257)</f>
        <v>0</v>
      </c>
    </row>
    <row r="248" spans="2:65" s="1" customFormat="1" ht="23" customHeight="1">
      <c r="B248" s="42"/>
      <c r="C248" s="204" t="s">
        <v>887</v>
      </c>
      <c r="D248" s="204" t="s">
        <v>198</v>
      </c>
      <c r="E248" s="205" t="s">
        <v>3140</v>
      </c>
      <c r="F248" s="206" t="s">
        <v>3141</v>
      </c>
      <c r="G248" s="207" t="s">
        <v>320</v>
      </c>
      <c r="H248" s="208">
        <v>96</v>
      </c>
      <c r="I248" s="209"/>
      <c r="J248" s="210">
        <f t="shared" ref="J248:J257" si="70">ROUND(I248*H248,2)</f>
        <v>0</v>
      </c>
      <c r="K248" s="206" t="s">
        <v>202</v>
      </c>
      <c r="L248" s="62"/>
      <c r="M248" s="211" t="s">
        <v>24</v>
      </c>
      <c r="N248" s="212" t="s">
        <v>45</v>
      </c>
      <c r="O248" s="43"/>
      <c r="P248" s="213">
        <f t="shared" ref="P248:P257" si="71">O248*H248</f>
        <v>0</v>
      </c>
      <c r="Q248" s="213">
        <v>5.4000000000000001E-4</v>
      </c>
      <c r="R248" s="213">
        <f t="shared" ref="R248:R257" si="72">Q248*H248</f>
        <v>5.1839999999999997E-2</v>
      </c>
      <c r="S248" s="213">
        <v>0</v>
      </c>
      <c r="T248" s="214">
        <f t="shared" ref="T248:T257" si="73">S248*H248</f>
        <v>0</v>
      </c>
      <c r="AR248" s="25" t="s">
        <v>290</v>
      </c>
      <c r="AT248" s="25" t="s">
        <v>198</v>
      </c>
      <c r="AU248" s="25" t="s">
        <v>83</v>
      </c>
      <c r="AY248" s="25" t="s">
        <v>196</v>
      </c>
      <c r="BE248" s="215">
        <f t="shared" ref="BE248:BE257" si="74">IF(N248="základní",J248,0)</f>
        <v>0</v>
      </c>
      <c r="BF248" s="215">
        <f t="shared" ref="BF248:BF257" si="75">IF(N248="snížená",J248,0)</f>
        <v>0</v>
      </c>
      <c r="BG248" s="215">
        <f t="shared" ref="BG248:BG257" si="76">IF(N248="zákl. přenesená",J248,0)</f>
        <v>0</v>
      </c>
      <c r="BH248" s="215">
        <f t="shared" ref="BH248:BH257" si="77">IF(N248="sníž. přenesená",J248,0)</f>
        <v>0</v>
      </c>
      <c r="BI248" s="215">
        <f t="shared" ref="BI248:BI257" si="78">IF(N248="nulová",J248,0)</f>
        <v>0</v>
      </c>
      <c r="BJ248" s="25" t="s">
        <v>81</v>
      </c>
      <c r="BK248" s="215">
        <f t="shared" ref="BK248:BK257" si="79">ROUND(I248*H248,2)</f>
        <v>0</v>
      </c>
      <c r="BL248" s="25" t="s">
        <v>290</v>
      </c>
      <c r="BM248" s="25" t="s">
        <v>3142</v>
      </c>
    </row>
    <row r="249" spans="2:65" s="1" customFormat="1" ht="23" customHeight="1">
      <c r="B249" s="42"/>
      <c r="C249" s="204" t="s">
        <v>891</v>
      </c>
      <c r="D249" s="204" t="s">
        <v>198</v>
      </c>
      <c r="E249" s="205" t="s">
        <v>3143</v>
      </c>
      <c r="F249" s="206" t="s">
        <v>3144</v>
      </c>
      <c r="G249" s="207" t="s">
        <v>320</v>
      </c>
      <c r="H249" s="208">
        <v>72</v>
      </c>
      <c r="I249" s="209"/>
      <c r="J249" s="210">
        <f t="shared" si="70"/>
        <v>0</v>
      </c>
      <c r="K249" s="206" t="s">
        <v>202</v>
      </c>
      <c r="L249" s="62"/>
      <c r="M249" s="211" t="s">
        <v>24</v>
      </c>
      <c r="N249" s="212" t="s">
        <v>45</v>
      </c>
      <c r="O249" s="43"/>
      <c r="P249" s="213">
        <f t="shared" si="71"/>
        <v>0</v>
      </c>
      <c r="Q249" s="213">
        <v>6.7000000000000002E-4</v>
      </c>
      <c r="R249" s="213">
        <f t="shared" si="72"/>
        <v>4.8240000000000005E-2</v>
      </c>
      <c r="S249" s="213">
        <v>0</v>
      </c>
      <c r="T249" s="214">
        <f t="shared" si="73"/>
        <v>0</v>
      </c>
      <c r="AR249" s="25" t="s">
        <v>290</v>
      </c>
      <c r="AT249" s="25" t="s">
        <v>198</v>
      </c>
      <c r="AU249" s="25" t="s">
        <v>83</v>
      </c>
      <c r="AY249" s="25" t="s">
        <v>196</v>
      </c>
      <c r="BE249" s="215">
        <f t="shared" si="74"/>
        <v>0</v>
      </c>
      <c r="BF249" s="215">
        <f t="shared" si="75"/>
        <v>0</v>
      </c>
      <c r="BG249" s="215">
        <f t="shared" si="76"/>
        <v>0</v>
      </c>
      <c r="BH249" s="215">
        <f t="shared" si="77"/>
        <v>0</v>
      </c>
      <c r="BI249" s="215">
        <f t="shared" si="78"/>
        <v>0</v>
      </c>
      <c r="BJ249" s="25" t="s">
        <v>81</v>
      </c>
      <c r="BK249" s="215">
        <f t="shared" si="79"/>
        <v>0</v>
      </c>
      <c r="BL249" s="25" t="s">
        <v>290</v>
      </c>
      <c r="BM249" s="25" t="s">
        <v>3145</v>
      </c>
    </row>
    <row r="250" spans="2:65" s="1" customFormat="1" ht="23" customHeight="1">
      <c r="B250" s="42"/>
      <c r="C250" s="204" t="s">
        <v>897</v>
      </c>
      <c r="D250" s="204" t="s">
        <v>198</v>
      </c>
      <c r="E250" s="205" t="s">
        <v>3146</v>
      </c>
      <c r="F250" s="206" t="s">
        <v>3147</v>
      </c>
      <c r="G250" s="207" t="s">
        <v>320</v>
      </c>
      <c r="H250" s="208">
        <v>68</v>
      </c>
      <c r="I250" s="209"/>
      <c r="J250" s="210">
        <f t="shared" si="70"/>
        <v>0</v>
      </c>
      <c r="K250" s="206" t="s">
        <v>202</v>
      </c>
      <c r="L250" s="62"/>
      <c r="M250" s="211" t="s">
        <v>24</v>
      </c>
      <c r="N250" s="212" t="s">
        <v>45</v>
      </c>
      <c r="O250" s="43"/>
      <c r="P250" s="213">
        <f t="shared" si="71"/>
        <v>0</v>
      </c>
      <c r="Q250" s="213">
        <v>1.1299999999999999E-3</v>
      </c>
      <c r="R250" s="213">
        <f t="shared" si="72"/>
        <v>7.6839999999999992E-2</v>
      </c>
      <c r="S250" s="213">
        <v>0</v>
      </c>
      <c r="T250" s="214">
        <f t="shared" si="73"/>
        <v>0</v>
      </c>
      <c r="AR250" s="25" t="s">
        <v>290</v>
      </c>
      <c r="AT250" s="25" t="s">
        <v>198</v>
      </c>
      <c r="AU250" s="25" t="s">
        <v>83</v>
      </c>
      <c r="AY250" s="25" t="s">
        <v>196</v>
      </c>
      <c r="BE250" s="215">
        <f t="shared" si="74"/>
        <v>0</v>
      </c>
      <c r="BF250" s="215">
        <f t="shared" si="75"/>
        <v>0</v>
      </c>
      <c r="BG250" s="215">
        <f t="shared" si="76"/>
        <v>0</v>
      </c>
      <c r="BH250" s="215">
        <f t="shared" si="77"/>
        <v>0</v>
      </c>
      <c r="BI250" s="215">
        <f t="shared" si="78"/>
        <v>0</v>
      </c>
      <c r="BJ250" s="25" t="s">
        <v>81</v>
      </c>
      <c r="BK250" s="215">
        <f t="shared" si="79"/>
        <v>0</v>
      </c>
      <c r="BL250" s="25" t="s">
        <v>290</v>
      </c>
      <c r="BM250" s="25" t="s">
        <v>3148</v>
      </c>
    </row>
    <row r="251" spans="2:65" s="1" customFormat="1" ht="23" customHeight="1">
      <c r="B251" s="42"/>
      <c r="C251" s="204" t="s">
        <v>903</v>
      </c>
      <c r="D251" s="204" t="s">
        <v>198</v>
      </c>
      <c r="E251" s="205" t="s">
        <v>3149</v>
      </c>
      <c r="F251" s="206" t="s">
        <v>3150</v>
      </c>
      <c r="G251" s="207" t="s">
        <v>320</v>
      </c>
      <c r="H251" s="208">
        <v>6</v>
      </c>
      <c r="I251" s="209"/>
      <c r="J251" s="210">
        <f t="shared" si="70"/>
        <v>0</v>
      </c>
      <c r="K251" s="206" t="s">
        <v>202</v>
      </c>
      <c r="L251" s="62"/>
      <c r="M251" s="211" t="s">
        <v>24</v>
      </c>
      <c r="N251" s="212" t="s">
        <v>45</v>
      </c>
      <c r="O251" s="43"/>
      <c r="P251" s="213">
        <f t="shared" si="71"/>
        <v>0</v>
      </c>
      <c r="Q251" s="213">
        <v>1.6000000000000001E-3</v>
      </c>
      <c r="R251" s="213">
        <f t="shared" si="72"/>
        <v>9.6000000000000009E-3</v>
      </c>
      <c r="S251" s="213">
        <v>0</v>
      </c>
      <c r="T251" s="214">
        <f t="shared" si="73"/>
        <v>0</v>
      </c>
      <c r="AR251" s="25" t="s">
        <v>290</v>
      </c>
      <c r="AT251" s="25" t="s">
        <v>198</v>
      </c>
      <c r="AU251" s="25" t="s">
        <v>83</v>
      </c>
      <c r="AY251" s="25" t="s">
        <v>196</v>
      </c>
      <c r="BE251" s="215">
        <f t="shared" si="74"/>
        <v>0</v>
      </c>
      <c r="BF251" s="215">
        <f t="shared" si="75"/>
        <v>0</v>
      </c>
      <c r="BG251" s="215">
        <f t="shared" si="76"/>
        <v>0</v>
      </c>
      <c r="BH251" s="215">
        <f t="shared" si="77"/>
        <v>0</v>
      </c>
      <c r="BI251" s="215">
        <f t="shared" si="78"/>
        <v>0</v>
      </c>
      <c r="BJ251" s="25" t="s">
        <v>81</v>
      </c>
      <c r="BK251" s="215">
        <f t="shared" si="79"/>
        <v>0</v>
      </c>
      <c r="BL251" s="25" t="s">
        <v>290</v>
      </c>
      <c r="BM251" s="25" t="s">
        <v>3151</v>
      </c>
    </row>
    <row r="252" spans="2:65" s="1" customFormat="1" ht="23" customHeight="1">
      <c r="B252" s="42"/>
      <c r="C252" s="204" t="s">
        <v>911</v>
      </c>
      <c r="D252" s="204" t="s">
        <v>198</v>
      </c>
      <c r="E252" s="205" t="s">
        <v>3152</v>
      </c>
      <c r="F252" s="206" t="s">
        <v>3153</v>
      </c>
      <c r="G252" s="207" t="s">
        <v>320</v>
      </c>
      <c r="H252" s="208">
        <v>4</v>
      </c>
      <c r="I252" s="209"/>
      <c r="J252" s="210">
        <f t="shared" si="70"/>
        <v>0</v>
      </c>
      <c r="K252" s="206" t="s">
        <v>202</v>
      </c>
      <c r="L252" s="62"/>
      <c r="M252" s="211" t="s">
        <v>24</v>
      </c>
      <c r="N252" s="212" t="s">
        <v>45</v>
      </c>
      <c r="O252" s="43"/>
      <c r="P252" s="213">
        <f t="shared" si="71"/>
        <v>0</v>
      </c>
      <c r="Q252" s="213">
        <v>6.0000000000000002E-5</v>
      </c>
      <c r="R252" s="213">
        <f t="shared" si="72"/>
        <v>2.4000000000000001E-4</v>
      </c>
      <c r="S252" s="213">
        <v>0</v>
      </c>
      <c r="T252" s="214">
        <f t="shared" si="73"/>
        <v>0</v>
      </c>
      <c r="AR252" s="25" t="s">
        <v>290</v>
      </c>
      <c r="AT252" s="25" t="s">
        <v>198</v>
      </c>
      <c r="AU252" s="25" t="s">
        <v>83</v>
      </c>
      <c r="AY252" s="25" t="s">
        <v>196</v>
      </c>
      <c r="BE252" s="215">
        <f t="shared" si="74"/>
        <v>0</v>
      </c>
      <c r="BF252" s="215">
        <f t="shared" si="75"/>
        <v>0</v>
      </c>
      <c r="BG252" s="215">
        <f t="shared" si="76"/>
        <v>0</v>
      </c>
      <c r="BH252" s="215">
        <f t="shared" si="77"/>
        <v>0</v>
      </c>
      <c r="BI252" s="215">
        <f t="shared" si="78"/>
        <v>0</v>
      </c>
      <c r="BJ252" s="25" t="s">
        <v>81</v>
      </c>
      <c r="BK252" s="215">
        <f t="shared" si="79"/>
        <v>0</v>
      </c>
      <c r="BL252" s="25" t="s">
        <v>290</v>
      </c>
      <c r="BM252" s="25" t="s">
        <v>3154</v>
      </c>
    </row>
    <row r="253" spans="2:65" s="1" customFormat="1" ht="23" customHeight="1">
      <c r="B253" s="42"/>
      <c r="C253" s="204" t="s">
        <v>919</v>
      </c>
      <c r="D253" s="204" t="s">
        <v>198</v>
      </c>
      <c r="E253" s="205" t="s">
        <v>3155</v>
      </c>
      <c r="F253" s="206" t="s">
        <v>3156</v>
      </c>
      <c r="G253" s="207" t="s">
        <v>248</v>
      </c>
      <c r="H253" s="208">
        <v>40</v>
      </c>
      <c r="I253" s="209"/>
      <c r="J253" s="210">
        <f t="shared" si="70"/>
        <v>0</v>
      </c>
      <c r="K253" s="206" t="s">
        <v>202</v>
      </c>
      <c r="L253" s="62"/>
      <c r="M253" s="211" t="s">
        <v>24</v>
      </c>
      <c r="N253" s="212" t="s">
        <v>45</v>
      </c>
      <c r="O253" s="43"/>
      <c r="P253" s="213">
        <f t="shared" si="71"/>
        <v>0</v>
      </c>
      <c r="Q253" s="213">
        <v>1.0000000000000001E-5</v>
      </c>
      <c r="R253" s="213">
        <f t="shared" si="72"/>
        <v>4.0000000000000002E-4</v>
      </c>
      <c r="S253" s="213">
        <v>0</v>
      </c>
      <c r="T253" s="214">
        <f t="shared" si="73"/>
        <v>0</v>
      </c>
      <c r="AR253" s="25" t="s">
        <v>290</v>
      </c>
      <c r="AT253" s="25" t="s">
        <v>198</v>
      </c>
      <c r="AU253" s="25" t="s">
        <v>83</v>
      </c>
      <c r="AY253" s="25" t="s">
        <v>196</v>
      </c>
      <c r="BE253" s="215">
        <f t="shared" si="74"/>
        <v>0</v>
      </c>
      <c r="BF253" s="215">
        <f t="shared" si="75"/>
        <v>0</v>
      </c>
      <c r="BG253" s="215">
        <f t="shared" si="76"/>
        <v>0</v>
      </c>
      <c r="BH253" s="215">
        <f t="shared" si="77"/>
        <v>0</v>
      </c>
      <c r="BI253" s="215">
        <f t="shared" si="78"/>
        <v>0</v>
      </c>
      <c r="BJ253" s="25" t="s">
        <v>81</v>
      </c>
      <c r="BK253" s="215">
        <f t="shared" si="79"/>
        <v>0</v>
      </c>
      <c r="BL253" s="25" t="s">
        <v>290</v>
      </c>
      <c r="BM253" s="25" t="s">
        <v>3157</v>
      </c>
    </row>
    <row r="254" spans="2:65" s="1" customFormat="1" ht="23" customHeight="1">
      <c r="B254" s="42"/>
      <c r="C254" s="204" t="s">
        <v>924</v>
      </c>
      <c r="D254" s="204" t="s">
        <v>198</v>
      </c>
      <c r="E254" s="205" t="s">
        <v>3158</v>
      </c>
      <c r="F254" s="206" t="s">
        <v>3159</v>
      </c>
      <c r="G254" s="207" t="s">
        <v>248</v>
      </c>
      <c r="H254" s="208">
        <v>2</v>
      </c>
      <c r="I254" s="209"/>
      <c r="J254" s="210">
        <f t="shared" si="70"/>
        <v>0</v>
      </c>
      <c r="K254" s="206" t="s">
        <v>202</v>
      </c>
      <c r="L254" s="62"/>
      <c r="M254" s="211" t="s">
        <v>24</v>
      </c>
      <c r="N254" s="212" t="s">
        <v>45</v>
      </c>
      <c r="O254" s="43"/>
      <c r="P254" s="213">
        <f t="shared" si="71"/>
        <v>0</v>
      </c>
      <c r="Q254" s="213">
        <v>6.0000000000000002E-5</v>
      </c>
      <c r="R254" s="213">
        <f t="shared" si="72"/>
        <v>1.2E-4</v>
      </c>
      <c r="S254" s="213">
        <v>0</v>
      </c>
      <c r="T254" s="214">
        <f t="shared" si="73"/>
        <v>0</v>
      </c>
      <c r="AR254" s="25" t="s">
        <v>290</v>
      </c>
      <c r="AT254" s="25" t="s">
        <v>198</v>
      </c>
      <c r="AU254" s="25" t="s">
        <v>83</v>
      </c>
      <c r="AY254" s="25" t="s">
        <v>196</v>
      </c>
      <c r="BE254" s="215">
        <f t="shared" si="74"/>
        <v>0</v>
      </c>
      <c r="BF254" s="215">
        <f t="shared" si="75"/>
        <v>0</v>
      </c>
      <c r="BG254" s="215">
        <f t="shared" si="76"/>
        <v>0</v>
      </c>
      <c r="BH254" s="215">
        <f t="shared" si="77"/>
        <v>0</v>
      </c>
      <c r="BI254" s="215">
        <f t="shared" si="78"/>
        <v>0</v>
      </c>
      <c r="BJ254" s="25" t="s">
        <v>81</v>
      </c>
      <c r="BK254" s="215">
        <f t="shared" si="79"/>
        <v>0</v>
      </c>
      <c r="BL254" s="25" t="s">
        <v>290</v>
      </c>
      <c r="BM254" s="25" t="s">
        <v>3160</v>
      </c>
    </row>
    <row r="255" spans="2:65" s="1" customFormat="1" ht="23" customHeight="1">
      <c r="B255" s="42"/>
      <c r="C255" s="204" t="s">
        <v>931</v>
      </c>
      <c r="D255" s="204" t="s">
        <v>198</v>
      </c>
      <c r="E255" s="205" t="s">
        <v>3161</v>
      </c>
      <c r="F255" s="206" t="s">
        <v>3162</v>
      </c>
      <c r="G255" s="207" t="s">
        <v>320</v>
      </c>
      <c r="H255" s="208">
        <v>242</v>
      </c>
      <c r="I255" s="209"/>
      <c r="J255" s="210">
        <f t="shared" si="70"/>
        <v>0</v>
      </c>
      <c r="K255" s="206" t="s">
        <v>202</v>
      </c>
      <c r="L255" s="62"/>
      <c r="M255" s="211" t="s">
        <v>24</v>
      </c>
      <c r="N255" s="212" t="s">
        <v>45</v>
      </c>
      <c r="O255" s="43"/>
      <c r="P255" s="213">
        <f t="shared" si="71"/>
        <v>0</v>
      </c>
      <c r="Q255" s="213">
        <v>0</v>
      </c>
      <c r="R255" s="213">
        <f t="shared" si="72"/>
        <v>0</v>
      </c>
      <c r="S255" s="213">
        <v>0</v>
      </c>
      <c r="T255" s="214">
        <f t="shared" si="73"/>
        <v>0</v>
      </c>
      <c r="AR255" s="25" t="s">
        <v>290</v>
      </c>
      <c r="AT255" s="25" t="s">
        <v>198</v>
      </c>
      <c r="AU255" s="25" t="s">
        <v>83</v>
      </c>
      <c r="AY255" s="25" t="s">
        <v>196</v>
      </c>
      <c r="BE255" s="215">
        <f t="shared" si="74"/>
        <v>0</v>
      </c>
      <c r="BF255" s="215">
        <f t="shared" si="75"/>
        <v>0</v>
      </c>
      <c r="BG255" s="215">
        <f t="shared" si="76"/>
        <v>0</v>
      </c>
      <c r="BH255" s="215">
        <f t="shared" si="77"/>
        <v>0</v>
      </c>
      <c r="BI255" s="215">
        <f t="shared" si="78"/>
        <v>0</v>
      </c>
      <c r="BJ255" s="25" t="s">
        <v>81</v>
      </c>
      <c r="BK255" s="215">
        <f t="shared" si="79"/>
        <v>0</v>
      </c>
      <c r="BL255" s="25" t="s">
        <v>290</v>
      </c>
      <c r="BM255" s="25" t="s">
        <v>3163</v>
      </c>
    </row>
    <row r="256" spans="2:65" s="1" customFormat="1" ht="46" customHeight="1">
      <c r="B256" s="42"/>
      <c r="C256" s="204" t="s">
        <v>936</v>
      </c>
      <c r="D256" s="204" t="s">
        <v>198</v>
      </c>
      <c r="E256" s="205" t="s">
        <v>3164</v>
      </c>
      <c r="F256" s="206" t="s">
        <v>3165</v>
      </c>
      <c r="G256" s="207" t="s">
        <v>1189</v>
      </c>
      <c r="H256" s="270"/>
      <c r="I256" s="209"/>
      <c r="J256" s="210">
        <f t="shared" si="70"/>
        <v>0</v>
      </c>
      <c r="K256" s="206" t="s">
        <v>202</v>
      </c>
      <c r="L256" s="62"/>
      <c r="M256" s="211" t="s">
        <v>24</v>
      </c>
      <c r="N256" s="212" t="s">
        <v>45</v>
      </c>
      <c r="O256" s="43"/>
      <c r="P256" s="213">
        <f t="shared" si="71"/>
        <v>0</v>
      </c>
      <c r="Q256" s="213">
        <v>0</v>
      </c>
      <c r="R256" s="213">
        <f t="shared" si="72"/>
        <v>0</v>
      </c>
      <c r="S256" s="213">
        <v>0</v>
      </c>
      <c r="T256" s="214">
        <f t="shared" si="73"/>
        <v>0</v>
      </c>
      <c r="AR256" s="25" t="s">
        <v>290</v>
      </c>
      <c r="AT256" s="25" t="s">
        <v>198</v>
      </c>
      <c r="AU256" s="25" t="s">
        <v>83</v>
      </c>
      <c r="AY256" s="25" t="s">
        <v>196</v>
      </c>
      <c r="BE256" s="215">
        <f t="shared" si="74"/>
        <v>0</v>
      </c>
      <c r="BF256" s="215">
        <f t="shared" si="75"/>
        <v>0</v>
      </c>
      <c r="BG256" s="215">
        <f t="shared" si="76"/>
        <v>0</v>
      </c>
      <c r="BH256" s="215">
        <f t="shared" si="77"/>
        <v>0</v>
      </c>
      <c r="BI256" s="215">
        <f t="shared" si="78"/>
        <v>0</v>
      </c>
      <c r="BJ256" s="25" t="s">
        <v>81</v>
      </c>
      <c r="BK256" s="215">
        <f t="shared" si="79"/>
        <v>0</v>
      </c>
      <c r="BL256" s="25" t="s">
        <v>290</v>
      </c>
      <c r="BM256" s="25" t="s">
        <v>3166</v>
      </c>
    </row>
    <row r="257" spans="2:65" s="1" customFormat="1" ht="23" customHeight="1">
      <c r="B257" s="42"/>
      <c r="C257" s="204" t="s">
        <v>941</v>
      </c>
      <c r="D257" s="204" t="s">
        <v>198</v>
      </c>
      <c r="E257" s="205" t="s">
        <v>3167</v>
      </c>
      <c r="F257" s="206" t="s">
        <v>3168</v>
      </c>
      <c r="G257" s="207" t="s">
        <v>1189</v>
      </c>
      <c r="H257" s="270"/>
      <c r="I257" s="209"/>
      <c r="J257" s="210">
        <f t="shared" si="70"/>
        <v>0</v>
      </c>
      <c r="K257" s="206" t="s">
        <v>24</v>
      </c>
      <c r="L257" s="62"/>
      <c r="M257" s="211" t="s">
        <v>24</v>
      </c>
      <c r="N257" s="212" t="s">
        <v>45</v>
      </c>
      <c r="O257" s="43"/>
      <c r="P257" s="213">
        <f t="shared" si="71"/>
        <v>0</v>
      </c>
      <c r="Q257" s="213">
        <v>0</v>
      </c>
      <c r="R257" s="213">
        <f t="shared" si="72"/>
        <v>0</v>
      </c>
      <c r="S257" s="213">
        <v>0</v>
      </c>
      <c r="T257" s="214">
        <f t="shared" si="73"/>
        <v>0</v>
      </c>
      <c r="AR257" s="25" t="s">
        <v>290</v>
      </c>
      <c r="AT257" s="25" t="s">
        <v>198</v>
      </c>
      <c r="AU257" s="25" t="s">
        <v>83</v>
      </c>
      <c r="AY257" s="25" t="s">
        <v>196</v>
      </c>
      <c r="BE257" s="215">
        <f t="shared" si="74"/>
        <v>0</v>
      </c>
      <c r="BF257" s="215">
        <f t="shared" si="75"/>
        <v>0</v>
      </c>
      <c r="BG257" s="215">
        <f t="shared" si="76"/>
        <v>0</v>
      </c>
      <c r="BH257" s="215">
        <f t="shared" si="77"/>
        <v>0</v>
      </c>
      <c r="BI257" s="215">
        <f t="shared" si="78"/>
        <v>0</v>
      </c>
      <c r="BJ257" s="25" t="s">
        <v>81</v>
      </c>
      <c r="BK257" s="215">
        <f t="shared" si="79"/>
        <v>0</v>
      </c>
      <c r="BL257" s="25" t="s">
        <v>290</v>
      </c>
      <c r="BM257" s="25" t="s">
        <v>3169</v>
      </c>
    </row>
    <row r="258" spans="2:65" s="11" customFormat="1" ht="29.9" customHeight="1">
      <c r="B258" s="188"/>
      <c r="C258" s="189"/>
      <c r="D258" s="190" t="s">
        <v>73</v>
      </c>
      <c r="E258" s="202" t="s">
        <v>3170</v>
      </c>
      <c r="F258" s="202" t="s">
        <v>3171</v>
      </c>
      <c r="G258" s="189"/>
      <c r="H258" s="189"/>
      <c r="I258" s="192"/>
      <c r="J258" s="203">
        <f>BK258</f>
        <v>0</v>
      </c>
      <c r="K258" s="189"/>
      <c r="L258" s="194"/>
      <c r="M258" s="195"/>
      <c r="N258" s="196"/>
      <c r="O258" s="196"/>
      <c r="P258" s="197">
        <f>SUM(P259:P267)</f>
        <v>0</v>
      </c>
      <c r="Q258" s="196"/>
      <c r="R258" s="197">
        <f>SUM(R259:R267)</f>
        <v>1.704E-2</v>
      </c>
      <c r="S258" s="196"/>
      <c r="T258" s="198">
        <f>SUM(T259:T267)</f>
        <v>0</v>
      </c>
      <c r="AR258" s="199" t="s">
        <v>81</v>
      </c>
      <c r="AT258" s="200" t="s">
        <v>73</v>
      </c>
      <c r="AU258" s="200" t="s">
        <v>81</v>
      </c>
      <c r="AY258" s="199" t="s">
        <v>196</v>
      </c>
      <c r="BK258" s="201">
        <f>SUM(BK259:BK267)</f>
        <v>0</v>
      </c>
    </row>
    <row r="259" spans="2:65" s="1" customFormat="1" ht="23" customHeight="1">
      <c r="B259" s="42"/>
      <c r="C259" s="204" t="s">
        <v>946</v>
      </c>
      <c r="D259" s="204" t="s">
        <v>198</v>
      </c>
      <c r="E259" s="205" t="s">
        <v>3172</v>
      </c>
      <c r="F259" s="206" t="s">
        <v>3173</v>
      </c>
      <c r="G259" s="207" t="s">
        <v>248</v>
      </c>
      <c r="H259" s="208">
        <v>4</v>
      </c>
      <c r="I259" s="209"/>
      <c r="J259" s="210">
        <f t="shared" ref="J259:J267" si="80">ROUND(I259*H259,2)</f>
        <v>0</v>
      </c>
      <c r="K259" s="206" t="s">
        <v>202</v>
      </c>
      <c r="L259" s="62"/>
      <c r="M259" s="211" t="s">
        <v>24</v>
      </c>
      <c r="N259" s="212" t="s">
        <v>45</v>
      </c>
      <c r="O259" s="43"/>
      <c r="P259" s="213">
        <f t="shared" ref="P259:P267" si="81">O259*H259</f>
        <v>0</v>
      </c>
      <c r="Q259" s="213">
        <v>2.3000000000000001E-4</v>
      </c>
      <c r="R259" s="213">
        <f t="shared" ref="R259:R267" si="82">Q259*H259</f>
        <v>9.2000000000000003E-4</v>
      </c>
      <c r="S259" s="213">
        <v>0</v>
      </c>
      <c r="T259" s="214">
        <f t="shared" ref="T259:T267" si="83">S259*H259</f>
        <v>0</v>
      </c>
      <c r="AR259" s="25" t="s">
        <v>290</v>
      </c>
      <c r="AT259" s="25" t="s">
        <v>198</v>
      </c>
      <c r="AU259" s="25" t="s">
        <v>83</v>
      </c>
      <c r="AY259" s="25" t="s">
        <v>196</v>
      </c>
      <c r="BE259" s="215">
        <f t="shared" ref="BE259:BE267" si="84">IF(N259="základní",J259,0)</f>
        <v>0</v>
      </c>
      <c r="BF259" s="215">
        <f t="shared" ref="BF259:BF267" si="85">IF(N259="snížená",J259,0)</f>
        <v>0</v>
      </c>
      <c r="BG259" s="215">
        <f t="shared" ref="BG259:BG267" si="86">IF(N259="zákl. přenesená",J259,0)</f>
        <v>0</v>
      </c>
      <c r="BH259" s="215">
        <f t="shared" ref="BH259:BH267" si="87">IF(N259="sníž. přenesená",J259,0)</f>
        <v>0</v>
      </c>
      <c r="BI259" s="215">
        <f t="shared" ref="BI259:BI267" si="88">IF(N259="nulová",J259,0)</f>
        <v>0</v>
      </c>
      <c r="BJ259" s="25" t="s">
        <v>81</v>
      </c>
      <c r="BK259" s="215">
        <f t="shared" ref="BK259:BK267" si="89">ROUND(I259*H259,2)</f>
        <v>0</v>
      </c>
      <c r="BL259" s="25" t="s">
        <v>290</v>
      </c>
      <c r="BM259" s="25" t="s">
        <v>3174</v>
      </c>
    </row>
    <row r="260" spans="2:65" s="1" customFormat="1" ht="34.5" customHeight="1">
      <c r="B260" s="42"/>
      <c r="C260" s="204" t="s">
        <v>955</v>
      </c>
      <c r="D260" s="204" t="s">
        <v>198</v>
      </c>
      <c r="E260" s="205" t="s">
        <v>3175</v>
      </c>
      <c r="F260" s="206" t="s">
        <v>3176</v>
      </c>
      <c r="G260" s="207" t="s">
        <v>248</v>
      </c>
      <c r="H260" s="208">
        <v>20</v>
      </c>
      <c r="I260" s="209"/>
      <c r="J260" s="210">
        <f t="shared" si="80"/>
        <v>0</v>
      </c>
      <c r="K260" s="206" t="s">
        <v>202</v>
      </c>
      <c r="L260" s="62"/>
      <c r="M260" s="211" t="s">
        <v>24</v>
      </c>
      <c r="N260" s="212" t="s">
        <v>45</v>
      </c>
      <c r="O260" s="43"/>
      <c r="P260" s="213">
        <f t="shared" si="81"/>
        <v>0</v>
      </c>
      <c r="Q260" s="213">
        <v>2.7999999999999998E-4</v>
      </c>
      <c r="R260" s="213">
        <f t="shared" si="82"/>
        <v>5.5999999999999991E-3</v>
      </c>
      <c r="S260" s="213">
        <v>0</v>
      </c>
      <c r="T260" s="214">
        <f t="shared" si="83"/>
        <v>0</v>
      </c>
      <c r="AR260" s="25" t="s">
        <v>290</v>
      </c>
      <c r="AT260" s="25" t="s">
        <v>198</v>
      </c>
      <c r="AU260" s="25" t="s">
        <v>83</v>
      </c>
      <c r="AY260" s="25" t="s">
        <v>196</v>
      </c>
      <c r="BE260" s="215">
        <f t="shared" si="84"/>
        <v>0</v>
      </c>
      <c r="BF260" s="215">
        <f t="shared" si="85"/>
        <v>0</v>
      </c>
      <c r="BG260" s="215">
        <f t="shared" si="86"/>
        <v>0</v>
      </c>
      <c r="BH260" s="215">
        <f t="shared" si="87"/>
        <v>0</v>
      </c>
      <c r="BI260" s="215">
        <f t="shared" si="88"/>
        <v>0</v>
      </c>
      <c r="BJ260" s="25" t="s">
        <v>81</v>
      </c>
      <c r="BK260" s="215">
        <f t="shared" si="89"/>
        <v>0</v>
      </c>
      <c r="BL260" s="25" t="s">
        <v>290</v>
      </c>
      <c r="BM260" s="25" t="s">
        <v>3177</v>
      </c>
    </row>
    <row r="261" spans="2:65" s="1" customFormat="1" ht="34.5" customHeight="1">
      <c r="B261" s="42"/>
      <c r="C261" s="204" t="s">
        <v>962</v>
      </c>
      <c r="D261" s="204" t="s">
        <v>198</v>
      </c>
      <c r="E261" s="205" t="s">
        <v>3178</v>
      </c>
      <c r="F261" s="206" t="s">
        <v>3179</v>
      </c>
      <c r="G261" s="207" t="s">
        <v>248</v>
      </c>
      <c r="H261" s="208">
        <v>20</v>
      </c>
      <c r="I261" s="209"/>
      <c r="J261" s="210">
        <f t="shared" si="80"/>
        <v>0</v>
      </c>
      <c r="K261" s="206" t="s">
        <v>202</v>
      </c>
      <c r="L261" s="62"/>
      <c r="M261" s="211" t="s">
        <v>24</v>
      </c>
      <c r="N261" s="212" t="s">
        <v>45</v>
      </c>
      <c r="O261" s="43"/>
      <c r="P261" s="213">
        <f t="shared" si="81"/>
        <v>0</v>
      </c>
      <c r="Q261" s="213">
        <v>1.3999999999999999E-4</v>
      </c>
      <c r="R261" s="213">
        <f t="shared" si="82"/>
        <v>2.7999999999999995E-3</v>
      </c>
      <c r="S261" s="213">
        <v>0</v>
      </c>
      <c r="T261" s="214">
        <f t="shared" si="83"/>
        <v>0</v>
      </c>
      <c r="AR261" s="25" t="s">
        <v>290</v>
      </c>
      <c r="AT261" s="25" t="s">
        <v>198</v>
      </c>
      <c r="AU261" s="25" t="s">
        <v>83</v>
      </c>
      <c r="AY261" s="25" t="s">
        <v>196</v>
      </c>
      <c r="BE261" s="215">
        <f t="shared" si="84"/>
        <v>0</v>
      </c>
      <c r="BF261" s="215">
        <f t="shared" si="85"/>
        <v>0</v>
      </c>
      <c r="BG261" s="215">
        <f t="shared" si="86"/>
        <v>0</v>
      </c>
      <c r="BH261" s="215">
        <f t="shared" si="87"/>
        <v>0</v>
      </c>
      <c r="BI261" s="215">
        <f t="shared" si="88"/>
        <v>0</v>
      </c>
      <c r="BJ261" s="25" t="s">
        <v>81</v>
      </c>
      <c r="BK261" s="215">
        <f t="shared" si="89"/>
        <v>0</v>
      </c>
      <c r="BL261" s="25" t="s">
        <v>290</v>
      </c>
      <c r="BM261" s="25" t="s">
        <v>3180</v>
      </c>
    </row>
    <row r="262" spans="2:65" s="1" customFormat="1" ht="23" customHeight="1">
      <c r="B262" s="42"/>
      <c r="C262" s="204" t="s">
        <v>967</v>
      </c>
      <c r="D262" s="204" t="s">
        <v>198</v>
      </c>
      <c r="E262" s="205" t="s">
        <v>3181</v>
      </c>
      <c r="F262" s="206" t="s">
        <v>3182</v>
      </c>
      <c r="G262" s="207" t="s">
        <v>248</v>
      </c>
      <c r="H262" s="208">
        <v>20</v>
      </c>
      <c r="I262" s="209"/>
      <c r="J262" s="210">
        <f t="shared" si="80"/>
        <v>0</v>
      </c>
      <c r="K262" s="206" t="s">
        <v>202</v>
      </c>
      <c r="L262" s="62"/>
      <c r="M262" s="211" t="s">
        <v>24</v>
      </c>
      <c r="N262" s="212" t="s">
        <v>45</v>
      </c>
      <c r="O262" s="43"/>
      <c r="P262" s="213">
        <f t="shared" si="81"/>
        <v>0</v>
      </c>
      <c r="Q262" s="213">
        <v>2.4000000000000001E-4</v>
      </c>
      <c r="R262" s="213">
        <f t="shared" si="82"/>
        <v>4.8000000000000004E-3</v>
      </c>
      <c r="S262" s="213">
        <v>0</v>
      </c>
      <c r="T262" s="214">
        <f t="shared" si="83"/>
        <v>0</v>
      </c>
      <c r="AR262" s="25" t="s">
        <v>290</v>
      </c>
      <c r="AT262" s="25" t="s">
        <v>198</v>
      </c>
      <c r="AU262" s="25" t="s">
        <v>83</v>
      </c>
      <c r="AY262" s="25" t="s">
        <v>196</v>
      </c>
      <c r="BE262" s="215">
        <f t="shared" si="84"/>
        <v>0</v>
      </c>
      <c r="BF262" s="215">
        <f t="shared" si="85"/>
        <v>0</v>
      </c>
      <c r="BG262" s="215">
        <f t="shared" si="86"/>
        <v>0</v>
      </c>
      <c r="BH262" s="215">
        <f t="shared" si="87"/>
        <v>0</v>
      </c>
      <c r="BI262" s="215">
        <f t="shared" si="88"/>
        <v>0</v>
      </c>
      <c r="BJ262" s="25" t="s">
        <v>81</v>
      </c>
      <c r="BK262" s="215">
        <f t="shared" si="89"/>
        <v>0</v>
      </c>
      <c r="BL262" s="25" t="s">
        <v>290</v>
      </c>
      <c r="BM262" s="25" t="s">
        <v>3183</v>
      </c>
    </row>
    <row r="263" spans="2:65" s="1" customFormat="1" ht="23" customHeight="1">
      <c r="B263" s="42"/>
      <c r="C263" s="204" t="s">
        <v>972</v>
      </c>
      <c r="D263" s="204" t="s">
        <v>198</v>
      </c>
      <c r="E263" s="205" t="s">
        <v>3184</v>
      </c>
      <c r="F263" s="206" t="s">
        <v>3185</v>
      </c>
      <c r="G263" s="207" t="s">
        <v>248</v>
      </c>
      <c r="H263" s="208">
        <v>4</v>
      </c>
      <c r="I263" s="209"/>
      <c r="J263" s="210">
        <f t="shared" si="80"/>
        <v>0</v>
      </c>
      <c r="K263" s="206" t="s">
        <v>202</v>
      </c>
      <c r="L263" s="62"/>
      <c r="M263" s="211" t="s">
        <v>24</v>
      </c>
      <c r="N263" s="212" t="s">
        <v>45</v>
      </c>
      <c r="O263" s="43"/>
      <c r="P263" s="213">
        <f t="shared" si="81"/>
        <v>0</v>
      </c>
      <c r="Q263" s="213">
        <v>2.2000000000000001E-4</v>
      </c>
      <c r="R263" s="213">
        <f t="shared" si="82"/>
        <v>8.8000000000000003E-4</v>
      </c>
      <c r="S263" s="213">
        <v>0</v>
      </c>
      <c r="T263" s="214">
        <f t="shared" si="83"/>
        <v>0</v>
      </c>
      <c r="AR263" s="25" t="s">
        <v>290</v>
      </c>
      <c r="AT263" s="25" t="s">
        <v>198</v>
      </c>
      <c r="AU263" s="25" t="s">
        <v>83</v>
      </c>
      <c r="AY263" s="25" t="s">
        <v>196</v>
      </c>
      <c r="BE263" s="215">
        <f t="shared" si="84"/>
        <v>0</v>
      </c>
      <c r="BF263" s="215">
        <f t="shared" si="85"/>
        <v>0</v>
      </c>
      <c r="BG263" s="215">
        <f t="shared" si="86"/>
        <v>0</v>
      </c>
      <c r="BH263" s="215">
        <f t="shared" si="87"/>
        <v>0</v>
      </c>
      <c r="BI263" s="215">
        <f t="shared" si="88"/>
        <v>0</v>
      </c>
      <c r="BJ263" s="25" t="s">
        <v>81</v>
      </c>
      <c r="BK263" s="215">
        <f t="shared" si="89"/>
        <v>0</v>
      </c>
      <c r="BL263" s="25" t="s">
        <v>290</v>
      </c>
      <c r="BM263" s="25" t="s">
        <v>3186</v>
      </c>
    </row>
    <row r="264" spans="2:65" s="1" customFormat="1" ht="23" customHeight="1">
      <c r="B264" s="42"/>
      <c r="C264" s="204" t="s">
        <v>977</v>
      </c>
      <c r="D264" s="204" t="s">
        <v>198</v>
      </c>
      <c r="E264" s="205" t="s">
        <v>3187</v>
      </c>
      <c r="F264" s="206" t="s">
        <v>3188</v>
      </c>
      <c r="G264" s="207" t="s">
        <v>248</v>
      </c>
      <c r="H264" s="208">
        <v>1</v>
      </c>
      <c r="I264" s="209"/>
      <c r="J264" s="210">
        <f t="shared" si="80"/>
        <v>0</v>
      </c>
      <c r="K264" s="206" t="s">
        <v>202</v>
      </c>
      <c r="L264" s="62"/>
      <c r="M264" s="211" t="s">
        <v>24</v>
      </c>
      <c r="N264" s="212" t="s">
        <v>45</v>
      </c>
      <c r="O264" s="43"/>
      <c r="P264" s="213">
        <f t="shared" si="81"/>
        <v>0</v>
      </c>
      <c r="Q264" s="213">
        <v>5.6999999999999998E-4</v>
      </c>
      <c r="R264" s="213">
        <f t="shared" si="82"/>
        <v>5.6999999999999998E-4</v>
      </c>
      <c r="S264" s="213">
        <v>0</v>
      </c>
      <c r="T264" s="214">
        <f t="shared" si="83"/>
        <v>0</v>
      </c>
      <c r="AR264" s="25" t="s">
        <v>290</v>
      </c>
      <c r="AT264" s="25" t="s">
        <v>198</v>
      </c>
      <c r="AU264" s="25" t="s">
        <v>83</v>
      </c>
      <c r="AY264" s="25" t="s">
        <v>196</v>
      </c>
      <c r="BE264" s="215">
        <f t="shared" si="84"/>
        <v>0</v>
      </c>
      <c r="BF264" s="215">
        <f t="shared" si="85"/>
        <v>0</v>
      </c>
      <c r="BG264" s="215">
        <f t="shared" si="86"/>
        <v>0</v>
      </c>
      <c r="BH264" s="215">
        <f t="shared" si="87"/>
        <v>0</v>
      </c>
      <c r="BI264" s="215">
        <f t="shared" si="88"/>
        <v>0</v>
      </c>
      <c r="BJ264" s="25" t="s">
        <v>81</v>
      </c>
      <c r="BK264" s="215">
        <f t="shared" si="89"/>
        <v>0</v>
      </c>
      <c r="BL264" s="25" t="s">
        <v>290</v>
      </c>
      <c r="BM264" s="25" t="s">
        <v>3189</v>
      </c>
    </row>
    <row r="265" spans="2:65" s="1" customFormat="1" ht="23" customHeight="1">
      <c r="B265" s="42"/>
      <c r="C265" s="204" t="s">
        <v>982</v>
      </c>
      <c r="D265" s="204" t="s">
        <v>198</v>
      </c>
      <c r="E265" s="205" t="s">
        <v>3190</v>
      </c>
      <c r="F265" s="206" t="s">
        <v>3191</v>
      </c>
      <c r="G265" s="207" t="s">
        <v>248</v>
      </c>
      <c r="H265" s="208">
        <v>1</v>
      </c>
      <c r="I265" s="209"/>
      <c r="J265" s="210">
        <f t="shared" si="80"/>
        <v>0</v>
      </c>
      <c r="K265" s="206" t="s">
        <v>202</v>
      </c>
      <c r="L265" s="62"/>
      <c r="M265" s="211" t="s">
        <v>24</v>
      </c>
      <c r="N265" s="212" t="s">
        <v>45</v>
      </c>
      <c r="O265" s="43"/>
      <c r="P265" s="213">
        <f t="shared" si="81"/>
        <v>0</v>
      </c>
      <c r="Q265" s="213">
        <v>3.6999999999999999E-4</v>
      </c>
      <c r="R265" s="213">
        <f t="shared" si="82"/>
        <v>3.6999999999999999E-4</v>
      </c>
      <c r="S265" s="213">
        <v>0</v>
      </c>
      <c r="T265" s="214">
        <f t="shared" si="83"/>
        <v>0</v>
      </c>
      <c r="AR265" s="25" t="s">
        <v>290</v>
      </c>
      <c r="AT265" s="25" t="s">
        <v>198</v>
      </c>
      <c r="AU265" s="25" t="s">
        <v>83</v>
      </c>
      <c r="AY265" s="25" t="s">
        <v>196</v>
      </c>
      <c r="BE265" s="215">
        <f t="shared" si="84"/>
        <v>0</v>
      </c>
      <c r="BF265" s="215">
        <f t="shared" si="85"/>
        <v>0</v>
      </c>
      <c r="BG265" s="215">
        <f t="shared" si="86"/>
        <v>0</v>
      </c>
      <c r="BH265" s="215">
        <f t="shared" si="87"/>
        <v>0</v>
      </c>
      <c r="BI265" s="215">
        <f t="shared" si="88"/>
        <v>0</v>
      </c>
      <c r="BJ265" s="25" t="s">
        <v>81</v>
      </c>
      <c r="BK265" s="215">
        <f t="shared" si="89"/>
        <v>0</v>
      </c>
      <c r="BL265" s="25" t="s">
        <v>290</v>
      </c>
      <c r="BM265" s="25" t="s">
        <v>3192</v>
      </c>
    </row>
    <row r="266" spans="2:65" s="1" customFormat="1" ht="23" customHeight="1">
      <c r="B266" s="42"/>
      <c r="C266" s="204" t="s">
        <v>987</v>
      </c>
      <c r="D266" s="204" t="s">
        <v>198</v>
      </c>
      <c r="E266" s="205" t="s">
        <v>3193</v>
      </c>
      <c r="F266" s="206" t="s">
        <v>3194</v>
      </c>
      <c r="G266" s="207" t="s">
        <v>248</v>
      </c>
      <c r="H266" s="208">
        <v>2</v>
      </c>
      <c r="I266" s="209"/>
      <c r="J266" s="210">
        <f t="shared" si="80"/>
        <v>0</v>
      </c>
      <c r="K266" s="206" t="s">
        <v>202</v>
      </c>
      <c r="L266" s="62"/>
      <c r="M266" s="211" t="s">
        <v>24</v>
      </c>
      <c r="N266" s="212" t="s">
        <v>45</v>
      </c>
      <c r="O266" s="43"/>
      <c r="P266" s="213">
        <f t="shared" si="81"/>
        <v>0</v>
      </c>
      <c r="Q266" s="213">
        <v>5.5000000000000003E-4</v>
      </c>
      <c r="R266" s="213">
        <f t="shared" si="82"/>
        <v>1.1000000000000001E-3</v>
      </c>
      <c r="S266" s="213">
        <v>0</v>
      </c>
      <c r="T266" s="214">
        <f t="shared" si="83"/>
        <v>0</v>
      </c>
      <c r="AR266" s="25" t="s">
        <v>290</v>
      </c>
      <c r="AT266" s="25" t="s">
        <v>198</v>
      </c>
      <c r="AU266" s="25" t="s">
        <v>83</v>
      </c>
      <c r="AY266" s="25" t="s">
        <v>196</v>
      </c>
      <c r="BE266" s="215">
        <f t="shared" si="84"/>
        <v>0</v>
      </c>
      <c r="BF266" s="215">
        <f t="shared" si="85"/>
        <v>0</v>
      </c>
      <c r="BG266" s="215">
        <f t="shared" si="86"/>
        <v>0</v>
      </c>
      <c r="BH266" s="215">
        <f t="shared" si="87"/>
        <v>0</v>
      </c>
      <c r="BI266" s="215">
        <f t="shared" si="88"/>
        <v>0</v>
      </c>
      <c r="BJ266" s="25" t="s">
        <v>81</v>
      </c>
      <c r="BK266" s="215">
        <f t="shared" si="89"/>
        <v>0</v>
      </c>
      <c r="BL266" s="25" t="s">
        <v>290</v>
      </c>
      <c r="BM266" s="25" t="s">
        <v>3195</v>
      </c>
    </row>
    <row r="267" spans="2:65" s="1" customFormat="1" ht="46" customHeight="1">
      <c r="B267" s="42"/>
      <c r="C267" s="204" t="s">
        <v>993</v>
      </c>
      <c r="D267" s="204" t="s">
        <v>198</v>
      </c>
      <c r="E267" s="205" t="s">
        <v>3196</v>
      </c>
      <c r="F267" s="206" t="s">
        <v>3197</v>
      </c>
      <c r="G267" s="207" t="s">
        <v>214</v>
      </c>
      <c r="H267" s="208">
        <v>1.7000000000000001E-2</v>
      </c>
      <c r="I267" s="209"/>
      <c r="J267" s="210">
        <f t="shared" si="80"/>
        <v>0</v>
      </c>
      <c r="K267" s="206" t="s">
        <v>202</v>
      </c>
      <c r="L267" s="62"/>
      <c r="M267" s="211" t="s">
        <v>24</v>
      </c>
      <c r="N267" s="212" t="s">
        <v>45</v>
      </c>
      <c r="O267" s="43"/>
      <c r="P267" s="213">
        <f t="shared" si="81"/>
        <v>0</v>
      </c>
      <c r="Q267" s="213">
        <v>0</v>
      </c>
      <c r="R267" s="213">
        <f t="shared" si="82"/>
        <v>0</v>
      </c>
      <c r="S267" s="213">
        <v>0</v>
      </c>
      <c r="T267" s="214">
        <f t="shared" si="83"/>
        <v>0</v>
      </c>
      <c r="AR267" s="25" t="s">
        <v>290</v>
      </c>
      <c r="AT267" s="25" t="s">
        <v>198</v>
      </c>
      <c r="AU267" s="25" t="s">
        <v>83</v>
      </c>
      <c r="AY267" s="25" t="s">
        <v>196</v>
      </c>
      <c r="BE267" s="215">
        <f t="shared" si="84"/>
        <v>0</v>
      </c>
      <c r="BF267" s="215">
        <f t="shared" si="85"/>
        <v>0</v>
      </c>
      <c r="BG267" s="215">
        <f t="shared" si="86"/>
        <v>0</v>
      </c>
      <c r="BH267" s="215">
        <f t="shared" si="87"/>
        <v>0</v>
      </c>
      <c r="BI267" s="215">
        <f t="shared" si="88"/>
        <v>0</v>
      </c>
      <c r="BJ267" s="25" t="s">
        <v>81</v>
      </c>
      <c r="BK267" s="215">
        <f t="shared" si="89"/>
        <v>0</v>
      </c>
      <c r="BL267" s="25" t="s">
        <v>290</v>
      </c>
      <c r="BM267" s="25" t="s">
        <v>3198</v>
      </c>
    </row>
    <row r="268" spans="2:65" s="11" customFormat="1" ht="29.9" customHeight="1">
      <c r="B268" s="188"/>
      <c r="C268" s="189"/>
      <c r="D268" s="190" t="s">
        <v>73</v>
      </c>
      <c r="E268" s="202" t="s">
        <v>3199</v>
      </c>
      <c r="F268" s="202" t="s">
        <v>3200</v>
      </c>
      <c r="G268" s="189"/>
      <c r="H268" s="189"/>
      <c r="I268" s="192"/>
      <c r="J268" s="203">
        <f>BK268</f>
        <v>0</v>
      </c>
      <c r="K268" s="189"/>
      <c r="L268" s="194"/>
      <c r="M268" s="195"/>
      <c r="N268" s="196"/>
      <c r="O268" s="196"/>
      <c r="P268" s="197">
        <f>SUM(P269:P279)</f>
        <v>0</v>
      </c>
      <c r="Q268" s="196"/>
      <c r="R268" s="197">
        <f>SUM(R269:R279)</f>
        <v>0.64735999999999994</v>
      </c>
      <c r="S268" s="196"/>
      <c r="T268" s="198">
        <f>SUM(T269:T279)</f>
        <v>0</v>
      </c>
      <c r="AR268" s="199" t="s">
        <v>81</v>
      </c>
      <c r="AT268" s="200" t="s">
        <v>73</v>
      </c>
      <c r="AU268" s="200" t="s">
        <v>81</v>
      </c>
      <c r="AY268" s="199" t="s">
        <v>196</v>
      </c>
      <c r="BK268" s="201">
        <f>SUM(BK269:BK279)</f>
        <v>0</v>
      </c>
    </row>
    <row r="269" spans="2:65" s="1" customFormat="1" ht="46" customHeight="1">
      <c r="B269" s="42"/>
      <c r="C269" s="204" t="s">
        <v>998</v>
      </c>
      <c r="D269" s="204" t="s">
        <v>198</v>
      </c>
      <c r="E269" s="205" t="s">
        <v>3201</v>
      </c>
      <c r="F269" s="206" t="s">
        <v>3202</v>
      </c>
      <c r="G269" s="207" t="s">
        <v>248</v>
      </c>
      <c r="H269" s="208">
        <v>3</v>
      </c>
      <c r="I269" s="209"/>
      <c r="J269" s="210">
        <f t="shared" ref="J269:J279" si="90">ROUND(I269*H269,2)</f>
        <v>0</v>
      </c>
      <c r="K269" s="206" t="s">
        <v>202</v>
      </c>
      <c r="L269" s="62"/>
      <c r="M269" s="211" t="s">
        <v>24</v>
      </c>
      <c r="N269" s="212" t="s">
        <v>45</v>
      </c>
      <c r="O269" s="43"/>
      <c r="P269" s="213">
        <f t="shared" ref="P269:P279" si="91">O269*H269</f>
        <v>0</v>
      </c>
      <c r="Q269" s="213">
        <v>1.4500000000000001E-2</v>
      </c>
      <c r="R269" s="213">
        <f t="shared" ref="R269:R279" si="92">Q269*H269</f>
        <v>4.3500000000000004E-2</v>
      </c>
      <c r="S269" s="213">
        <v>0</v>
      </c>
      <c r="T269" s="214">
        <f t="shared" ref="T269:T279" si="93">S269*H269</f>
        <v>0</v>
      </c>
      <c r="AR269" s="25" t="s">
        <v>290</v>
      </c>
      <c r="AT269" s="25" t="s">
        <v>198</v>
      </c>
      <c r="AU269" s="25" t="s">
        <v>83</v>
      </c>
      <c r="AY269" s="25" t="s">
        <v>196</v>
      </c>
      <c r="BE269" s="215">
        <f t="shared" ref="BE269:BE279" si="94">IF(N269="základní",J269,0)</f>
        <v>0</v>
      </c>
      <c r="BF269" s="215">
        <f t="shared" ref="BF269:BF279" si="95">IF(N269="snížená",J269,0)</f>
        <v>0</v>
      </c>
      <c r="BG269" s="215">
        <f t="shared" ref="BG269:BG279" si="96">IF(N269="zákl. přenesená",J269,0)</f>
        <v>0</v>
      </c>
      <c r="BH269" s="215">
        <f t="shared" ref="BH269:BH279" si="97">IF(N269="sníž. přenesená",J269,0)</f>
        <v>0</v>
      </c>
      <c r="BI269" s="215">
        <f t="shared" ref="BI269:BI279" si="98">IF(N269="nulová",J269,0)</f>
        <v>0</v>
      </c>
      <c r="BJ269" s="25" t="s">
        <v>81</v>
      </c>
      <c r="BK269" s="215">
        <f t="shared" ref="BK269:BK279" si="99">ROUND(I269*H269,2)</f>
        <v>0</v>
      </c>
      <c r="BL269" s="25" t="s">
        <v>290</v>
      </c>
      <c r="BM269" s="25" t="s">
        <v>3203</v>
      </c>
    </row>
    <row r="270" spans="2:65" s="1" customFormat="1" ht="46" customHeight="1">
      <c r="B270" s="42"/>
      <c r="C270" s="204" t="s">
        <v>1003</v>
      </c>
      <c r="D270" s="204" t="s">
        <v>198</v>
      </c>
      <c r="E270" s="205" t="s">
        <v>3204</v>
      </c>
      <c r="F270" s="206" t="s">
        <v>3205</v>
      </c>
      <c r="G270" s="207" t="s">
        <v>248</v>
      </c>
      <c r="H270" s="208">
        <v>1</v>
      </c>
      <c r="I270" s="209"/>
      <c r="J270" s="210">
        <f t="shared" si="90"/>
        <v>0</v>
      </c>
      <c r="K270" s="206" t="s">
        <v>202</v>
      </c>
      <c r="L270" s="62"/>
      <c r="M270" s="211" t="s">
        <v>24</v>
      </c>
      <c r="N270" s="212" t="s">
        <v>45</v>
      </c>
      <c r="O270" s="43"/>
      <c r="P270" s="213">
        <f t="shared" si="91"/>
        <v>0</v>
      </c>
      <c r="Q270" s="213">
        <v>1.8599999999999998E-2</v>
      </c>
      <c r="R270" s="213">
        <f t="shared" si="92"/>
        <v>1.8599999999999998E-2</v>
      </c>
      <c r="S270" s="213">
        <v>0</v>
      </c>
      <c r="T270" s="214">
        <f t="shared" si="93"/>
        <v>0</v>
      </c>
      <c r="AR270" s="25" t="s">
        <v>290</v>
      </c>
      <c r="AT270" s="25" t="s">
        <v>198</v>
      </c>
      <c r="AU270" s="25" t="s">
        <v>83</v>
      </c>
      <c r="AY270" s="25" t="s">
        <v>196</v>
      </c>
      <c r="BE270" s="215">
        <f t="shared" si="94"/>
        <v>0</v>
      </c>
      <c r="BF270" s="215">
        <f t="shared" si="95"/>
        <v>0</v>
      </c>
      <c r="BG270" s="215">
        <f t="shared" si="96"/>
        <v>0</v>
      </c>
      <c r="BH270" s="215">
        <f t="shared" si="97"/>
        <v>0</v>
      </c>
      <c r="BI270" s="215">
        <f t="shared" si="98"/>
        <v>0</v>
      </c>
      <c r="BJ270" s="25" t="s">
        <v>81</v>
      </c>
      <c r="BK270" s="215">
        <f t="shared" si="99"/>
        <v>0</v>
      </c>
      <c r="BL270" s="25" t="s">
        <v>290</v>
      </c>
      <c r="BM270" s="25" t="s">
        <v>3206</v>
      </c>
    </row>
    <row r="271" spans="2:65" s="1" customFormat="1" ht="46" customHeight="1">
      <c r="B271" s="42"/>
      <c r="C271" s="204" t="s">
        <v>1007</v>
      </c>
      <c r="D271" s="204" t="s">
        <v>198</v>
      </c>
      <c r="E271" s="205" t="s">
        <v>3207</v>
      </c>
      <c r="F271" s="206" t="s">
        <v>3208</v>
      </c>
      <c r="G271" s="207" t="s">
        <v>248</v>
      </c>
      <c r="H271" s="208">
        <v>2</v>
      </c>
      <c r="I271" s="209"/>
      <c r="J271" s="210">
        <f t="shared" si="90"/>
        <v>0</v>
      </c>
      <c r="K271" s="206" t="s">
        <v>202</v>
      </c>
      <c r="L271" s="62"/>
      <c r="M271" s="211" t="s">
        <v>24</v>
      </c>
      <c r="N271" s="212" t="s">
        <v>45</v>
      </c>
      <c r="O271" s="43"/>
      <c r="P271" s="213">
        <f t="shared" si="91"/>
        <v>0</v>
      </c>
      <c r="Q271" s="213">
        <v>2.2700000000000001E-2</v>
      </c>
      <c r="R271" s="213">
        <f t="shared" si="92"/>
        <v>4.5400000000000003E-2</v>
      </c>
      <c r="S271" s="213">
        <v>0</v>
      </c>
      <c r="T271" s="214">
        <f t="shared" si="93"/>
        <v>0</v>
      </c>
      <c r="AR271" s="25" t="s">
        <v>290</v>
      </c>
      <c r="AT271" s="25" t="s">
        <v>198</v>
      </c>
      <c r="AU271" s="25" t="s">
        <v>83</v>
      </c>
      <c r="AY271" s="25" t="s">
        <v>196</v>
      </c>
      <c r="BE271" s="215">
        <f t="shared" si="94"/>
        <v>0</v>
      </c>
      <c r="BF271" s="215">
        <f t="shared" si="95"/>
        <v>0</v>
      </c>
      <c r="BG271" s="215">
        <f t="shared" si="96"/>
        <v>0</v>
      </c>
      <c r="BH271" s="215">
        <f t="shared" si="97"/>
        <v>0</v>
      </c>
      <c r="BI271" s="215">
        <f t="shared" si="98"/>
        <v>0</v>
      </c>
      <c r="BJ271" s="25" t="s">
        <v>81</v>
      </c>
      <c r="BK271" s="215">
        <f t="shared" si="99"/>
        <v>0</v>
      </c>
      <c r="BL271" s="25" t="s">
        <v>290</v>
      </c>
      <c r="BM271" s="25" t="s">
        <v>3209</v>
      </c>
    </row>
    <row r="272" spans="2:65" s="1" customFormat="1" ht="46" customHeight="1">
      <c r="B272" s="42"/>
      <c r="C272" s="204" t="s">
        <v>1013</v>
      </c>
      <c r="D272" s="204" t="s">
        <v>198</v>
      </c>
      <c r="E272" s="205" t="s">
        <v>3210</v>
      </c>
      <c r="F272" s="206" t="s">
        <v>3211</v>
      </c>
      <c r="G272" s="207" t="s">
        <v>248</v>
      </c>
      <c r="H272" s="208">
        <v>2</v>
      </c>
      <c r="I272" s="209"/>
      <c r="J272" s="210">
        <f t="shared" si="90"/>
        <v>0</v>
      </c>
      <c r="K272" s="206" t="s">
        <v>202</v>
      </c>
      <c r="L272" s="62"/>
      <c r="M272" s="211" t="s">
        <v>24</v>
      </c>
      <c r="N272" s="212" t="s">
        <v>45</v>
      </c>
      <c r="O272" s="43"/>
      <c r="P272" s="213">
        <f t="shared" si="91"/>
        <v>0</v>
      </c>
      <c r="Q272" s="213">
        <v>2.6800000000000001E-2</v>
      </c>
      <c r="R272" s="213">
        <f t="shared" si="92"/>
        <v>5.3600000000000002E-2</v>
      </c>
      <c r="S272" s="213">
        <v>0</v>
      </c>
      <c r="T272" s="214">
        <f t="shared" si="93"/>
        <v>0</v>
      </c>
      <c r="AR272" s="25" t="s">
        <v>290</v>
      </c>
      <c r="AT272" s="25" t="s">
        <v>198</v>
      </c>
      <c r="AU272" s="25" t="s">
        <v>83</v>
      </c>
      <c r="AY272" s="25" t="s">
        <v>196</v>
      </c>
      <c r="BE272" s="215">
        <f t="shared" si="94"/>
        <v>0</v>
      </c>
      <c r="BF272" s="215">
        <f t="shared" si="95"/>
        <v>0</v>
      </c>
      <c r="BG272" s="215">
        <f t="shared" si="96"/>
        <v>0</v>
      </c>
      <c r="BH272" s="215">
        <f t="shared" si="97"/>
        <v>0</v>
      </c>
      <c r="BI272" s="215">
        <f t="shared" si="98"/>
        <v>0</v>
      </c>
      <c r="BJ272" s="25" t="s">
        <v>81</v>
      </c>
      <c r="BK272" s="215">
        <f t="shared" si="99"/>
        <v>0</v>
      </c>
      <c r="BL272" s="25" t="s">
        <v>290</v>
      </c>
      <c r="BM272" s="25" t="s">
        <v>3212</v>
      </c>
    </row>
    <row r="273" spans="2:65" s="1" customFormat="1" ht="46" customHeight="1">
      <c r="B273" s="42"/>
      <c r="C273" s="204" t="s">
        <v>1021</v>
      </c>
      <c r="D273" s="204" t="s">
        <v>198</v>
      </c>
      <c r="E273" s="205" t="s">
        <v>3213</v>
      </c>
      <c r="F273" s="206" t="s">
        <v>3214</v>
      </c>
      <c r="G273" s="207" t="s">
        <v>248</v>
      </c>
      <c r="H273" s="208">
        <v>2</v>
      </c>
      <c r="I273" s="209"/>
      <c r="J273" s="210">
        <f t="shared" si="90"/>
        <v>0</v>
      </c>
      <c r="K273" s="206" t="s">
        <v>202</v>
      </c>
      <c r="L273" s="62"/>
      <c r="M273" s="211" t="s">
        <v>24</v>
      </c>
      <c r="N273" s="212" t="s">
        <v>45</v>
      </c>
      <c r="O273" s="43"/>
      <c r="P273" s="213">
        <f t="shared" si="91"/>
        <v>0</v>
      </c>
      <c r="Q273" s="213">
        <v>3.09E-2</v>
      </c>
      <c r="R273" s="213">
        <f t="shared" si="92"/>
        <v>6.1800000000000001E-2</v>
      </c>
      <c r="S273" s="213">
        <v>0</v>
      </c>
      <c r="T273" s="214">
        <f t="shared" si="93"/>
        <v>0</v>
      </c>
      <c r="AR273" s="25" t="s">
        <v>290</v>
      </c>
      <c r="AT273" s="25" t="s">
        <v>198</v>
      </c>
      <c r="AU273" s="25" t="s">
        <v>83</v>
      </c>
      <c r="AY273" s="25" t="s">
        <v>196</v>
      </c>
      <c r="BE273" s="215">
        <f t="shared" si="94"/>
        <v>0</v>
      </c>
      <c r="BF273" s="215">
        <f t="shared" si="95"/>
        <v>0</v>
      </c>
      <c r="BG273" s="215">
        <f t="shared" si="96"/>
        <v>0</v>
      </c>
      <c r="BH273" s="215">
        <f t="shared" si="97"/>
        <v>0</v>
      </c>
      <c r="BI273" s="215">
        <f t="shared" si="98"/>
        <v>0</v>
      </c>
      <c r="BJ273" s="25" t="s">
        <v>81</v>
      </c>
      <c r="BK273" s="215">
        <f t="shared" si="99"/>
        <v>0</v>
      </c>
      <c r="BL273" s="25" t="s">
        <v>290</v>
      </c>
      <c r="BM273" s="25" t="s">
        <v>3215</v>
      </c>
    </row>
    <row r="274" spans="2:65" s="1" customFormat="1" ht="46" customHeight="1">
      <c r="B274" s="42"/>
      <c r="C274" s="204" t="s">
        <v>1026</v>
      </c>
      <c r="D274" s="204" t="s">
        <v>198</v>
      </c>
      <c r="E274" s="205" t="s">
        <v>3216</v>
      </c>
      <c r="F274" s="206" t="s">
        <v>3217</v>
      </c>
      <c r="G274" s="207" t="s">
        <v>248</v>
      </c>
      <c r="H274" s="208">
        <v>2</v>
      </c>
      <c r="I274" s="209"/>
      <c r="J274" s="210">
        <f t="shared" si="90"/>
        <v>0</v>
      </c>
      <c r="K274" s="206" t="s">
        <v>202</v>
      </c>
      <c r="L274" s="62"/>
      <c r="M274" s="211" t="s">
        <v>24</v>
      </c>
      <c r="N274" s="212" t="s">
        <v>45</v>
      </c>
      <c r="O274" s="43"/>
      <c r="P274" s="213">
        <f t="shared" si="91"/>
        <v>0</v>
      </c>
      <c r="Q274" s="213">
        <v>3.6639999999999999E-2</v>
      </c>
      <c r="R274" s="213">
        <f t="shared" si="92"/>
        <v>7.3279999999999998E-2</v>
      </c>
      <c r="S274" s="213">
        <v>0</v>
      </c>
      <c r="T274" s="214">
        <f t="shared" si="93"/>
        <v>0</v>
      </c>
      <c r="AR274" s="25" t="s">
        <v>290</v>
      </c>
      <c r="AT274" s="25" t="s">
        <v>198</v>
      </c>
      <c r="AU274" s="25" t="s">
        <v>83</v>
      </c>
      <c r="AY274" s="25" t="s">
        <v>196</v>
      </c>
      <c r="BE274" s="215">
        <f t="shared" si="94"/>
        <v>0</v>
      </c>
      <c r="BF274" s="215">
        <f t="shared" si="95"/>
        <v>0</v>
      </c>
      <c r="BG274" s="215">
        <f t="shared" si="96"/>
        <v>0</v>
      </c>
      <c r="BH274" s="215">
        <f t="shared" si="97"/>
        <v>0</v>
      </c>
      <c r="BI274" s="215">
        <f t="shared" si="98"/>
        <v>0</v>
      </c>
      <c r="BJ274" s="25" t="s">
        <v>81</v>
      </c>
      <c r="BK274" s="215">
        <f t="shared" si="99"/>
        <v>0</v>
      </c>
      <c r="BL274" s="25" t="s">
        <v>290</v>
      </c>
      <c r="BM274" s="25" t="s">
        <v>3218</v>
      </c>
    </row>
    <row r="275" spans="2:65" s="1" customFormat="1" ht="46" customHeight="1">
      <c r="B275" s="42"/>
      <c r="C275" s="204" t="s">
        <v>1031</v>
      </c>
      <c r="D275" s="204" t="s">
        <v>198</v>
      </c>
      <c r="E275" s="205" t="s">
        <v>3219</v>
      </c>
      <c r="F275" s="206" t="s">
        <v>3220</v>
      </c>
      <c r="G275" s="207" t="s">
        <v>248</v>
      </c>
      <c r="H275" s="208">
        <v>1</v>
      </c>
      <c r="I275" s="209"/>
      <c r="J275" s="210">
        <f t="shared" si="90"/>
        <v>0</v>
      </c>
      <c r="K275" s="206" t="s">
        <v>202</v>
      </c>
      <c r="L275" s="62"/>
      <c r="M275" s="211" t="s">
        <v>24</v>
      </c>
      <c r="N275" s="212" t="s">
        <v>45</v>
      </c>
      <c r="O275" s="43"/>
      <c r="P275" s="213">
        <f t="shared" si="91"/>
        <v>0</v>
      </c>
      <c r="Q275" s="213">
        <v>4.2380000000000001E-2</v>
      </c>
      <c r="R275" s="213">
        <f t="shared" si="92"/>
        <v>4.2380000000000001E-2</v>
      </c>
      <c r="S275" s="213">
        <v>0</v>
      </c>
      <c r="T275" s="214">
        <f t="shared" si="93"/>
        <v>0</v>
      </c>
      <c r="AR275" s="25" t="s">
        <v>290</v>
      </c>
      <c r="AT275" s="25" t="s">
        <v>198</v>
      </c>
      <c r="AU275" s="25" t="s">
        <v>83</v>
      </c>
      <c r="AY275" s="25" t="s">
        <v>196</v>
      </c>
      <c r="BE275" s="215">
        <f t="shared" si="94"/>
        <v>0</v>
      </c>
      <c r="BF275" s="215">
        <f t="shared" si="95"/>
        <v>0</v>
      </c>
      <c r="BG275" s="215">
        <f t="shared" si="96"/>
        <v>0</v>
      </c>
      <c r="BH275" s="215">
        <f t="shared" si="97"/>
        <v>0</v>
      </c>
      <c r="BI275" s="215">
        <f t="shared" si="98"/>
        <v>0</v>
      </c>
      <c r="BJ275" s="25" t="s">
        <v>81</v>
      </c>
      <c r="BK275" s="215">
        <f t="shared" si="99"/>
        <v>0</v>
      </c>
      <c r="BL275" s="25" t="s">
        <v>290</v>
      </c>
      <c r="BM275" s="25" t="s">
        <v>3221</v>
      </c>
    </row>
    <row r="276" spans="2:65" s="1" customFormat="1" ht="46" customHeight="1">
      <c r="B276" s="42"/>
      <c r="C276" s="204" t="s">
        <v>1040</v>
      </c>
      <c r="D276" s="204" t="s">
        <v>198</v>
      </c>
      <c r="E276" s="205" t="s">
        <v>3222</v>
      </c>
      <c r="F276" s="206" t="s">
        <v>3223</v>
      </c>
      <c r="G276" s="207" t="s">
        <v>248</v>
      </c>
      <c r="H276" s="208">
        <v>4</v>
      </c>
      <c r="I276" s="209"/>
      <c r="J276" s="210">
        <f t="shared" si="90"/>
        <v>0</v>
      </c>
      <c r="K276" s="206" t="s">
        <v>202</v>
      </c>
      <c r="L276" s="62"/>
      <c r="M276" s="211" t="s">
        <v>24</v>
      </c>
      <c r="N276" s="212" t="s">
        <v>45</v>
      </c>
      <c r="O276" s="43"/>
      <c r="P276" s="213">
        <f t="shared" si="91"/>
        <v>0</v>
      </c>
      <c r="Q276" s="213">
        <v>4.1320000000000003E-2</v>
      </c>
      <c r="R276" s="213">
        <f t="shared" si="92"/>
        <v>0.16528000000000001</v>
      </c>
      <c r="S276" s="213">
        <v>0</v>
      </c>
      <c r="T276" s="214">
        <f t="shared" si="93"/>
        <v>0</v>
      </c>
      <c r="AR276" s="25" t="s">
        <v>290</v>
      </c>
      <c r="AT276" s="25" t="s">
        <v>198</v>
      </c>
      <c r="AU276" s="25" t="s">
        <v>83</v>
      </c>
      <c r="AY276" s="25" t="s">
        <v>196</v>
      </c>
      <c r="BE276" s="215">
        <f t="shared" si="94"/>
        <v>0</v>
      </c>
      <c r="BF276" s="215">
        <f t="shared" si="95"/>
        <v>0</v>
      </c>
      <c r="BG276" s="215">
        <f t="shared" si="96"/>
        <v>0</v>
      </c>
      <c r="BH276" s="215">
        <f t="shared" si="97"/>
        <v>0</v>
      </c>
      <c r="BI276" s="215">
        <f t="shared" si="98"/>
        <v>0</v>
      </c>
      <c r="BJ276" s="25" t="s">
        <v>81</v>
      </c>
      <c r="BK276" s="215">
        <f t="shared" si="99"/>
        <v>0</v>
      </c>
      <c r="BL276" s="25" t="s">
        <v>290</v>
      </c>
      <c r="BM276" s="25" t="s">
        <v>3224</v>
      </c>
    </row>
    <row r="277" spans="2:65" s="1" customFormat="1" ht="46" customHeight="1">
      <c r="B277" s="42"/>
      <c r="C277" s="204" t="s">
        <v>1045</v>
      </c>
      <c r="D277" s="204" t="s">
        <v>198</v>
      </c>
      <c r="E277" s="205" t="s">
        <v>3225</v>
      </c>
      <c r="F277" s="206" t="s">
        <v>3226</v>
      </c>
      <c r="G277" s="207" t="s">
        <v>248</v>
      </c>
      <c r="H277" s="208">
        <v>3</v>
      </c>
      <c r="I277" s="209"/>
      <c r="J277" s="210">
        <f t="shared" si="90"/>
        <v>0</v>
      </c>
      <c r="K277" s="206" t="s">
        <v>202</v>
      </c>
      <c r="L277" s="62"/>
      <c r="M277" s="211" t="s">
        <v>24</v>
      </c>
      <c r="N277" s="212" t="s">
        <v>45</v>
      </c>
      <c r="O277" s="43"/>
      <c r="P277" s="213">
        <f t="shared" si="91"/>
        <v>0</v>
      </c>
      <c r="Q277" s="213">
        <v>4.7840000000000001E-2</v>
      </c>
      <c r="R277" s="213">
        <f t="shared" si="92"/>
        <v>0.14352000000000001</v>
      </c>
      <c r="S277" s="213">
        <v>0</v>
      </c>
      <c r="T277" s="214">
        <f t="shared" si="93"/>
        <v>0</v>
      </c>
      <c r="AR277" s="25" t="s">
        <v>290</v>
      </c>
      <c r="AT277" s="25" t="s">
        <v>198</v>
      </c>
      <c r="AU277" s="25" t="s">
        <v>83</v>
      </c>
      <c r="AY277" s="25" t="s">
        <v>196</v>
      </c>
      <c r="BE277" s="215">
        <f t="shared" si="94"/>
        <v>0</v>
      </c>
      <c r="BF277" s="215">
        <f t="shared" si="95"/>
        <v>0</v>
      </c>
      <c r="BG277" s="215">
        <f t="shared" si="96"/>
        <v>0</v>
      </c>
      <c r="BH277" s="215">
        <f t="shared" si="97"/>
        <v>0</v>
      </c>
      <c r="BI277" s="215">
        <f t="shared" si="98"/>
        <v>0</v>
      </c>
      <c r="BJ277" s="25" t="s">
        <v>81</v>
      </c>
      <c r="BK277" s="215">
        <f t="shared" si="99"/>
        <v>0</v>
      </c>
      <c r="BL277" s="25" t="s">
        <v>290</v>
      </c>
      <c r="BM277" s="25" t="s">
        <v>3227</v>
      </c>
    </row>
    <row r="278" spans="2:65" s="1" customFormat="1" ht="34.5" customHeight="1">
      <c r="B278" s="42"/>
      <c r="C278" s="204" t="s">
        <v>1051</v>
      </c>
      <c r="D278" s="204" t="s">
        <v>198</v>
      </c>
      <c r="E278" s="205" t="s">
        <v>3228</v>
      </c>
      <c r="F278" s="206" t="s">
        <v>3229</v>
      </c>
      <c r="G278" s="207" t="s">
        <v>1189</v>
      </c>
      <c r="H278" s="270"/>
      <c r="I278" s="209"/>
      <c r="J278" s="210">
        <f t="shared" si="90"/>
        <v>0</v>
      </c>
      <c r="K278" s="206" t="s">
        <v>202</v>
      </c>
      <c r="L278" s="62"/>
      <c r="M278" s="211" t="s">
        <v>24</v>
      </c>
      <c r="N278" s="212" t="s">
        <v>45</v>
      </c>
      <c r="O278" s="43"/>
      <c r="P278" s="213">
        <f t="shared" si="91"/>
        <v>0</v>
      </c>
      <c r="Q278" s="213">
        <v>0</v>
      </c>
      <c r="R278" s="213">
        <f t="shared" si="92"/>
        <v>0</v>
      </c>
      <c r="S278" s="213">
        <v>0</v>
      </c>
      <c r="T278" s="214">
        <f t="shared" si="93"/>
        <v>0</v>
      </c>
      <c r="AR278" s="25" t="s">
        <v>290</v>
      </c>
      <c r="AT278" s="25" t="s">
        <v>198</v>
      </c>
      <c r="AU278" s="25" t="s">
        <v>83</v>
      </c>
      <c r="AY278" s="25" t="s">
        <v>196</v>
      </c>
      <c r="BE278" s="215">
        <f t="shared" si="94"/>
        <v>0</v>
      </c>
      <c r="BF278" s="215">
        <f t="shared" si="95"/>
        <v>0</v>
      </c>
      <c r="BG278" s="215">
        <f t="shared" si="96"/>
        <v>0</v>
      </c>
      <c r="BH278" s="215">
        <f t="shared" si="97"/>
        <v>0</v>
      </c>
      <c r="BI278" s="215">
        <f t="shared" si="98"/>
        <v>0</v>
      </c>
      <c r="BJ278" s="25" t="s">
        <v>81</v>
      </c>
      <c r="BK278" s="215">
        <f t="shared" si="99"/>
        <v>0</v>
      </c>
      <c r="BL278" s="25" t="s">
        <v>290</v>
      </c>
      <c r="BM278" s="25" t="s">
        <v>3230</v>
      </c>
    </row>
    <row r="279" spans="2:65" s="1" customFormat="1" ht="23" customHeight="1">
      <c r="B279" s="42"/>
      <c r="C279" s="204" t="s">
        <v>1055</v>
      </c>
      <c r="D279" s="204" t="s">
        <v>198</v>
      </c>
      <c r="E279" s="205" t="s">
        <v>3167</v>
      </c>
      <c r="F279" s="206" t="s">
        <v>3168</v>
      </c>
      <c r="G279" s="207" t="s">
        <v>1189</v>
      </c>
      <c r="H279" s="270"/>
      <c r="I279" s="209"/>
      <c r="J279" s="210">
        <f t="shared" si="90"/>
        <v>0</v>
      </c>
      <c r="K279" s="206" t="s">
        <v>24</v>
      </c>
      <c r="L279" s="62"/>
      <c r="M279" s="211" t="s">
        <v>24</v>
      </c>
      <c r="N279" s="212" t="s">
        <v>45</v>
      </c>
      <c r="O279" s="43"/>
      <c r="P279" s="213">
        <f t="shared" si="91"/>
        <v>0</v>
      </c>
      <c r="Q279" s="213">
        <v>0</v>
      </c>
      <c r="R279" s="213">
        <f t="shared" si="92"/>
        <v>0</v>
      </c>
      <c r="S279" s="213">
        <v>0</v>
      </c>
      <c r="T279" s="214">
        <f t="shared" si="93"/>
        <v>0</v>
      </c>
      <c r="AR279" s="25" t="s">
        <v>290</v>
      </c>
      <c r="AT279" s="25" t="s">
        <v>198</v>
      </c>
      <c r="AU279" s="25" t="s">
        <v>83</v>
      </c>
      <c r="AY279" s="25" t="s">
        <v>196</v>
      </c>
      <c r="BE279" s="215">
        <f t="shared" si="94"/>
        <v>0</v>
      </c>
      <c r="BF279" s="215">
        <f t="shared" si="95"/>
        <v>0</v>
      </c>
      <c r="BG279" s="215">
        <f t="shared" si="96"/>
        <v>0</v>
      </c>
      <c r="BH279" s="215">
        <f t="shared" si="97"/>
        <v>0</v>
      </c>
      <c r="BI279" s="215">
        <f t="shared" si="98"/>
        <v>0</v>
      </c>
      <c r="BJ279" s="25" t="s">
        <v>81</v>
      </c>
      <c r="BK279" s="215">
        <f t="shared" si="99"/>
        <v>0</v>
      </c>
      <c r="BL279" s="25" t="s">
        <v>290</v>
      </c>
      <c r="BM279" s="25" t="s">
        <v>3231</v>
      </c>
    </row>
    <row r="280" spans="2:65" s="11" customFormat="1" ht="37.4" customHeight="1">
      <c r="B280" s="188"/>
      <c r="C280" s="189"/>
      <c r="D280" s="190" t="s">
        <v>73</v>
      </c>
      <c r="E280" s="191" t="s">
        <v>252</v>
      </c>
      <c r="F280" s="191" t="s">
        <v>3232</v>
      </c>
      <c r="G280" s="189"/>
      <c r="H280" s="189"/>
      <c r="I280" s="192"/>
      <c r="J280" s="193">
        <f>BK280</f>
        <v>0</v>
      </c>
      <c r="K280" s="189"/>
      <c r="L280" s="194"/>
      <c r="M280" s="195"/>
      <c r="N280" s="196"/>
      <c r="O280" s="196"/>
      <c r="P280" s="197">
        <f>P281</f>
        <v>0</v>
      </c>
      <c r="Q280" s="196"/>
      <c r="R280" s="197">
        <f>R281</f>
        <v>0</v>
      </c>
      <c r="S280" s="196"/>
      <c r="T280" s="198">
        <f>T281</f>
        <v>0</v>
      </c>
      <c r="AR280" s="199" t="s">
        <v>211</v>
      </c>
      <c r="AT280" s="200" t="s">
        <v>73</v>
      </c>
      <c r="AU280" s="200" t="s">
        <v>74</v>
      </c>
      <c r="AY280" s="199" t="s">
        <v>196</v>
      </c>
      <c r="BK280" s="201">
        <f>BK281</f>
        <v>0</v>
      </c>
    </row>
    <row r="281" spans="2:65" s="11" customFormat="1" ht="19.899999999999999" customHeight="1">
      <c r="B281" s="188"/>
      <c r="C281" s="189"/>
      <c r="D281" s="190" t="s">
        <v>73</v>
      </c>
      <c r="E281" s="202" t="s">
        <v>3233</v>
      </c>
      <c r="F281" s="202" t="s">
        <v>3234</v>
      </c>
      <c r="G281" s="189"/>
      <c r="H281" s="189"/>
      <c r="I281" s="192"/>
      <c r="J281" s="203">
        <f>BK281</f>
        <v>0</v>
      </c>
      <c r="K281" s="189"/>
      <c r="L281" s="194"/>
      <c r="M281" s="195"/>
      <c r="N281" s="196"/>
      <c r="O281" s="196"/>
      <c r="P281" s="197">
        <f>P282</f>
        <v>0</v>
      </c>
      <c r="Q281" s="196"/>
      <c r="R281" s="197">
        <f>R282</f>
        <v>0</v>
      </c>
      <c r="S281" s="196"/>
      <c r="T281" s="198">
        <f>T282</f>
        <v>0</v>
      </c>
      <c r="AR281" s="199" t="s">
        <v>211</v>
      </c>
      <c r="AT281" s="200" t="s">
        <v>73</v>
      </c>
      <c r="AU281" s="200" t="s">
        <v>81</v>
      </c>
      <c r="AY281" s="199" t="s">
        <v>196</v>
      </c>
      <c r="BK281" s="201">
        <f>BK282</f>
        <v>0</v>
      </c>
    </row>
    <row r="282" spans="2:65" s="1" customFormat="1" ht="14.5" customHeight="1">
      <c r="B282" s="42"/>
      <c r="C282" s="204" t="s">
        <v>1059</v>
      </c>
      <c r="D282" s="204" t="s">
        <v>198</v>
      </c>
      <c r="E282" s="205" t="s">
        <v>3235</v>
      </c>
      <c r="F282" s="206" t="s">
        <v>3236</v>
      </c>
      <c r="G282" s="207" t="s">
        <v>3237</v>
      </c>
      <c r="H282" s="208">
        <v>2</v>
      </c>
      <c r="I282" s="209"/>
      <c r="J282" s="210">
        <f>ROUND(I282*H282,2)</f>
        <v>0</v>
      </c>
      <c r="K282" s="206" t="s">
        <v>24</v>
      </c>
      <c r="L282" s="62"/>
      <c r="M282" s="211" t="s">
        <v>24</v>
      </c>
      <c r="N282" s="212" t="s">
        <v>45</v>
      </c>
      <c r="O282" s="43"/>
      <c r="P282" s="213">
        <f>O282*H282</f>
        <v>0</v>
      </c>
      <c r="Q282" s="213">
        <v>0</v>
      </c>
      <c r="R282" s="213">
        <f>Q282*H282</f>
        <v>0</v>
      </c>
      <c r="S282" s="213">
        <v>0</v>
      </c>
      <c r="T282" s="214">
        <f>S282*H282</f>
        <v>0</v>
      </c>
      <c r="AR282" s="25" t="s">
        <v>523</v>
      </c>
      <c r="AT282" s="25" t="s">
        <v>198</v>
      </c>
      <c r="AU282" s="25" t="s">
        <v>83</v>
      </c>
      <c r="AY282" s="25" t="s">
        <v>196</v>
      </c>
      <c r="BE282" s="215">
        <f>IF(N282="základní",J282,0)</f>
        <v>0</v>
      </c>
      <c r="BF282" s="215">
        <f>IF(N282="snížená",J282,0)</f>
        <v>0</v>
      </c>
      <c r="BG282" s="215">
        <f>IF(N282="zákl. přenesená",J282,0)</f>
        <v>0</v>
      </c>
      <c r="BH282" s="215">
        <f>IF(N282="sníž. přenesená",J282,0)</f>
        <v>0</v>
      </c>
      <c r="BI282" s="215">
        <f>IF(N282="nulová",J282,0)</f>
        <v>0</v>
      </c>
      <c r="BJ282" s="25" t="s">
        <v>81</v>
      </c>
      <c r="BK282" s="215">
        <f>ROUND(I282*H282,2)</f>
        <v>0</v>
      </c>
      <c r="BL282" s="25" t="s">
        <v>523</v>
      </c>
      <c r="BM282" s="25" t="s">
        <v>3238</v>
      </c>
    </row>
    <row r="283" spans="2:65" s="11" customFormat="1" ht="37.4" customHeight="1">
      <c r="B283" s="188"/>
      <c r="C283" s="189"/>
      <c r="D283" s="190" t="s">
        <v>73</v>
      </c>
      <c r="E283" s="191" t="s">
        <v>3239</v>
      </c>
      <c r="F283" s="191" t="s">
        <v>3240</v>
      </c>
      <c r="G283" s="189"/>
      <c r="H283" s="189"/>
      <c r="I283" s="192"/>
      <c r="J283" s="193">
        <f>BK283</f>
        <v>0</v>
      </c>
      <c r="K283" s="189"/>
      <c r="L283" s="194"/>
      <c r="M283" s="195"/>
      <c r="N283" s="196"/>
      <c r="O283" s="196"/>
      <c r="P283" s="197">
        <f>SUM(P284:P285)</f>
        <v>0</v>
      </c>
      <c r="Q283" s="196"/>
      <c r="R283" s="197">
        <f>SUM(R284:R285)</f>
        <v>0</v>
      </c>
      <c r="S283" s="196"/>
      <c r="T283" s="198">
        <f>SUM(T284:T285)</f>
        <v>0</v>
      </c>
      <c r="AR283" s="199" t="s">
        <v>203</v>
      </c>
      <c r="AT283" s="200" t="s">
        <v>73</v>
      </c>
      <c r="AU283" s="200" t="s">
        <v>74</v>
      </c>
      <c r="AY283" s="199" t="s">
        <v>196</v>
      </c>
      <c r="BK283" s="201">
        <f>SUM(BK284:BK285)</f>
        <v>0</v>
      </c>
    </row>
    <row r="284" spans="2:65" s="1" customFormat="1" ht="14.5" customHeight="1">
      <c r="B284" s="42"/>
      <c r="C284" s="204" t="s">
        <v>1064</v>
      </c>
      <c r="D284" s="204" t="s">
        <v>198</v>
      </c>
      <c r="E284" s="205" t="s">
        <v>3241</v>
      </c>
      <c r="F284" s="206" t="s">
        <v>3242</v>
      </c>
      <c r="G284" s="207" t="s">
        <v>24</v>
      </c>
      <c r="H284" s="208">
        <v>1</v>
      </c>
      <c r="I284" s="209"/>
      <c r="J284" s="210">
        <f>ROUND(I284*H284,2)</f>
        <v>0</v>
      </c>
      <c r="K284" s="206" t="s">
        <v>24</v>
      </c>
      <c r="L284" s="62"/>
      <c r="M284" s="211" t="s">
        <v>24</v>
      </c>
      <c r="N284" s="212" t="s">
        <v>45</v>
      </c>
      <c r="O284" s="43"/>
      <c r="P284" s="213">
        <f>O284*H284</f>
        <v>0</v>
      </c>
      <c r="Q284" s="213">
        <v>0</v>
      </c>
      <c r="R284" s="213">
        <f>Q284*H284</f>
        <v>0</v>
      </c>
      <c r="S284" s="213">
        <v>0</v>
      </c>
      <c r="T284" s="214">
        <f>S284*H284</f>
        <v>0</v>
      </c>
      <c r="AR284" s="25" t="s">
        <v>203</v>
      </c>
      <c r="AT284" s="25" t="s">
        <v>198</v>
      </c>
      <c r="AU284" s="25" t="s">
        <v>81</v>
      </c>
      <c r="AY284" s="25" t="s">
        <v>196</v>
      </c>
      <c r="BE284" s="215">
        <f>IF(N284="základní",J284,0)</f>
        <v>0</v>
      </c>
      <c r="BF284" s="215">
        <f>IF(N284="snížená",J284,0)</f>
        <v>0</v>
      </c>
      <c r="BG284" s="215">
        <f>IF(N284="zákl. přenesená",J284,0)</f>
        <v>0</v>
      </c>
      <c r="BH284" s="215">
        <f>IF(N284="sníž. přenesená",J284,0)</f>
        <v>0</v>
      </c>
      <c r="BI284" s="215">
        <f>IF(N284="nulová",J284,0)</f>
        <v>0</v>
      </c>
      <c r="BJ284" s="25" t="s">
        <v>81</v>
      </c>
      <c r="BK284" s="215">
        <f>ROUND(I284*H284,2)</f>
        <v>0</v>
      </c>
      <c r="BL284" s="25" t="s">
        <v>203</v>
      </c>
      <c r="BM284" s="25" t="s">
        <v>3243</v>
      </c>
    </row>
    <row r="285" spans="2:65" s="1" customFormat="1" ht="14.5" customHeight="1">
      <c r="B285" s="42"/>
      <c r="C285" s="204" t="s">
        <v>1076</v>
      </c>
      <c r="D285" s="204" t="s">
        <v>198</v>
      </c>
      <c r="E285" s="205" t="s">
        <v>3244</v>
      </c>
      <c r="F285" s="206" t="s">
        <v>3245</v>
      </c>
      <c r="G285" s="207" t="s">
        <v>24</v>
      </c>
      <c r="H285" s="208">
        <v>1</v>
      </c>
      <c r="I285" s="209"/>
      <c r="J285" s="210">
        <f>ROUND(I285*H285,2)</f>
        <v>0</v>
      </c>
      <c r="K285" s="206" t="s">
        <v>24</v>
      </c>
      <c r="L285" s="62"/>
      <c r="M285" s="211" t="s">
        <v>24</v>
      </c>
      <c r="N285" s="274" t="s">
        <v>45</v>
      </c>
      <c r="O285" s="275"/>
      <c r="P285" s="276">
        <f>O285*H285</f>
        <v>0</v>
      </c>
      <c r="Q285" s="276">
        <v>0</v>
      </c>
      <c r="R285" s="276">
        <f>Q285*H285</f>
        <v>0</v>
      </c>
      <c r="S285" s="276">
        <v>0</v>
      </c>
      <c r="T285" s="277">
        <f>S285*H285</f>
        <v>0</v>
      </c>
      <c r="AR285" s="25" t="s">
        <v>203</v>
      </c>
      <c r="AT285" s="25" t="s">
        <v>198</v>
      </c>
      <c r="AU285" s="25" t="s">
        <v>81</v>
      </c>
      <c r="AY285" s="25" t="s">
        <v>196</v>
      </c>
      <c r="BE285" s="215">
        <f>IF(N285="základní",J285,0)</f>
        <v>0</v>
      </c>
      <c r="BF285" s="215">
        <f>IF(N285="snížená",J285,0)</f>
        <v>0</v>
      </c>
      <c r="BG285" s="215">
        <f>IF(N285="zákl. přenesená",J285,0)</f>
        <v>0</v>
      </c>
      <c r="BH285" s="215">
        <f>IF(N285="sníž. přenesená",J285,0)</f>
        <v>0</v>
      </c>
      <c r="BI285" s="215">
        <f>IF(N285="nulová",J285,0)</f>
        <v>0</v>
      </c>
      <c r="BJ285" s="25" t="s">
        <v>81</v>
      </c>
      <c r="BK285" s="215">
        <f>ROUND(I285*H285,2)</f>
        <v>0</v>
      </c>
      <c r="BL285" s="25" t="s">
        <v>203</v>
      </c>
      <c r="BM285" s="25" t="s">
        <v>3246</v>
      </c>
    </row>
    <row r="286" spans="2:65" s="1" customFormat="1" ht="7" customHeight="1">
      <c r="B286" s="57"/>
      <c r="C286" s="58"/>
      <c r="D286" s="58"/>
      <c r="E286" s="58"/>
      <c r="F286" s="58"/>
      <c r="G286" s="58"/>
      <c r="H286" s="58"/>
      <c r="I286" s="149"/>
      <c r="J286" s="58"/>
      <c r="K286" s="58"/>
      <c r="L286" s="62"/>
    </row>
  </sheetData>
  <sheetProtection algorithmName="SHA-512" hashValue="RuzA/eh15HMrak08jJx1f8EuL7ptzdBr6RL7yNSL7WN1OSUMD+NM+uNdAz4EpXFuliCUbjjhlOZPkzNOglR8LA==" saltValue="BQ+KVf5wKPemlqZk54jpiHZMg0lictGrn9wUOKccSC1fVNcbIfQT1BiP9J2JUqnTBvI0S8pw11SAiPj6aiowMA==" spinCount="100000" sheet="1" objects="1" scenarios="1" formatColumns="0" formatRows="0" autoFilter="0"/>
  <autoFilter ref="C102:K285"/>
  <mergeCells count="13">
    <mergeCell ref="E95:H95"/>
    <mergeCell ref="G1:H1"/>
    <mergeCell ref="L2:V2"/>
    <mergeCell ref="E49:H49"/>
    <mergeCell ref="E51:H51"/>
    <mergeCell ref="J55:J56"/>
    <mergeCell ref="E91:H91"/>
    <mergeCell ref="E93:H93"/>
    <mergeCell ref="E7:H7"/>
    <mergeCell ref="E9:H9"/>
    <mergeCell ref="E11:H11"/>
    <mergeCell ref="E26:H26"/>
    <mergeCell ref="E47:H47"/>
  </mergeCells>
  <hyperlinks>
    <hyperlink ref="F1:G1" location="C2" display="1) Krycí list soupisu"/>
    <hyperlink ref="G1:H1" location="C58" display="2) Rekapitulace"/>
    <hyperlink ref="J1" location="C102" display="3) Soupis prací"/>
    <hyperlink ref="L1:V1" location="'Rekapitulace stavby'!C2" display="Rekapitulace stavby"/>
  </hyperlinks>
  <pageMargins left="0.59055118110236227" right="0.59055118110236227" top="0.59055118110236227" bottom="0.59055118110236227" header="0" footer="0"/>
  <pageSetup paperSize="9" fitToHeight="100" orientation="landscape"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09"/>
  <sheetViews>
    <sheetView showGridLines="0" workbookViewId="0">
      <pane ySplit="1" topLeftCell="A160" activePane="bottomLeft" state="frozen"/>
      <selection pane="bottomLeft" activeCell="J55" sqref="J55:J56"/>
    </sheetView>
  </sheetViews>
  <sheetFormatPr defaultRowHeight="12"/>
  <cols>
    <col min="1" max="1" width="6.25" customWidth="1"/>
    <col min="2" max="2" width="1.25" customWidth="1"/>
    <col min="3" max="3" width="3.125" customWidth="1"/>
    <col min="4" max="4" width="3.25" customWidth="1"/>
    <col min="5" max="5" width="12.875" customWidth="1"/>
    <col min="6" max="6" width="85.25" customWidth="1"/>
    <col min="7" max="7" width="9.5" customWidth="1"/>
    <col min="8" max="8" width="12.25" customWidth="1"/>
    <col min="9" max="9" width="14.125" style="121" customWidth="1"/>
    <col min="10" max="10" width="32.75" customWidth="1"/>
    <col min="11" max="11" width="16.37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100</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135</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3247</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3248</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84" customHeight="1">
      <c r="B26" s="131"/>
      <c r="C26" s="132"/>
      <c r="D26" s="132"/>
      <c r="E26" s="395" t="s">
        <v>3249</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ROUNDUP(J91,2)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ROUNDUP(SUM(BE91:BE208), 2)</f>
        <v>0</v>
      </c>
      <c r="G32" s="43"/>
      <c r="H32" s="43"/>
      <c r="I32" s="141">
        <v>0.21</v>
      </c>
      <c r="J32" s="140">
        <f>ROUNDUP(ROUNDUP((SUM(BE91:BE208)), 2)*I32, 1)</f>
        <v>0</v>
      </c>
      <c r="K32" s="46"/>
    </row>
    <row r="33" spans="2:11" s="1" customFormat="1" ht="14.4" customHeight="1">
      <c r="B33" s="42"/>
      <c r="C33" s="43"/>
      <c r="D33" s="43"/>
      <c r="E33" s="50" t="s">
        <v>46</v>
      </c>
      <c r="F33" s="140">
        <f>ROUNDUP(SUM(BF91:BF208), 2)</f>
        <v>0</v>
      </c>
      <c r="G33" s="43"/>
      <c r="H33" s="43"/>
      <c r="I33" s="141">
        <v>0.15</v>
      </c>
      <c r="J33" s="140">
        <f>ROUNDUP(ROUNDUP((SUM(BF91:BF208)), 2)*I33, 1)</f>
        <v>0</v>
      </c>
      <c r="K33" s="46"/>
    </row>
    <row r="34" spans="2:11" s="1" customFormat="1" ht="14.4" hidden="1" customHeight="1">
      <c r="B34" s="42"/>
      <c r="C34" s="43"/>
      <c r="D34" s="43"/>
      <c r="E34" s="50" t="s">
        <v>47</v>
      </c>
      <c r="F34" s="140">
        <f>ROUNDUP(SUM(BG91:BG208), 2)</f>
        <v>0</v>
      </c>
      <c r="G34" s="43"/>
      <c r="H34" s="43"/>
      <c r="I34" s="141">
        <v>0.21</v>
      </c>
      <c r="J34" s="140">
        <v>0</v>
      </c>
      <c r="K34" s="46"/>
    </row>
    <row r="35" spans="2:11" s="1" customFormat="1" ht="14.4" hidden="1" customHeight="1">
      <c r="B35" s="42"/>
      <c r="C35" s="43"/>
      <c r="D35" s="43"/>
      <c r="E35" s="50" t="s">
        <v>48</v>
      </c>
      <c r="F35" s="140">
        <f>ROUNDUP(SUM(BH91:BH208), 2)</f>
        <v>0</v>
      </c>
      <c r="G35" s="43"/>
      <c r="H35" s="43"/>
      <c r="I35" s="141">
        <v>0.15</v>
      </c>
      <c r="J35" s="140">
        <v>0</v>
      </c>
      <c r="K35" s="46"/>
    </row>
    <row r="36" spans="2:11" s="1" customFormat="1" ht="14.4" hidden="1" customHeight="1">
      <c r="B36" s="42"/>
      <c r="C36" s="43"/>
      <c r="D36" s="43"/>
      <c r="E36" s="50" t="s">
        <v>49</v>
      </c>
      <c r="F36" s="140">
        <f>ROUNDUP(SUM(BI91:BI208),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135</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A5 - elektroinstalace</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Pavel Knižek Jílové u Děčína</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J91</f>
        <v>0</v>
      </c>
      <c r="K60" s="46"/>
      <c r="AU60" s="25" t="s">
        <v>143</v>
      </c>
    </row>
    <row r="61" spans="2:47" s="8" customFormat="1" ht="25" customHeight="1">
      <c r="B61" s="159"/>
      <c r="C61" s="160"/>
      <c r="D61" s="161" t="s">
        <v>2744</v>
      </c>
      <c r="E61" s="162"/>
      <c r="F61" s="162"/>
      <c r="G61" s="162"/>
      <c r="H61" s="162"/>
      <c r="I61" s="163"/>
      <c r="J61" s="164">
        <f>J92</f>
        <v>0</v>
      </c>
      <c r="K61" s="165"/>
    </row>
    <row r="62" spans="2:47" s="9" customFormat="1" ht="19.899999999999999" customHeight="1">
      <c r="B62" s="166"/>
      <c r="C62" s="167"/>
      <c r="D62" s="168" t="s">
        <v>3250</v>
      </c>
      <c r="E62" s="169"/>
      <c r="F62" s="169"/>
      <c r="G62" s="169"/>
      <c r="H62" s="169"/>
      <c r="I62" s="170"/>
      <c r="J62" s="171">
        <f>J93</f>
        <v>0</v>
      </c>
      <c r="K62" s="172"/>
    </row>
    <row r="63" spans="2:47" s="9" customFormat="1" ht="19.899999999999999" customHeight="1">
      <c r="B63" s="166"/>
      <c r="C63" s="167"/>
      <c r="D63" s="168" t="s">
        <v>3251</v>
      </c>
      <c r="E63" s="169"/>
      <c r="F63" s="169"/>
      <c r="G63" s="169"/>
      <c r="H63" s="169"/>
      <c r="I63" s="170"/>
      <c r="J63" s="171">
        <f>J100</f>
        <v>0</v>
      </c>
      <c r="K63" s="172"/>
    </row>
    <row r="64" spans="2:47" s="9" customFormat="1" ht="19.899999999999999" customHeight="1">
      <c r="B64" s="166"/>
      <c r="C64" s="167"/>
      <c r="D64" s="168" t="s">
        <v>3252</v>
      </c>
      <c r="E64" s="169"/>
      <c r="F64" s="169"/>
      <c r="G64" s="169"/>
      <c r="H64" s="169"/>
      <c r="I64" s="170"/>
      <c r="J64" s="171">
        <f>J116</f>
        <v>0</v>
      </c>
      <c r="K64" s="172"/>
    </row>
    <row r="65" spans="2:12" s="9" customFormat="1" ht="19.899999999999999" customHeight="1">
      <c r="B65" s="166"/>
      <c r="C65" s="167"/>
      <c r="D65" s="168" t="s">
        <v>3253</v>
      </c>
      <c r="E65" s="169"/>
      <c r="F65" s="169"/>
      <c r="G65" s="169"/>
      <c r="H65" s="169"/>
      <c r="I65" s="170"/>
      <c r="J65" s="171">
        <f>J146</f>
        <v>0</v>
      </c>
      <c r="K65" s="172"/>
    </row>
    <row r="66" spans="2:12" s="9" customFormat="1" ht="19.899999999999999" customHeight="1">
      <c r="B66" s="166"/>
      <c r="C66" s="167"/>
      <c r="D66" s="168" t="s">
        <v>3254</v>
      </c>
      <c r="E66" s="169"/>
      <c r="F66" s="169"/>
      <c r="G66" s="169"/>
      <c r="H66" s="169"/>
      <c r="I66" s="170"/>
      <c r="J66" s="171">
        <f>J159</f>
        <v>0</v>
      </c>
      <c r="K66" s="172"/>
    </row>
    <row r="67" spans="2:12" s="9" customFormat="1" ht="19.899999999999999" customHeight="1">
      <c r="B67" s="166"/>
      <c r="C67" s="167"/>
      <c r="D67" s="168" t="s">
        <v>3255</v>
      </c>
      <c r="E67" s="169"/>
      <c r="F67" s="169"/>
      <c r="G67" s="169"/>
      <c r="H67" s="169"/>
      <c r="I67" s="170"/>
      <c r="J67" s="171">
        <f>J178</f>
        <v>0</v>
      </c>
      <c r="K67" s="172"/>
    </row>
    <row r="68" spans="2:12" s="9" customFormat="1" ht="19.899999999999999" customHeight="1">
      <c r="B68" s="166"/>
      <c r="C68" s="167"/>
      <c r="D68" s="168" t="s">
        <v>3256</v>
      </c>
      <c r="E68" s="169"/>
      <c r="F68" s="169"/>
      <c r="G68" s="169"/>
      <c r="H68" s="169"/>
      <c r="I68" s="170"/>
      <c r="J68" s="171">
        <f>J199</f>
        <v>0</v>
      </c>
      <c r="K68" s="172"/>
    </row>
    <row r="69" spans="2:12" s="9" customFormat="1" ht="19.899999999999999" customHeight="1">
      <c r="B69" s="166"/>
      <c r="C69" s="167"/>
      <c r="D69" s="168" t="s">
        <v>3257</v>
      </c>
      <c r="E69" s="169"/>
      <c r="F69" s="169"/>
      <c r="G69" s="169"/>
      <c r="H69" s="169"/>
      <c r="I69" s="170"/>
      <c r="J69" s="171">
        <f>J207</f>
        <v>0</v>
      </c>
      <c r="K69" s="172"/>
    </row>
    <row r="70" spans="2:12" s="1" customFormat="1" ht="21.75" customHeight="1">
      <c r="B70" s="42"/>
      <c r="C70" s="43"/>
      <c r="D70" s="43"/>
      <c r="E70" s="43"/>
      <c r="F70" s="43"/>
      <c r="G70" s="43"/>
      <c r="H70" s="43"/>
      <c r="I70" s="128"/>
      <c r="J70" s="43"/>
      <c r="K70" s="46"/>
    </row>
    <row r="71" spans="2:12" s="1" customFormat="1" ht="7" customHeight="1">
      <c r="B71" s="57"/>
      <c r="C71" s="58"/>
      <c r="D71" s="58"/>
      <c r="E71" s="58"/>
      <c r="F71" s="58"/>
      <c r="G71" s="58"/>
      <c r="H71" s="58"/>
      <c r="I71" s="149"/>
      <c r="J71" s="58"/>
      <c r="K71" s="59"/>
    </row>
    <row r="75" spans="2:12" s="1" customFormat="1" ht="7" customHeight="1">
      <c r="B75" s="60"/>
      <c r="C75" s="61"/>
      <c r="D75" s="61"/>
      <c r="E75" s="61"/>
      <c r="F75" s="61"/>
      <c r="G75" s="61"/>
      <c r="H75" s="61"/>
      <c r="I75" s="152"/>
      <c r="J75" s="61"/>
      <c r="K75" s="61"/>
      <c r="L75" s="62"/>
    </row>
    <row r="76" spans="2:12" s="1" customFormat="1" ht="37" customHeight="1">
      <c r="B76" s="42"/>
      <c r="C76" s="63" t="s">
        <v>180</v>
      </c>
      <c r="D76" s="64"/>
      <c r="E76" s="64"/>
      <c r="F76" s="64"/>
      <c r="G76" s="64"/>
      <c r="H76" s="64"/>
      <c r="I76" s="173"/>
      <c r="J76" s="64"/>
      <c r="K76" s="64"/>
      <c r="L76" s="62"/>
    </row>
    <row r="77" spans="2:12" s="1" customFormat="1" ht="7" customHeight="1">
      <c r="B77" s="42"/>
      <c r="C77" s="64"/>
      <c r="D77" s="64"/>
      <c r="E77" s="64"/>
      <c r="F77" s="64"/>
      <c r="G77" s="64"/>
      <c r="H77" s="64"/>
      <c r="I77" s="173"/>
      <c r="J77" s="64"/>
      <c r="K77" s="64"/>
      <c r="L77" s="62"/>
    </row>
    <row r="78" spans="2:12" s="1" customFormat="1" ht="14.4" customHeight="1">
      <c r="B78" s="42"/>
      <c r="C78" s="66" t="s">
        <v>18</v>
      </c>
      <c r="D78" s="64"/>
      <c r="E78" s="64"/>
      <c r="F78" s="64"/>
      <c r="G78" s="64"/>
      <c r="H78" s="64"/>
      <c r="I78" s="173"/>
      <c r="J78" s="64"/>
      <c r="K78" s="64"/>
      <c r="L78" s="62"/>
    </row>
    <row r="79" spans="2:12" s="1" customFormat="1" ht="14.5" customHeight="1">
      <c r="B79" s="42"/>
      <c r="C79" s="64"/>
      <c r="D79" s="64"/>
      <c r="E79" s="408" t="str">
        <f>E7</f>
        <v>Malšovice 6 a 17/6 - stavební úpravy</v>
      </c>
      <c r="F79" s="409"/>
      <c r="G79" s="409"/>
      <c r="H79" s="409"/>
      <c r="I79" s="173"/>
      <c r="J79" s="64"/>
      <c r="K79" s="64"/>
      <c r="L79" s="62"/>
    </row>
    <row r="80" spans="2:12">
      <c r="B80" s="29"/>
      <c r="C80" s="66" t="s">
        <v>134</v>
      </c>
      <c r="D80" s="174"/>
      <c r="E80" s="174"/>
      <c r="F80" s="174"/>
      <c r="G80" s="174"/>
      <c r="H80" s="174"/>
      <c r="J80" s="174"/>
      <c r="K80" s="174"/>
      <c r="L80" s="175"/>
    </row>
    <row r="81" spans="2:65" s="1" customFormat="1" ht="14.5" customHeight="1">
      <c r="B81" s="42"/>
      <c r="C81" s="64"/>
      <c r="D81" s="64"/>
      <c r="E81" s="408" t="s">
        <v>135</v>
      </c>
      <c r="F81" s="402"/>
      <c r="G81" s="402"/>
      <c r="H81" s="402"/>
      <c r="I81" s="173"/>
      <c r="J81" s="64"/>
      <c r="K81" s="64"/>
      <c r="L81" s="62"/>
    </row>
    <row r="82" spans="2:65" s="1" customFormat="1" ht="14.4" customHeight="1">
      <c r="B82" s="42"/>
      <c r="C82" s="66" t="s">
        <v>136</v>
      </c>
      <c r="D82" s="64"/>
      <c r="E82" s="64"/>
      <c r="F82" s="64"/>
      <c r="G82" s="64"/>
      <c r="H82" s="64"/>
      <c r="I82" s="173"/>
      <c r="J82" s="64"/>
      <c r="K82" s="64"/>
      <c r="L82" s="62"/>
    </row>
    <row r="83" spans="2:65" s="1" customFormat="1" ht="15" customHeight="1">
      <c r="B83" s="42"/>
      <c r="C83" s="64"/>
      <c r="D83" s="64"/>
      <c r="E83" s="374" t="str">
        <f>E11</f>
        <v>A5 - elektroinstalace</v>
      </c>
      <c r="F83" s="402"/>
      <c r="G83" s="402"/>
      <c r="H83" s="402"/>
      <c r="I83" s="173"/>
      <c r="J83" s="64"/>
      <c r="K83" s="64"/>
      <c r="L83" s="62"/>
    </row>
    <row r="84" spans="2:65" s="1" customFormat="1" ht="7" customHeight="1">
      <c r="B84" s="42"/>
      <c r="C84" s="64"/>
      <c r="D84" s="64"/>
      <c r="E84" s="64"/>
      <c r="F84" s="64"/>
      <c r="G84" s="64"/>
      <c r="H84" s="64"/>
      <c r="I84" s="173"/>
      <c r="J84" s="64"/>
      <c r="K84" s="64"/>
      <c r="L84" s="62"/>
    </row>
    <row r="85" spans="2:65" s="1" customFormat="1" ht="18" customHeight="1">
      <c r="B85" s="42"/>
      <c r="C85" s="66" t="s">
        <v>25</v>
      </c>
      <c r="D85" s="64"/>
      <c r="E85" s="64"/>
      <c r="F85" s="176" t="str">
        <f>F14</f>
        <v xml:space="preserve">Malšovice  </v>
      </c>
      <c r="G85" s="64"/>
      <c r="H85" s="64"/>
      <c r="I85" s="177" t="s">
        <v>27</v>
      </c>
      <c r="J85" s="74" t="str">
        <f>IF(J14="","",J14)</f>
        <v>2. 3. 2018</v>
      </c>
      <c r="K85" s="64"/>
      <c r="L85" s="62"/>
    </row>
    <row r="86" spans="2:65" s="1" customFormat="1" ht="7" customHeight="1">
      <c r="B86" s="42"/>
      <c r="C86" s="64"/>
      <c r="D86" s="64"/>
      <c r="E86" s="64"/>
      <c r="F86" s="64"/>
      <c r="G86" s="64"/>
      <c r="H86" s="64"/>
      <c r="I86" s="173"/>
      <c r="J86" s="64"/>
      <c r="K86" s="64"/>
      <c r="L86" s="62"/>
    </row>
    <row r="87" spans="2:65" s="1" customFormat="1">
      <c r="B87" s="42"/>
      <c r="C87" s="66" t="s">
        <v>29</v>
      </c>
      <c r="D87" s="64"/>
      <c r="E87" s="64"/>
      <c r="F87" s="176" t="str">
        <f>E17</f>
        <v>Obec Malšovice</v>
      </c>
      <c r="G87" s="64"/>
      <c r="H87" s="64"/>
      <c r="I87" s="177" t="s">
        <v>35</v>
      </c>
      <c r="J87" s="176" t="str">
        <f>E23</f>
        <v>Pavel Knižek Jílové u Děčína</v>
      </c>
      <c r="K87" s="64"/>
      <c r="L87" s="62"/>
    </row>
    <row r="88" spans="2:65" s="1" customFormat="1" ht="14.4" customHeight="1">
      <c r="B88" s="42"/>
      <c r="C88" s="66" t="s">
        <v>33</v>
      </c>
      <c r="D88" s="64"/>
      <c r="E88" s="64"/>
      <c r="F88" s="176" t="str">
        <f>IF(E20="","",E20)</f>
        <v/>
      </c>
      <c r="G88" s="64"/>
      <c r="H88" s="64"/>
      <c r="I88" s="173"/>
      <c r="J88" s="64"/>
      <c r="K88" s="64"/>
      <c r="L88" s="62"/>
    </row>
    <row r="89" spans="2:65" s="1" customFormat="1" ht="10.25" customHeight="1">
      <c r="B89" s="42"/>
      <c r="C89" s="64"/>
      <c r="D89" s="64"/>
      <c r="E89" s="64"/>
      <c r="F89" s="64"/>
      <c r="G89" s="64"/>
      <c r="H89" s="64"/>
      <c r="I89" s="173"/>
      <c r="J89" s="64"/>
      <c r="K89" s="64"/>
      <c r="L89" s="62"/>
    </row>
    <row r="90" spans="2:65" s="10" customFormat="1" ht="29.25" customHeight="1">
      <c r="B90" s="178"/>
      <c r="C90" s="179" t="s">
        <v>181</v>
      </c>
      <c r="D90" s="180" t="s">
        <v>59</v>
      </c>
      <c r="E90" s="180" t="s">
        <v>55</v>
      </c>
      <c r="F90" s="180" t="s">
        <v>182</v>
      </c>
      <c r="G90" s="180" t="s">
        <v>183</v>
      </c>
      <c r="H90" s="180" t="s">
        <v>184</v>
      </c>
      <c r="I90" s="181" t="s">
        <v>185</v>
      </c>
      <c r="J90" s="180" t="s">
        <v>141</v>
      </c>
      <c r="K90" s="182" t="s">
        <v>186</v>
      </c>
      <c r="L90" s="183"/>
      <c r="M90" s="82" t="s">
        <v>187</v>
      </c>
      <c r="N90" s="83" t="s">
        <v>44</v>
      </c>
      <c r="O90" s="83" t="s">
        <v>188</v>
      </c>
      <c r="P90" s="83" t="s">
        <v>189</v>
      </c>
      <c r="Q90" s="83" t="s">
        <v>190</v>
      </c>
      <c r="R90" s="83" t="s">
        <v>191</v>
      </c>
      <c r="S90" s="83" t="s">
        <v>192</v>
      </c>
      <c r="T90" s="84" t="s">
        <v>193</v>
      </c>
    </row>
    <row r="91" spans="2:65" s="1" customFormat="1" ht="29.25" customHeight="1">
      <c r="B91" s="42"/>
      <c r="C91" s="88" t="s">
        <v>142</v>
      </c>
      <c r="D91" s="64"/>
      <c r="E91" s="64"/>
      <c r="F91" s="64"/>
      <c r="G91" s="64"/>
      <c r="H91" s="64"/>
      <c r="I91" s="173"/>
      <c r="J91" s="184">
        <f>BK91</f>
        <v>0</v>
      </c>
      <c r="K91" s="64"/>
      <c r="L91" s="62"/>
      <c r="M91" s="85"/>
      <c r="N91" s="86"/>
      <c r="O91" s="86"/>
      <c r="P91" s="185">
        <f>P92</f>
        <v>0</v>
      </c>
      <c r="Q91" s="86"/>
      <c r="R91" s="185">
        <f>R92</f>
        <v>1.2820000000000002E-2</v>
      </c>
      <c r="S91" s="86"/>
      <c r="T91" s="186">
        <f>T92</f>
        <v>0</v>
      </c>
      <c r="AT91" s="25" t="s">
        <v>73</v>
      </c>
      <c r="AU91" s="25" t="s">
        <v>143</v>
      </c>
      <c r="BK91" s="187">
        <f>BK92</f>
        <v>0</v>
      </c>
    </row>
    <row r="92" spans="2:65" s="11" customFormat="1" ht="37.4" customHeight="1">
      <c r="B92" s="188"/>
      <c r="C92" s="189"/>
      <c r="D92" s="190" t="s">
        <v>73</v>
      </c>
      <c r="E92" s="191" t="s">
        <v>252</v>
      </c>
      <c r="F92" s="191" t="s">
        <v>3232</v>
      </c>
      <c r="G92" s="189"/>
      <c r="H92" s="189"/>
      <c r="I92" s="192"/>
      <c r="J92" s="193">
        <f>BK92</f>
        <v>0</v>
      </c>
      <c r="K92" s="189"/>
      <c r="L92" s="194"/>
      <c r="M92" s="195"/>
      <c r="N92" s="196"/>
      <c r="O92" s="196"/>
      <c r="P92" s="197">
        <f>P93+P100+P116+P146+P159+P178+P199+P207</f>
        <v>0</v>
      </c>
      <c r="Q92" s="196"/>
      <c r="R92" s="197">
        <f>R93+R100+R116+R146+R159+R178+R199+R207</f>
        <v>1.2820000000000002E-2</v>
      </c>
      <c r="S92" s="196"/>
      <c r="T92" s="198">
        <f>T93+T100+T116+T146+T159+T178+T199+T207</f>
        <v>0</v>
      </c>
      <c r="AR92" s="199" t="s">
        <v>211</v>
      </c>
      <c r="AT92" s="200" t="s">
        <v>73</v>
      </c>
      <c r="AU92" s="200" t="s">
        <v>74</v>
      </c>
      <c r="AY92" s="199" t="s">
        <v>196</v>
      </c>
      <c r="BK92" s="201">
        <f>BK93+BK100+BK116+BK146+BK159+BK178+BK199+BK207</f>
        <v>0</v>
      </c>
    </row>
    <row r="93" spans="2:65" s="11" customFormat="1" ht="19.899999999999999" customHeight="1">
      <c r="B93" s="188"/>
      <c r="C93" s="189"/>
      <c r="D93" s="190" t="s">
        <v>73</v>
      </c>
      <c r="E93" s="202" t="s">
        <v>3258</v>
      </c>
      <c r="F93" s="202" t="s">
        <v>3259</v>
      </c>
      <c r="G93" s="189"/>
      <c r="H93" s="189"/>
      <c r="I93" s="192"/>
      <c r="J93" s="203">
        <f>BK93</f>
        <v>0</v>
      </c>
      <c r="K93" s="189"/>
      <c r="L93" s="194"/>
      <c r="M93" s="195"/>
      <c r="N93" s="196"/>
      <c r="O93" s="196"/>
      <c r="P93" s="197">
        <f>SUM(P94:P99)</f>
        <v>0</v>
      </c>
      <c r="Q93" s="196"/>
      <c r="R93" s="197">
        <f>SUM(R94:R99)</f>
        <v>0</v>
      </c>
      <c r="S93" s="196"/>
      <c r="T93" s="198">
        <f>SUM(T94:T99)</f>
        <v>0</v>
      </c>
      <c r="AR93" s="199" t="s">
        <v>211</v>
      </c>
      <c r="AT93" s="200" t="s">
        <v>73</v>
      </c>
      <c r="AU93" s="200" t="s">
        <v>81</v>
      </c>
      <c r="AY93" s="199" t="s">
        <v>196</v>
      </c>
      <c r="BK93" s="201">
        <f>SUM(BK94:BK99)</f>
        <v>0</v>
      </c>
    </row>
    <row r="94" spans="2:65" s="1" customFormat="1" ht="14.5" customHeight="1">
      <c r="B94" s="42"/>
      <c r="C94" s="250" t="s">
        <v>81</v>
      </c>
      <c r="D94" s="250" t="s">
        <v>252</v>
      </c>
      <c r="E94" s="251" t="s">
        <v>3260</v>
      </c>
      <c r="F94" s="252" t="s">
        <v>3261</v>
      </c>
      <c r="G94" s="253" t="s">
        <v>248</v>
      </c>
      <c r="H94" s="254">
        <v>1</v>
      </c>
      <c r="I94" s="255"/>
      <c r="J94" s="256">
        <f t="shared" ref="J94:J99" si="0">ROUND(I94*H94,2)</f>
        <v>0</v>
      </c>
      <c r="K94" s="252" t="s">
        <v>24</v>
      </c>
      <c r="L94" s="257"/>
      <c r="M94" s="258" t="s">
        <v>24</v>
      </c>
      <c r="N94" s="259" t="s">
        <v>45</v>
      </c>
      <c r="O94" s="43"/>
      <c r="P94" s="213">
        <f t="shared" ref="P94:P99" si="1">O94*H94</f>
        <v>0</v>
      </c>
      <c r="Q94" s="213">
        <v>0</v>
      </c>
      <c r="R94" s="213">
        <f t="shared" ref="R94:R99" si="2">Q94*H94</f>
        <v>0</v>
      </c>
      <c r="S94" s="213">
        <v>0</v>
      </c>
      <c r="T94" s="214">
        <f t="shared" ref="T94:T99" si="3">S94*H94</f>
        <v>0</v>
      </c>
      <c r="AR94" s="25" t="s">
        <v>887</v>
      </c>
      <c r="AT94" s="25" t="s">
        <v>252</v>
      </c>
      <c r="AU94" s="25" t="s">
        <v>83</v>
      </c>
      <c r="AY94" s="25" t="s">
        <v>196</v>
      </c>
      <c r="BE94" s="215">
        <f t="shared" ref="BE94:BE99" si="4">IF(N94="základní",J94,0)</f>
        <v>0</v>
      </c>
      <c r="BF94" s="215">
        <f t="shared" ref="BF94:BF99" si="5">IF(N94="snížená",J94,0)</f>
        <v>0</v>
      </c>
      <c r="BG94" s="215">
        <f t="shared" ref="BG94:BG99" si="6">IF(N94="zákl. přenesená",J94,0)</f>
        <v>0</v>
      </c>
      <c r="BH94" s="215">
        <f t="shared" ref="BH94:BH99" si="7">IF(N94="sníž. přenesená",J94,0)</f>
        <v>0</v>
      </c>
      <c r="BI94" s="215">
        <f t="shared" ref="BI94:BI99" si="8">IF(N94="nulová",J94,0)</f>
        <v>0</v>
      </c>
      <c r="BJ94" s="25" t="s">
        <v>81</v>
      </c>
      <c r="BK94" s="215">
        <f t="shared" ref="BK94:BK99" si="9">ROUND(I94*H94,2)</f>
        <v>0</v>
      </c>
      <c r="BL94" s="25" t="s">
        <v>887</v>
      </c>
      <c r="BM94" s="25" t="s">
        <v>3262</v>
      </c>
    </row>
    <row r="95" spans="2:65" s="1" customFormat="1" ht="14.5" customHeight="1">
      <c r="B95" s="42"/>
      <c r="C95" s="250" t="s">
        <v>83</v>
      </c>
      <c r="D95" s="250" t="s">
        <v>252</v>
      </c>
      <c r="E95" s="251" t="s">
        <v>3263</v>
      </c>
      <c r="F95" s="252" t="s">
        <v>3264</v>
      </c>
      <c r="G95" s="253" t="s">
        <v>248</v>
      </c>
      <c r="H95" s="254">
        <v>1</v>
      </c>
      <c r="I95" s="255"/>
      <c r="J95" s="256">
        <f t="shared" si="0"/>
        <v>0</v>
      </c>
      <c r="K95" s="252" t="s">
        <v>24</v>
      </c>
      <c r="L95" s="257"/>
      <c r="M95" s="258" t="s">
        <v>24</v>
      </c>
      <c r="N95" s="259" t="s">
        <v>45</v>
      </c>
      <c r="O95" s="43"/>
      <c r="P95" s="213">
        <f t="shared" si="1"/>
        <v>0</v>
      </c>
      <c r="Q95" s="213">
        <v>0</v>
      </c>
      <c r="R95" s="213">
        <f t="shared" si="2"/>
        <v>0</v>
      </c>
      <c r="S95" s="213">
        <v>0</v>
      </c>
      <c r="T95" s="214">
        <f t="shared" si="3"/>
        <v>0</v>
      </c>
      <c r="AR95" s="25" t="s">
        <v>887</v>
      </c>
      <c r="AT95" s="25" t="s">
        <v>252</v>
      </c>
      <c r="AU95" s="25" t="s">
        <v>83</v>
      </c>
      <c r="AY95" s="25" t="s">
        <v>196</v>
      </c>
      <c r="BE95" s="215">
        <f t="shared" si="4"/>
        <v>0</v>
      </c>
      <c r="BF95" s="215">
        <f t="shared" si="5"/>
        <v>0</v>
      </c>
      <c r="BG95" s="215">
        <f t="shared" si="6"/>
        <v>0</v>
      </c>
      <c r="BH95" s="215">
        <f t="shared" si="7"/>
        <v>0</v>
      </c>
      <c r="BI95" s="215">
        <f t="shared" si="8"/>
        <v>0</v>
      </c>
      <c r="BJ95" s="25" t="s">
        <v>81</v>
      </c>
      <c r="BK95" s="215">
        <f t="shared" si="9"/>
        <v>0</v>
      </c>
      <c r="BL95" s="25" t="s">
        <v>887</v>
      </c>
      <c r="BM95" s="25" t="s">
        <v>3265</v>
      </c>
    </row>
    <row r="96" spans="2:65" s="1" customFormat="1" ht="14.5" customHeight="1">
      <c r="B96" s="42"/>
      <c r="C96" s="250" t="s">
        <v>211</v>
      </c>
      <c r="D96" s="250" t="s">
        <v>252</v>
      </c>
      <c r="E96" s="251" t="s">
        <v>3266</v>
      </c>
      <c r="F96" s="252" t="s">
        <v>3267</v>
      </c>
      <c r="G96" s="253" t="s">
        <v>248</v>
      </c>
      <c r="H96" s="254">
        <v>1</v>
      </c>
      <c r="I96" s="255"/>
      <c r="J96" s="256">
        <f t="shared" si="0"/>
        <v>0</v>
      </c>
      <c r="K96" s="252" t="s">
        <v>24</v>
      </c>
      <c r="L96" s="257"/>
      <c r="M96" s="258" t="s">
        <v>24</v>
      </c>
      <c r="N96" s="259" t="s">
        <v>45</v>
      </c>
      <c r="O96" s="43"/>
      <c r="P96" s="213">
        <f t="shared" si="1"/>
        <v>0</v>
      </c>
      <c r="Q96" s="213">
        <v>0</v>
      </c>
      <c r="R96" s="213">
        <f t="shared" si="2"/>
        <v>0</v>
      </c>
      <c r="S96" s="213">
        <v>0</v>
      </c>
      <c r="T96" s="214">
        <f t="shared" si="3"/>
        <v>0</v>
      </c>
      <c r="AR96" s="25" t="s">
        <v>887</v>
      </c>
      <c r="AT96" s="25" t="s">
        <v>252</v>
      </c>
      <c r="AU96" s="25" t="s">
        <v>83</v>
      </c>
      <c r="AY96" s="25" t="s">
        <v>196</v>
      </c>
      <c r="BE96" s="215">
        <f t="shared" si="4"/>
        <v>0</v>
      </c>
      <c r="BF96" s="215">
        <f t="shared" si="5"/>
        <v>0</v>
      </c>
      <c r="BG96" s="215">
        <f t="shared" si="6"/>
        <v>0</v>
      </c>
      <c r="BH96" s="215">
        <f t="shared" si="7"/>
        <v>0</v>
      </c>
      <c r="BI96" s="215">
        <f t="shared" si="8"/>
        <v>0</v>
      </c>
      <c r="BJ96" s="25" t="s">
        <v>81</v>
      </c>
      <c r="BK96" s="215">
        <f t="shared" si="9"/>
        <v>0</v>
      </c>
      <c r="BL96" s="25" t="s">
        <v>887</v>
      </c>
      <c r="BM96" s="25" t="s">
        <v>3268</v>
      </c>
    </row>
    <row r="97" spans="2:65" s="1" customFormat="1" ht="14.5" customHeight="1">
      <c r="B97" s="42"/>
      <c r="C97" s="250" t="s">
        <v>203</v>
      </c>
      <c r="D97" s="250" t="s">
        <v>252</v>
      </c>
      <c r="E97" s="251" t="s">
        <v>3269</v>
      </c>
      <c r="F97" s="252" t="s">
        <v>3270</v>
      </c>
      <c r="G97" s="253" t="s">
        <v>248</v>
      </c>
      <c r="H97" s="254">
        <v>1</v>
      </c>
      <c r="I97" s="255"/>
      <c r="J97" s="256">
        <f t="shared" si="0"/>
        <v>0</v>
      </c>
      <c r="K97" s="252" t="s">
        <v>24</v>
      </c>
      <c r="L97" s="257"/>
      <c r="M97" s="258" t="s">
        <v>24</v>
      </c>
      <c r="N97" s="259" t="s">
        <v>45</v>
      </c>
      <c r="O97" s="43"/>
      <c r="P97" s="213">
        <f t="shared" si="1"/>
        <v>0</v>
      </c>
      <c r="Q97" s="213">
        <v>0</v>
      </c>
      <c r="R97" s="213">
        <f t="shared" si="2"/>
        <v>0</v>
      </c>
      <c r="S97" s="213">
        <v>0</v>
      </c>
      <c r="T97" s="214">
        <f t="shared" si="3"/>
        <v>0</v>
      </c>
      <c r="AR97" s="25" t="s">
        <v>887</v>
      </c>
      <c r="AT97" s="25" t="s">
        <v>252</v>
      </c>
      <c r="AU97" s="25" t="s">
        <v>83</v>
      </c>
      <c r="AY97" s="25" t="s">
        <v>196</v>
      </c>
      <c r="BE97" s="215">
        <f t="shared" si="4"/>
        <v>0</v>
      </c>
      <c r="BF97" s="215">
        <f t="shared" si="5"/>
        <v>0</v>
      </c>
      <c r="BG97" s="215">
        <f t="shared" si="6"/>
        <v>0</v>
      </c>
      <c r="BH97" s="215">
        <f t="shared" si="7"/>
        <v>0</v>
      </c>
      <c r="BI97" s="215">
        <f t="shared" si="8"/>
        <v>0</v>
      </c>
      <c r="BJ97" s="25" t="s">
        <v>81</v>
      </c>
      <c r="BK97" s="215">
        <f t="shared" si="9"/>
        <v>0</v>
      </c>
      <c r="BL97" s="25" t="s">
        <v>887</v>
      </c>
      <c r="BM97" s="25" t="s">
        <v>3271</v>
      </c>
    </row>
    <row r="98" spans="2:65" s="1" customFormat="1" ht="14.5" customHeight="1">
      <c r="B98" s="42"/>
      <c r="C98" s="250" t="s">
        <v>223</v>
      </c>
      <c r="D98" s="250" t="s">
        <v>252</v>
      </c>
      <c r="E98" s="251" t="s">
        <v>3272</v>
      </c>
      <c r="F98" s="252" t="s">
        <v>3273</v>
      </c>
      <c r="G98" s="253" t="s">
        <v>248</v>
      </c>
      <c r="H98" s="254">
        <v>1</v>
      </c>
      <c r="I98" s="255"/>
      <c r="J98" s="256">
        <f t="shared" si="0"/>
        <v>0</v>
      </c>
      <c r="K98" s="252" t="s">
        <v>24</v>
      </c>
      <c r="L98" s="257"/>
      <c r="M98" s="258" t="s">
        <v>24</v>
      </c>
      <c r="N98" s="259" t="s">
        <v>45</v>
      </c>
      <c r="O98" s="43"/>
      <c r="P98" s="213">
        <f t="shared" si="1"/>
        <v>0</v>
      </c>
      <c r="Q98" s="213">
        <v>0</v>
      </c>
      <c r="R98" s="213">
        <f t="shared" si="2"/>
        <v>0</v>
      </c>
      <c r="S98" s="213">
        <v>0</v>
      </c>
      <c r="T98" s="214">
        <f t="shared" si="3"/>
        <v>0</v>
      </c>
      <c r="AR98" s="25" t="s">
        <v>887</v>
      </c>
      <c r="AT98" s="25" t="s">
        <v>252</v>
      </c>
      <c r="AU98" s="25" t="s">
        <v>83</v>
      </c>
      <c r="AY98" s="25" t="s">
        <v>196</v>
      </c>
      <c r="BE98" s="215">
        <f t="shared" si="4"/>
        <v>0</v>
      </c>
      <c r="BF98" s="215">
        <f t="shared" si="5"/>
        <v>0</v>
      </c>
      <c r="BG98" s="215">
        <f t="shared" si="6"/>
        <v>0</v>
      </c>
      <c r="BH98" s="215">
        <f t="shared" si="7"/>
        <v>0</v>
      </c>
      <c r="BI98" s="215">
        <f t="shared" si="8"/>
        <v>0</v>
      </c>
      <c r="BJ98" s="25" t="s">
        <v>81</v>
      </c>
      <c r="BK98" s="215">
        <f t="shared" si="9"/>
        <v>0</v>
      </c>
      <c r="BL98" s="25" t="s">
        <v>887</v>
      </c>
      <c r="BM98" s="25" t="s">
        <v>3274</v>
      </c>
    </row>
    <row r="99" spans="2:65" s="1" customFormat="1" ht="14.5" customHeight="1">
      <c r="B99" s="42"/>
      <c r="C99" s="250" t="s">
        <v>230</v>
      </c>
      <c r="D99" s="250" t="s">
        <v>252</v>
      </c>
      <c r="E99" s="251" t="s">
        <v>3275</v>
      </c>
      <c r="F99" s="252" t="s">
        <v>3276</v>
      </c>
      <c r="G99" s="253" t="s">
        <v>248</v>
      </c>
      <c r="H99" s="254">
        <v>1</v>
      </c>
      <c r="I99" s="255"/>
      <c r="J99" s="256">
        <f t="shared" si="0"/>
        <v>0</v>
      </c>
      <c r="K99" s="252" t="s">
        <v>24</v>
      </c>
      <c r="L99" s="257"/>
      <c r="M99" s="258" t="s">
        <v>24</v>
      </c>
      <c r="N99" s="259" t="s">
        <v>45</v>
      </c>
      <c r="O99" s="43"/>
      <c r="P99" s="213">
        <f t="shared" si="1"/>
        <v>0</v>
      </c>
      <c r="Q99" s="213">
        <v>0</v>
      </c>
      <c r="R99" s="213">
        <f t="shared" si="2"/>
        <v>0</v>
      </c>
      <c r="S99" s="213">
        <v>0</v>
      </c>
      <c r="T99" s="214">
        <f t="shared" si="3"/>
        <v>0</v>
      </c>
      <c r="AR99" s="25" t="s">
        <v>887</v>
      </c>
      <c r="AT99" s="25" t="s">
        <v>252</v>
      </c>
      <c r="AU99" s="25" t="s">
        <v>83</v>
      </c>
      <c r="AY99" s="25" t="s">
        <v>196</v>
      </c>
      <c r="BE99" s="215">
        <f t="shared" si="4"/>
        <v>0</v>
      </c>
      <c r="BF99" s="215">
        <f t="shared" si="5"/>
        <v>0</v>
      </c>
      <c r="BG99" s="215">
        <f t="shared" si="6"/>
        <v>0</v>
      </c>
      <c r="BH99" s="215">
        <f t="shared" si="7"/>
        <v>0</v>
      </c>
      <c r="BI99" s="215">
        <f t="shared" si="8"/>
        <v>0</v>
      </c>
      <c r="BJ99" s="25" t="s">
        <v>81</v>
      </c>
      <c r="BK99" s="215">
        <f t="shared" si="9"/>
        <v>0</v>
      </c>
      <c r="BL99" s="25" t="s">
        <v>887</v>
      </c>
      <c r="BM99" s="25" t="s">
        <v>3277</v>
      </c>
    </row>
    <row r="100" spans="2:65" s="11" customFormat="1" ht="29.9" customHeight="1">
      <c r="B100" s="188"/>
      <c r="C100" s="189"/>
      <c r="D100" s="190" t="s">
        <v>73</v>
      </c>
      <c r="E100" s="202" t="s">
        <v>3278</v>
      </c>
      <c r="F100" s="202" t="s">
        <v>3279</v>
      </c>
      <c r="G100" s="189"/>
      <c r="H100" s="189"/>
      <c r="I100" s="192"/>
      <c r="J100" s="203">
        <f>BK100</f>
        <v>0</v>
      </c>
      <c r="K100" s="189"/>
      <c r="L100" s="194"/>
      <c r="M100" s="195"/>
      <c r="N100" s="196"/>
      <c r="O100" s="196"/>
      <c r="P100" s="197">
        <f>SUM(P101:P115)</f>
        <v>0</v>
      </c>
      <c r="Q100" s="196"/>
      <c r="R100" s="197">
        <f>SUM(R101:R115)</f>
        <v>0</v>
      </c>
      <c r="S100" s="196"/>
      <c r="T100" s="198">
        <f>SUM(T101:T115)</f>
        <v>0</v>
      </c>
      <c r="AR100" s="199" t="s">
        <v>211</v>
      </c>
      <c r="AT100" s="200" t="s">
        <v>73</v>
      </c>
      <c r="AU100" s="200" t="s">
        <v>81</v>
      </c>
      <c r="AY100" s="199" t="s">
        <v>196</v>
      </c>
      <c r="BK100" s="201">
        <f>SUM(BK101:BK115)</f>
        <v>0</v>
      </c>
    </row>
    <row r="101" spans="2:65" s="1" customFormat="1" ht="14.5" customHeight="1">
      <c r="B101" s="42"/>
      <c r="C101" s="250" t="s">
        <v>239</v>
      </c>
      <c r="D101" s="250" t="s">
        <v>252</v>
      </c>
      <c r="E101" s="251" t="s">
        <v>3280</v>
      </c>
      <c r="F101" s="252" t="s">
        <v>3281</v>
      </c>
      <c r="G101" s="253" t="s">
        <v>248</v>
      </c>
      <c r="H101" s="254">
        <v>33</v>
      </c>
      <c r="I101" s="255"/>
      <c r="J101" s="256">
        <f>ROUND(I101*H101,2)</f>
        <v>0</v>
      </c>
      <c r="K101" s="252" t="s">
        <v>24</v>
      </c>
      <c r="L101" s="257"/>
      <c r="M101" s="258" t="s">
        <v>24</v>
      </c>
      <c r="N101" s="259" t="s">
        <v>45</v>
      </c>
      <c r="O101" s="43"/>
      <c r="P101" s="213">
        <f>O101*H101</f>
        <v>0</v>
      </c>
      <c r="Q101" s="213">
        <v>0</v>
      </c>
      <c r="R101" s="213">
        <f>Q101*H101</f>
        <v>0</v>
      </c>
      <c r="S101" s="213">
        <v>0</v>
      </c>
      <c r="T101" s="214">
        <f>S101*H101</f>
        <v>0</v>
      </c>
      <c r="AR101" s="25" t="s">
        <v>887</v>
      </c>
      <c r="AT101" s="25" t="s">
        <v>252</v>
      </c>
      <c r="AU101" s="25" t="s">
        <v>83</v>
      </c>
      <c r="AY101" s="25" t="s">
        <v>196</v>
      </c>
      <c r="BE101" s="215">
        <f>IF(N101="základní",J101,0)</f>
        <v>0</v>
      </c>
      <c r="BF101" s="215">
        <f>IF(N101="snížená",J101,0)</f>
        <v>0</v>
      </c>
      <c r="BG101" s="215">
        <f>IF(N101="zákl. přenesená",J101,0)</f>
        <v>0</v>
      </c>
      <c r="BH101" s="215">
        <f>IF(N101="sníž. přenesená",J101,0)</f>
        <v>0</v>
      </c>
      <c r="BI101" s="215">
        <f>IF(N101="nulová",J101,0)</f>
        <v>0</v>
      </c>
      <c r="BJ101" s="25" t="s">
        <v>81</v>
      </c>
      <c r="BK101" s="215">
        <f>ROUND(I101*H101,2)</f>
        <v>0</v>
      </c>
      <c r="BL101" s="25" t="s">
        <v>887</v>
      </c>
      <c r="BM101" s="25" t="s">
        <v>3282</v>
      </c>
    </row>
    <row r="102" spans="2:65" s="15" customFormat="1">
      <c r="B102" s="260"/>
      <c r="C102" s="261"/>
      <c r="D102" s="218" t="s">
        <v>205</v>
      </c>
      <c r="E102" s="262" t="s">
        <v>24</v>
      </c>
      <c r="F102" s="263" t="s">
        <v>3283</v>
      </c>
      <c r="G102" s="261"/>
      <c r="H102" s="262" t="s">
        <v>24</v>
      </c>
      <c r="I102" s="264"/>
      <c r="J102" s="261"/>
      <c r="K102" s="261"/>
      <c r="L102" s="265"/>
      <c r="M102" s="266"/>
      <c r="N102" s="267"/>
      <c r="O102" s="267"/>
      <c r="P102" s="267"/>
      <c r="Q102" s="267"/>
      <c r="R102" s="267"/>
      <c r="S102" s="267"/>
      <c r="T102" s="268"/>
      <c r="AT102" s="269" t="s">
        <v>205</v>
      </c>
      <c r="AU102" s="269" t="s">
        <v>83</v>
      </c>
      <c r="AV102" s="15" t="s">
        <v>81</v>
      </c>
      <c r="AW102" s="15" t="s">
        <v>37</v>
      </c>
      <c r="AX102" s="15" t="s">
        <v>74</v>
      </c>
      <c r="AY102" s="269" t="s">
        <v>196</v>
      </c>
    </row>
    <row r="103" spans="2:65" s="15" customFormat="1">
      <c r="B103" s="260"/>
      <c r="C103" s="261"/>
      <c r="D103" s="218" t="s">
        <v>205</v>
      </c>
      <c r="E103" s="262" t="s">
        <v>24</v>
      </c>
      <c r="F103" s="263" t="s">
        <v>3284</v>
      </c>
      <c r="G103" s="261"/>
      <c r="H103" s="262" t="s">
        <v>24</v>
      </c>
      <c r="I103" s="264"/>
      <c r="J103" s="261"/>
      <c r="K103" s="261"/>
      <c r="L103" s="265"/>
      <c r="M103" s="266"/>
      <c r="N103" s="267"/>
      <c r="O103" s="267"/>
      <c r="P103" s="267"/>
      <c r="Q103" s="267"/>
      <c r="R103" s="267"/>
      <c r="S103" s="267"/>
      <c r="T103" s="268"/>
      <c r="AT103" s="269" t="s">
        <v>205</v>
      </c>
      <c r="AU103" s="269" t="s">
        <v>83</v>
      </c>
      <c r="AV103" s="15" t="s">
        <v>81</v>
      </c>
      <c r="AW103" s="15" t="s">
        <v>37</v>
      </c>
      <c r="AX103" s="15" t="s">
        <v>74</v>
      </c>
      <c r="AY103" s="269" t="s">
        <v>196</v>
      </c>
    </row>
    <row r="104" spans="2:65" s="15" customFormat="1">
      <c r="B104" s="260"/>
      <c r="C104" s="261"/>
      <c r="D104" s="218" t="s">
        <v>205</v>
      </c>
      <c r="E104" s="262" t="s">
        <v>24</v>
      </c>
      <c r="F104" s="263" t="s">
        <v>3285</v>
      </c>
      <c r="G104" s="261"/>
      <c r="H104" s="262" t="s">
        <v>24</v>
      </c>
      <c r="I104" s="264"/>
      <c r="J104" s="261"/>
      <c r="K104" s="261"/>
      <c r="L104" s="265"/>
      <c r="M104" s="266"/>
      <c r="N104" s="267"/>
      <c r="O104" s="267"/>
      <c r="P104" s="267"/>
      <c r="Q104" s="267"/>
      <c r="R104" s="267"/>
      <c r="S104" s="267"/>
      <c r="T104" s="268"/>
      <c r="AT104" s="269" t="s">
        <v>205</v>
      </c>
      <c r="AU104" s="269" t="s">
        <v>83</v>
      </c>
      <c r="AV104" s="15" t="s">
        <v>81</v>
      </c>
      <c r="AW104" s="15" t="s">
        <v>37</v>
      </c>
      <c r="AX104" s="15" t="s">
        <v>74</v>
      </c>
      <c r="AY104" s="269" t="s">
        <v>196</v>
      </c>
    </row>
    <row r="105" spans="2:65" s="12" customFormat="1">
      <c r="B105" s="216"/>
      <c r="C105" s="217"/>
      <c r="D105" s="218" t="s">
        <v>205</v>
      </c>
      <c r="E105" s="219" t="s">
        <v>24</v>
      </c>
      <c r="F105" s="220" t="s">
        <v>380</v>
      </c>
      <c r="G105" s="217"/>
      <c r="H105" s="221">
        <v>33</v>
      </c>
      <c r="I105" s="222"/>
      <c r="J105" s="217"/>
      <c r="K105" s="217"/>
      <c r="L105" s="223"/>
      <c r="M105" s="224"/>
      <c r="N105" s="225"/>
      <c r="O105" s="225"/>
      <c r="P105" s="225"/>
      <c r="Q105" s="225"/>
      <c r="R105" s="225"/>
      <c r="S105" s="225"/>
      <c r="T105" s="226"/>
      <c r="AT105" s="227" t="s">
        <v>205</v>
      </c>
      <c r="AU105" s="227" t="s">
        <v>83</v>
      </c>
      <c r="AV105" s="12" t="s">
        <v>83</v>
      </c>
      <c r="AW105" s="12" t="s">
        <v>37</v>
      </c>
      <c r="AX105" s="12" t="s">
        <v>81</v>
      </c>
      <c r="AY105" s="227" t="s">
        <v>196</v>
      </c>
    </row>
    <row r="106" spans="2:65" s="1" customFormat="1" ht="14.5" customHeight="1">
      <c r="B106" s="42"/>
      <c r="C106" s="250" t="s">
        <v>245</v>
      </c>
      <c r="D106" s="250" t="s">
        <v>252</v>
      </c>
      <c r="E106" s="251" t="s">
        <v>3286</v>
      </c>
      <c r="F106" s="252" t="s">
        <v>3287</v>
      </c>
      <c r="G106" s="253" t="s">
        <v>248</v>
      </c>
      <c r="H106" s="254">
        <v>17</v>
      </c>
      <c r="I106" s="255"/>
      <c r="J106" s="256">
        <f>ROUND(I106*H106,2)</f>
        <v>0</v>
      </c>
      <c r="K106" s="252" t="s">
        <v>24</v>
      </c>
      <c r="L106" s="257"/>
      <c r="M106" s="258" t="s">
        <v>24</v>
      </c>
      <c r="N106" s="259" t="s">
        <v>45</v>
      </c>
      <c r="O106" s="43"/>
      <c r="P106" s="213">
        <f>O106*H106</f>
        <v>0</v>
      </c>
      <c r="Q106" s="213">
        <v>0</v>
      </c>
      <c r="R106" s="213">
        <f>Q106*H106</f>
        <v>0</v>
      </c>
      <c r="S106" s="213">
        <v>0</v>
      </c>
      <c r="T106" s="214">
        <f>S106*H106</f>
        <v>0</v>
      </c>
      <c r="AR106" s="25" t="s">
        <v>887</v>
      </c>
      <c r="AT106" s="25" t="s">
        <v>252</v>
      </c>
      <c r="AU106" s="25" t="s">
        <v>83</v>
      </c>
      <c r="AY106" s="25" t="s">
        <v>196</v>
      </c>
      <c r="BE106" s="215">
        <f>IF(N106="základní",J106,0)</f>
        <v>0</v>
      </c>
      <c r="BF106" s="215">
        <f>IF(N106="snížená",J106,0)</f>
        <v>0</v>
      </c>
      <c r="BG106" s="215">
        <f>IF(N106="zákl. přenesená",J106,0)</f>
        <v>0</v>
      </c>
      <c r="BH106" s="215">
        <f>IF(N106="sníž. přenesená",J106,0)</f>
        <v>0</v>
      </c>
      <c r="BI106" s="215">
        <f>IF(N106="nulová",J106,0)</f>
        <v>0</v>
      </c>
      <c r="BJ106" s="25" t="s">
        <v>81</v>
      </c>
      <c r="BK106" s="215">
        <f>ROUND(I106*H106,2)</f>
        <v>0</v>
      </c>
      <c r="BL106" s="25" t="s">
        <v>887</v>
      </c>
      <c r="BM106" s="25" t="s">
        <v>3288</v>
      </c>
    </row>
    <row r="107" spans="2:65" s="15" customFormat="1">
      <c r="B107" s="260"/>
      <c r="C107" s="261"/>
      <c r="D107" s="218" t="s">
        <v>205</v>
      </c>
      <c r="E107" s="262" t="s">
        <v>24</v>
      </c>
      <c r="F107" s="263" t="s">
        <v>3283</v>
      </c>
      <c r="G107" s="261"/>
      <c r="H107" s="262" t="s">
        <v>24</v>
      </c>
      <c r="I107" s="264"/>
      <c r="J107" s="261"/>
      <c r="K107" s="261"/>
      <c r="L107" s="265"/>
      <c r="M107" s="266"/>
      <c r="N107" s="267"/>
      <c r="O107" s="267"/>
      <c r="P107" s="267"/>
      <c r="Q107" s="267"/>
      <c r="R107" s="267"/>
      <c r="S107" s="267"/>
      <c r="T107" s="268"/>
      <c r="AT107" s="269" t="s">
        <v>205</v>
      </c>
      <c r="AU107" s="269" t="s">
        <v>83</v>
      </c>
      <c r="AV107" s="15" t="s">
        <v>81</v>
      </c>
      <c r="AW107" s="15" t="s">
        <v>37</v>
      </c>
      <c r="AX107" s="15" t="s">
        <v>74</v>
      </c>
      <c r="AY107" s="269" t="s">
        <v>196</v>
      </c>
    </row>
    <row r="108" spans="2:65" s="15" customFormat="1">
      <c r="B108" s="260"/>
      <c r="C108" s="261"/>
      <c r="D108" s="218" t="s">
        <v>205</v>
      </c>
      <c r="E108" s="262" t="s">
        <v>24</v>
      </c>
      <c r="F108" s="263" t="s">
        <v>3284</v>
      </c>
      <c r="G108" s="261"/>
      <c r="H108" s="262" t="s">
        <v>24</v>
      </c>
      <c r="I108" s="264"/>
      <c r="J108" s="261"/>
      <c r="K108" s="261"/>
      <c r="L108" s="265"/>
      <c r="M108" s="266"/>
      <c r="N108" s="267"/>
      <c r="O108" s="267"/>
      <c r="P108" s="267"/>
      <c r="Q108" s="267"/>
      <c r="R108" s="267"/>
      <c r="S108" s="267"/>
      <c r="T108" s="268"/>
      <c r="AT108" s="269" t="s">
        <v>205</v>
      </c>
      <c r="AU108" s="269" t="s">
        <v>83</v>
      </c>
      <c r="AV108" s="15" t="s">
        <v>81</v>
      </c>
      <c r="AW108" s="15" t="s">
        <v>37</v>
      </c>
      <c r="AX108" s="15" t="s">
        <v>74</v>
      </c>
      <c r="AY108" s="269" t="s">
        <v>196</v>
      </c>
    </row>
    <row r="109" spans="2:65" s="15" customFormat="1">
      <c r="B109" s="260"/>
      <c r="C109" s="261"/>
      <c r="D109" s="218" t="s">
        <v>205</v>
      </c>
      <c r="E109" s="262" t="s">
        <v>24</v>
      </c>
      <c r="F109" s="263" t="s">
        <v>3285</v>
      </c>
      <c r="G109" s="261"/>
      <c r="H109" s="262" t="s">
        <v>24</v>
      </c>
      <c r="I109" s="264"/>
      <c r="J109" s="261"/>
      <c r="K109" s="261"/>
      <c r="L109" s="265"/>
      <c r="M109" s="266"/>
      <c r="N109" s="267"/>
      <c r="O109" s="267"/>
      <c r="P109" s="267"/>
      <c r="Q109" s="267"/>
      <c r="R109" s="267"/>
      <c r="S109" s="267"/>
      <c r="T109" s="268"/>
      <c r="AT109" s="269" t="s">
        <v>205</v>
      </c>
      <c r="AU109" s="269" t="s">
        <v>83</v>
      </c>
      <c r="AV109" s="15" t="s">
        <v>81</v>
      </c>
      <c r="AW109" s="15" t="s">
        <v>37</v>
      </c>
      <c r="AX109" s="15" t="s">
        <v>74</v>
      </c>
      <c r="AY109" s="269" t="s">
        <v>196</v>
      </c>
    </row>
    <row r="110" spans="2:65" s="12" customFormat="1">
      <c r="B110" s="216"/>
      <c r="C110" s="217"/>
      <c r="D110" s="218" t="s">
        <v>205</v>
      </c>
      <c r="E110" s="219" t="s">
        <v>24</v>
      </c>
      <c r="F110" s="220" t="s">
        <v>296</v>
      </c>
      <c r="G110" s="217"/>
      <c r="H110" s="221">
        <v>17</v>
      </c>
      <c r="I110" s="222"/>
      <c r="J110" s="217"/>
      <c r="K110" s="217"/>
      <c r="L110" s="223"/>
      <c r="M110" s="224"/>
      <c r="N110" s="225"/>
      <c r="O110" s="225"/>
      <c r="P110" s="225"/>
      <c r="Q110" s="225"/>
      <c r="R110" s="225"/>
      <c r="S110" s="225"/>
      <c r="T110" s="226"/>
      <c r="AT110" s="227" t="s">
        <v>205</v>
      </c>
      <c r="AU110" s="227" t="s">
        <v>83</v>
      </c>
      <c r="AV110" s="12" t="s">
        <v>83</v>
      </c>
      <c r="AW110" s="12" t="s">
        <v>37</v>
      </c>
      <c r="AX110" s="12" t="s">
        <v>81</v>
      </c>
      <c r="AY110" s="227" t="s">
        <v>196</v>
      </c>
    </row>
    <row r="111" spans="2:65" s="1" customFormat="1" ht="14.5" customHeight="1">
      <c r="B111" s="42"/>
      <c r="C111" s="250" t="s">
        <v>251</v>
      </c>
      <c r="D111" s="250" t="s">
        <v>252</v>
      </c>
      <c r="E111" s="251" t="s">
        <v>3289</v>
      </c>
      <c r="F111" s="252" t="s">
        <v>3290</v>
      </c>
      <c r="G111" s="253" t="s">
        <v>248</v>
      </c>
      <c r="H111" s="254">
        <v>2</v>
      </c>
      <c r="I111" s="255"/>
      <c r="J111" s="256">
        <f>ROUND(I111*H111,2)</f>
        <v>0</v>
      </c>
      <c r="K111" s="252" t="s">
        <v>24</v>
      </c>
      <c r="L111" s="257"/>
      <c r="M111" s="258" t="s">
        <v>24</v>
      </c>
      <c r="N111" s="259" t="s">
        <v>45</v>
      </c>
      <c r="O111" s="43"/>
      <c r="P111" s="213">
        <f>O111*H111</f>
        <v>0</v>
      </c>
      <c r="Q111" s="213">
        <v>0</v>
      </c>
      <c r="R111" s="213">
        <f>Q111*H111</f>
        <v>0</v>
      </c>
      <c r="S111" s="213">
        <v>0</v>
      </c>
      <c r="T111" s="214">
        <f>S111*H111</f>
        <v>0</v>
      </c>
      <c r="AR111" s="25" t="s">
        <v>887</v>
      </c>
      <c r="AT111" s="25" t="s">
        <v>252</v>
      </c>
      <c r="AU111" s="25" t="s">
        <v>83</v>
      </c>
      <c r="AY111" s="25" t="s">
        <v>196</v>
      </c>
      <c r="BE111" s="215">
        <f>IF(N111="základní",J111,0)</f>
        <v>0</v>
      </c>
      <c r="BF111" s="215">
        <f>IF(N111="snížená",J111,0)</f>
        <v>0</v>
      </c>
      <c r="BG111" s="215">
        <f>IF(N111="zákl. přenesená",J111,0)</f>
        <v>0</v>
      </c>
      <c r="BH111" s="215">
        <f>IF(N111="sníž. přenesená",J111,0)</f>
        <v>0</v>
      </c>
      <c r="BI111" s="215">
        <f>IF(N111="nulová",J111,0)</f>
        <v>0</v>
      </c>
      <c r="BJ111" s="25" t="s">
        <v>81</v>
      </c>
      <c r="BK111" s="215">
        <f>ROUND(I111*H111,2)</f>
        <v>0</v>
      </c>
      <c r="BL111" s="25" t="s">
        <v>887</v>
      </c>
      <c r="BM111" s="25" t="s">
        <v>3291</v>
      </c>
    </row>
    <row r="112" spans="2:65" s="15" customFormat="1">
      <c r="B112" s="260"/>
      <c r="C112" s="261"/>
      <c r="D112" s="218" t="s">
        <v>205</v>
      </c>
      <c r="E112" s="262" t="s">
        <v>24</v>
      </c>
      <c r="F112" s="263" t="s">
        <v>3283</v>
      </c>
      <c r="G112" s="261"/>
      <c r="H112" s="262" t="s">
        <v>24</v>
      </c>
      <c r="I112" s="264"/>
      <c r="J112" s="261"/>
      <c r="K112" s="261"/>
      <c r="L112" s="265"/>
      <c r="M112" s="266"/>
      <c r="N112" s="267"/>
      <c r="O112" s="267"/>
      <c r="P112" s="267"/>
      <c r="Q112" s="267"/>
      <c r="R112" s="267"/>
      <c r="S112" s="267"/>
      <c r="T112" s="268"/>
      <c r="AT112" s="269" t="s">
        <v>205</v>
      </c>
      <c r="AU112" s="269" t="s">
        <v>83</v>
      </c>
      <c r="AV112" s="15" t="s">
        <v>81</v>
      </c>
      <c r="AW112" s="15" t="s">
        <v>37</v>
      </c>
      <c r="AX112" s="15" t="s">
        <v>74</v>
      </c>
      <c r="AY112" s="269" t="s">
        <v>196</v>
      </c>
    </row>
    <row r="113" spans="2:65" s="15" customFormat="1">
      <c r="B113" s="260"/>
      <c r="C113" s="261"/>
      <c r="D113" s="218" t="s">
        <v>205</v>
      </c>
      <c r="E113" s="262" t="s">
        <v>24</v>
      </c>
      <c r="F113" s="263" t="s">
        <v>3284</v>
      </c>
      <c r="G113" s="261"/>
      <c r="H113" s="262" t="s">
        <v>24</v>
      </c>
      <c r="I113" s="264"/>
      <c r="J113" s="261"/>
      <c r="K113" s="261"/>
      <c r="L113" s="265"/>
      <c r="M113" s="266"/>
      <c r="N113" s="267"/>
      <c r="O113" s="267"/>
      <c r="P113" s="267"/>
      <c r="Q113" s="267"/>
      <c r="R113" s="267"/>
      <c r="S113" s="267"/>
      <c r="T113" s="268"/>
      <c r="AT113" s="269" t="s">
        <v>205</v>
      </c>
      <c r="AU113" s="269" t="s">
        <v>83</v>
      </c>
      <c r="AV113" s="15" t="s">
        <v>81</v>
      </c>
      <c r="AW113" s="15" t="s">
        <v>37</v>
      </c>
      <c r="AX113" s="15" t="s">
        <v>74</v>
      </c>
      <c r="AY113" s="269" t="s">
        <v>196</v>
      </c>
    </row>
    <row r="114" spans="2:65" s="15" customFormat="1">
      <c r="B114" s="260"/>
      <c r="C114" s="261"/>
      <c r="D114" s="218" t="s">
        <v>205</v>
      </c>
      <c r="E114" s="262" t="s">
        <v>24</v>
      </c>
      <c r="F114" s="263" t="s">
        <v>3285</v>
      </c>
      <c r="G114" s="261"/>
      <c r="H114" s="262" t="s">
        <v>24</v>
      </c>
      <c r="I114" s="264"/>
      <c r="J114" s="261"/>
      <c r="K114" s="261"/>
      <c r="L114" s="265"/>
      <c r="M114" s="266"/>
      <c r="N114" s="267"/>
      <c r="O114" s="267"/>
      <c r="P114" s="267"/>
      <c r="Q114" s="267"/>
      <c r="R114" s="267"/>
      <c r="S114" s="267"/>
      <c r="T114" s="268"/>
      <c r="AT114" s="269" t="s">
        <v>205</v>
      </c>
      <c r="AU114" s="269" t="s">
        <v>83</v>
      </c>
      <c r="AV114" s="15" t="s">
        <v>81</v>
      </c>
      <c r="AW114" s="15" t="s">
        <v>37</v>
      </c>
      <c r="AX114" s="15" t="s">
        <v>74</v>
      </c>
      <c r="AY114" s="269" t="s">
        <v>196</v>
      </c>
    </row>
    <row r="115" spans="2:65" s="12" customFormat="1">
      <c r="B115" s="216"/>
      <c r="C115" s="217"/>
      <c r="D115" s="218" t="s">
        <v>205</v>
      </c>
      <c r="E115" s="219" t="s">
        <v>24</v>
      </c>
      <c r="F115" s="220" t="s">
        <v>83</v>
      </c>
      <c r="G115" s="217"/>
      <c r="H115" s="221">
        <v>2</v>
      </c>
      <c r="I115" s="222"/>
      <c r="J115" s="217"/>
      <c r="K115" s="217"/>
      <c r="L115" s="223"/>
      <c r="M115" s="224"/>
      <c r="N115" s="225"/>
      <c r="O115" s="225"/>
      <c r="P115" s="225"/>
      <c r="Q115" s="225"/>
      <c r="R115" s="225"/>
      <c r="S115" s="225"/>
      <c r="T115" s="226"/>
      <c r="AT115" s="227" t="s">
        <v>205</v>
      </c>
      <c r="AU115" s="227" t="s">
        <v>83</v>
      </c>
      <c r="AV115" s="12" t="s">
        <v>83</v>
      </c>
      <c r="AW115" s="12" t="s">
        <v>37</v>
      </c>
      <c r="AX115" s="12" t="s">
        <v>81</v>
      </c>
      <c r="AY115" s="227" t="s">
        <v>196</v>
      </c>
    </row>
    <row r="116" spans="2:65" s="11" customFormat="1" ht="29.9" customHeight="1">
      <c r="B116" s="188"/>
      <c r="C116" s="189"/>
      <c r="D116" s="190" t="s">
        <v>73</v>
      </c>
      <c r="E116" s="202" t="s">
        <v>3292</v>
      </c>
      <c r="F116" s="202" t="s">
        <v>3293</v>
      </c>
      <c r="G116" s="189"/>
      <c r="H116" s="189"/>
      <c r="I116" s="192"/>
      <c r="J116" s="203">
        <f>BK116</f>
        <v>0</v>
      </c>
      <c r="K116" s="189"/>
      <c r="L116" s="194"/>
      <c r="M116" s="195"/>
      <c r="N116" s="196"/>
      <c r="O116" s="196"/>
      <c r="P116" s="197">
        <f>SUM(P117:P145)</f>
        <v>0</v>
      </c>
      <c r="Q116" s="196"/>
      <c r="R116" s="197">
        <f>SUM(R117:R145)</f>
        <v>0</v>
      </c>
      <c r="S116" s="196"/>
      <c r="T116" s="198">
        <f>SUM(T117:T145)</f>
        <v>0</v>
      </c>
      <c r="AR116" s="199" t="s">
        <v>211</v>
      </c>
      <c r="AT116" s="200" t="s">
        <v>73</v>
      </c>
      <c r="AU116" s="200" t="s">
        <v>81</v>
      </c>
      <c r="AY116" s="199" t="s">
        <v>196</v>
      </c>
      <c r="BK116" s="201">
        <f>SUM(BK117:BK145)</f>
        <v>0</v>
      </c>
    </row>
    <row r="117" spans="2:65" s="1" customFormat="1" ht="14.5" customHeight="1">
      <c r="B117" s="42"/>
      <c r="C117" s="250" t="s">
        <v>256</v>
      </c>
      <c r="D117" s="250" t="s">
        <v>252</v>
      </c>
      <c r="E117" s="251" t="s">
        <v>3294</v>
      </c>
      <c r="F117" s="252" t="s">
        <v>3295</v>
      </c>
      <c r="G117" s="253" t="s">
        <v>248</v>
      </c>
      <c r="H117" s="254">
        <v>3</v>
      </c>
      <c r="I117" s="255"/>
      <c r="J117" s="256">
        <f>ROUND(I117*H117,2)</f>
        <v>0</v>
      </c>
      <c r="K117" s="252" t="s">
        <v>24</v>
      </c>
      <c r="L117" s="257"/>
      <c r="M117" s="258" t="s">
        <v>24</v>
      </c>
      <c r="N117" s="259" t="s">
        <v>45</v>
      </c>
      <c r="O117" s="43"/>
      <c r="P117" s="213">
        <f>O117*H117</f>
        <v>0</v>
      </c>
      <c r="Q117" s="213">
        <v>0</v>
      </c>
      <c r="R117" s="213">
        <f>Q117*H117</f>
        <v>0</v>
      </c>
      <c r="S117" s="213">
        <v>0</v>
      </c>
      <c r="T117" s="214">
        <f>S117*H117</f>
        <v>0</v>
      </c>
      <c r="AR117" s="25" t="s">
        <v>887</v>
      </c>
      <c r="AT117" s="25" t="s">
        <v>252</v>
      </c>
      <c r="AU117" s="25" t="s">
        <v>83</v>
      </c>
      <c r="AY117" s="25" t="s">
        <v>196</v>
      </c>
      <c r="BE117" s="215">
        <f>IF(N117="základní",J117,0)</f>
        <v>0</v>
      </c>
      <c r="BF117" s="215">
        <f>IF(N117="snížená",J117,0)</f>
        <v>0</v>
      </c>
      <c r="BG117" s="215">
        <f>IF(N117="zákl. přenesená",J117,0)</f>
        <v>0</v>
      </c>
      <c r="BH117" s="215">
        <f>IF(N117="sníž. přenesená",J117,0)</f>
        <v>0</v>
      </c>
      <c r="BI117" s="215">
        <f>IF(N117="nulová",J117,0)</f>
        <v>0</v>
      </c>
      <c r="BJ117" s="25" t="s">
        <v>81</v>
      </c>
      <c r="BK117" s="215">
        <f>ROUND(I117*H117,2)</f>
        <v>0</v>
      </c>
      <c r="BL117" s="25" t="s">
        <v>887</v>
      </c>
      <c r="BM117" s="25" t="s">
        <v>3296</v>
      </c>
    </row>
    <row r="118" spans="2:65" s="15" customFormat="1">
      <c r="B118" s="260"/>
      <c r="C118" s="261"/>
      <c r="D118" s="218" t="s">
        <v>205</v>
      </c>
      <c r="E118" s="262" t="s">
        <v>24</v>
      </c>
      <c r="F118" s="263" t="s">
        <v>3283</v>
      </c>
      <c r="G118" s="261"/>
      <c r="H118" s="262" t="s">
        <v>24</v>
      </c>
      <c r="I118" s="264"/>
      <c r="J118" s="261"/>
      <c r="K118" s="261"/>
      <c r="L118" s="265"/>
      <c r="M118" s="266"/>
      <c r="N118" s="267"/>
      <c r="O118" s="267"/>
      <c r="P118" s="267"/>
      <c r="Q118" s="267"/>
      <c r="R118" s="267"/>
      <c r="S118" s="267"/>
      <c r="T118" s="268"/>
      <c r="AT118" s="269" t="s">
        <v>205</v>
      </c>
      <c r="AU118" s="269" t="s">
        <v>83</v>
      </c>
      <c r="AV118" s="15" t="s">
        <v>81</v>
      </c>
      <c r="AW118" s="15" t="s">
        <v>37</v>
      </c>
      <c r="AX118" s="15" t="s">
        <v>74</v>
      </c>
      <c r="AY118" s="269" t="s">
        <v>196</v>
      </c>
    </row>
    <row r="119" spans="2:65" s="15" customFormat="1">
      <c r="B119" s="260"/>
      <c r="C119" s="261"/>
      <c r="D119" s="218" t="s">
        <v>205</v>
      </c>
      <c r="E119" s="262" t="s">
        <v>24</v>
      </c>
      <c r="F119" s="263" t="s">
        <v>3297</v>
      </c>
      <c r="G119" s="261"/>
      <c r="H119" s="262" t="s">
        <v>24</v>
      </c>
      <c r="I119" s="264"/>
      <c r="J119" s="261"/>
      <c r="K119" s="261"/>
      <c r="L119" s="265"/>
      <c r="M119" s="266"/>
      <c r="N119" s="267"/>
      <c r="O119" s="267"/>
      <c r="P119" s="267"/>
      <c r="Q119" s="267"/>
      <c r="R119" s="267"/>
      <c r="S119" s="267"/>
      <c r="T119" s="268"/>
      <c r="AT119" s="269" t="s">
        <v>205</v>
      </c>
      <c r="AU119" s="269" t="s">
        <v>83</v>
      </c>
      <c r="AV119" s="15" t="s">
        <v>81</v>
      </c>
      <c r="AW119" s="15" t="s">
        <v>37</v>
      </c>
      <c r="AX119" s="15" t="s">
        <v>74</v>
      </c>
      <c r="AY119" s="269" t="s">
        <v>196</v>
      </c>
    </row>
    <row r="120" spans="2:65" s="15" customFormat="1">
      <c r="B120" s="260"/>
      <c r="C120" s="261"/>
      <c r="D120" s="218" t="s">
        <v>205</v>
      </c>
      <c r="E120" s="262" t="s">
        <v>24</v>
      </c>
      <c r="F120" s="263" t="s">
        <v>3298</v>
      </c>
      <c r="G120" s="261"/>
      <c r="H120" s="262" t="s">
        <v>24</v>
      </c>
      <c r="I120" s="264"/>
      <c r="J120" s="261"/>
      <c r="K120" s="261"/>
      <c r="L120" s="265"/>
      <c r="M120" s="266"/>
      <c r="N120" s="267"/>
      <c r="O120" s="267"/>
      <c r="P120" s="267"/>
      <c r="Q120" s="267"/>
      <c r="R120" s="267"/>
      <c r="S120" s="267"/>
      <c r="T120" s="268"/>
      <c r="AT120" s="269" t="s">
        <v>205</v>
      </c>
      <c r="AU120" s="269" t="s">
        <v>83</v>
      </c>
      <c r="AV120" s="15" t="s">
        <v>81</v>
      </c>
      <c r="AW120" s="15" t="s">
        <v>37</v>
      </c>
      <c r="AX120" s="15" t="s">
        <v>74</v>
      </c>
      <c r="AY120" s="269" t="s">
        <v>196</v>
      </c>
    </row>
    <row r="121" spans="2:65" s="12" customFormat="1">
      <c r="B121" s="216"/>
      <c r="C121" s="217"/>
      <c r="D121" s="218" t="s">
        <v>205</v>
      </c>
      <c r="E121" s="219" t="s">
        <v>24</v>
      </c>
      <c r="F121" s="220" t="s">
        <v>211</v>
      </c>
      <c r="G121" s="217"/>
      <c r="H121" s="221">
        <v>3</v>
      </c>
      <c r="I121" s="222"/>
      <c r="J121" s="217"/>
      <c r="K121" s="217"/>
      <c r="L121" s="223"/>
      <c r="M121" s="224"/>
      <c r="N121" s="225"/>
      <c r="O121" s="225"/>
      <c r="P121" s="225"/>
      <c r="Q121" s="225"/>
      <c r="R121" s="225"/>
      <c r="S121" s="225"/>
      <c r="T121" s="226"/>
      <c r="AT121" s="227" t="s">
        <v>205</v>
      </c>
      <c r="AU121" s="227" t="s">
        <v>83</v>
      </c>
      <c r="AV121" s="12" t="s">
        <v>83</v>
      </c>
      <c r="AW121" s="12" t="s">
        <v>37</v>
      </c>
      <c r="AX121" s="12" t="s">
        <v>81</v>
      </c>
      <c r="AY121" s="227" t="s">
        <v>196</v>
      </c>
    </row>
    <row r="122" spans="2:65" s="1" customFormat="1" ht="14.5" customHeight="1">
      <c r="B122" s="42"/>
      <c r="C122" s="250" t="s">
        <v>264</v>
      </c>
      <c r="D122" s="250" t="s">
        <v>252</v>
      </c>
      <c r="E122" s="251" t="s">
        <v>3299</v>
      </c>
      <c r="F122" s="252" t="s">
        <v>3300</v>
      </c>
      <c r="G122" s="253" t="s">
        <v>248</v>
      </c>
      <c r="H122" s="254">
        <v>16</v>
      </c>
      <c r="I122" s="255"/>
      <c r="J122" s="256">
        <f>ROUND(I122*H122,2)</f>
        <v>0</v>
      </c>
      <c r="K122" s="252" t="s">
        <v>24</v>
      </c>
      <c r="L122" s="257"/>
      <c r="M122" s="258" t="s">
        <v>24</v>
      </c>
      <c r="N122" s="259" t="s">
        <v>45</v>
      </c>
      <c r="O122" s="43"/>
      <c r="P122" s="213">
        <f>O122*H122</f>
        <v>0</v>
      </c>
      <c r="Q122" s="213">
        <v>0</v>
      </c>
      <c r="R122" s="213">
        <f>Q122*H122</f>
        <v>0</v>
      </c>
      <c r="S122" s="213">
        <v>0</v>
      </c>
      <c r="T122" s="214">
        <f>S122*H122</f>
        <v>0</v>
      </c>
      <c r="AR122" s="25" t="s">
        <v>887</v>
      </c>
      <c r="AT122" s="25" t="s">
        <v>252</v>
      </c>
      <c r="AU122" s="25" t="s">
        <v>83</v>
      </c>
      <c r="AY122" s="25" t="s">
        <v>196</v>
      </c>
      <c r="BE122" s="215">
        <f>IF(N122="základní",J122,0)</f>
        <v>0</v>
      </c>
      <c r="BF122" s="215">
        <f>IF(N122="snížená",J122,0)</f>
        <v>0</v>
      </c>
      <c r="BG122" s="215">
        <f>IF(N122="zákl. přenesená",J122,0)</f>
        <v>0</v>
      </c>
      <c r="BH122" s="215">
        <f>IF(N122="sníž. přenesená",J122,0)</f>
        <v>0</v>
      </c>
      <c r="BI122" s="215">
        <f>IF(N122="nulová",J122,0)</f>
        <v>0</v>
      </c>
      <c r="BJ122" s="25" t="s">
        <v>81</v>
      </c>
      <c r="BK122" s="215">
        <f>ROUND(I122*H122,2)</f>
        <v>0</v>
      </c>
      <c r="BL122" s="25" t="s">
        <v>887</v>
      </c>
      <c r="BM122" s="25" t="s">
        <v>3301</v>
      </c>
    </row>
    <row r="123" spans="2:65" s="15" customFormat="1">
      <c r="B123" s="260"/>
      <c r="C123" s="261"/>
      <c r="D123" s="218" t="s">
        <v>205</v>
      </c>
      <c r="E123" s="262" t="s">
        <v>24</v>
      </c>
      <c r="F123" s="263" t="s">
        <v>3283</v>
      </c>
      <c r="G123" s="261"/>
      <c r="H123" s="262" t="s">
        <v>24</v>
      </c>
      <c r="I123" s="264"/>
      <c r="J123" s="261"/>
      <c r="K123" s="261"/>
      <c r="L123" s="265"/>
      <c r="M123" s="266"/>
      <c r="N123" s="267"/>
      <c r="O123" s="267"/>
      <c r="P123" s="267"/>
      <c r="Q123" s="267"/>
      <c r="R123" s="267"/>
      <c r="S123" s="267"/>
      <c r="T123" s="268"/>
      <c r="AT123" s="269" t="s">
        <v>205</v>
      </c>
      <c r="AU123" s="269" t="s">
        <v>83</v>
      </c>
      <c r="AV123" s="15" t="s">
        <v>81</v>
      </c>
      <c r="AW123" s="15" t="s">
        <v>37</v>
      </c>
      <c r="AX123" s="15" t="s">
        <v>74</v>
      </c>
      <c r="AY123" s="269" t="s">
        <v>196</v>
      </c>
    </row>
    <row r="124" spans="2:65" s="15" customFormat="1">
      <c r="B124" s="260"/>
      <c r="C124" s="261"/>
      <c r="D124" s="218" t="s">
        <v>205</v>
      </c>
      <c r="E124" s="262" t="s">
        <v>24</v>
      </c>
      <c r="F124" s="263" t="s">
        <v>3297</v>
      </c>
      <c r="G124" s="261"/>
      <c r="H124" s="262" t="s">
        <v>24</v>
      </c>
      <c r="I124" s="264"/>
      <c r="J124" s="261"/>
      <c r="K124" s="261"/>
      <c r="L124" s="265"/>
      <c r="M124" s="266"/>
      <c r="N124" s="267"/>
      <c r="O124" s="267"/>
      <c r="P124" s="267"/>
      <c r="Q124" s="267"/>
      <c r="R124" s="267"/>
      <c r="S124" s="267"/>
      <c r="T124" s="268"/>
      <c r="AT124" s="269" t="s">
        <v>205</v>
      </c>
      <c r="AU124" s="269" t="s">
        <v>83</v>
      </c>
      <c r="AV124" s="15" t="s">
        <v>81</v>
      </c>
      <c r="AW124" s="15" t="s">
        <v>37</v>
      </c>
      <c r="AX124" s="15" t="s">
        <v>74</v>
      </c>
      <c r="AY124" s="269" t="s">
        <v>196</v>
      </c>
    </row>
    <row r="125" spans="2:65" s="15" customFormat="1">
      <c r="B125" s="260"/>
      <c r="C125" s="261"/>
      <c r="D125" s="218" t="s">
        <v>205</v>
      </c>
      <c r="E125" s="262" t="s">
        <v>24</v>
      </c>
      <c r="F125" s="263" t="s">
        <v>3298</v>
      </c>
      <c r="G125" s="261"/>
      <c r="H125" s="262" t="s">
        <v>24</v>
      </c>
      <c r="I125" s="264"/>
      <c r="J125" s="261"/>
      <c r="K125" s="261"/>
      <c r="L125" s="265"/>
      <c r="M125" s="266"/>
      <c r="N125" s="267"/>
      <c r="O125" s="267"/>
      <c r="P125" s="267"/>
      <c r="Q125" s="267"/>
      <c r="R125" s="267"/>
      <c r="S125" s="267"/>
      <c r="T125" s="268"/>
      <c r="AT125" s="269" t="s">
        <v>205</v>
      </c>
      <c r="AU125" s="269" t="s">
        <v>83</v>
      </c>
      <c r="AV125" s="15" t="s">
        <v>81</v>
      </c>
      <c r="AW125" s="15" t="s">
        <v>37</v>
      </c>
      <c r="AX125" s="15" t="s">
        <v>74</v>
      </c>
      <c r="AY125" s="269" t="s">
        <v>196</v>
      </c>
    </row>
    <row r="126" spans="2:65" s="15" customFormat="1">
      <c r="B126" s="260"/>
      <c r="C126" s="261"/>
      <c r="D126" s="218" t="s">
        <v>205</v>
      </c>
      <c r="E126" s="262" t="s">
        <v>24</v>
      </c>
      <c r="F126" s="263" t="s">
        <v>3302</v>
      </c>
      <c r="G126" s="261"/>
      <c r="H126" s="262" t="s">
        <v>24</v>
      </c>
      <c r="I126" s="264"/>
      <c r="J126" s="261"/>
      <c r="K126" s="261"/>
      <c r="L126" s="265"/>
      <c r="M126" s="266"/>
      <c r="N126" s="267"/>
      <c r="O126" s="267"/>
      <c r="P126" s="267"/>
      <c r="Q126" s="267"/>
      <c r="R126" s="267"/>
      <c r="S126" s="267"/>
      <c r="T126" s="268"/>
      <c r="AT126" s="269" t="s">
        <v>205</v>
      </c>
      <c r="AU126" s="269" t="s">
        <v>83</v>
      </c>
      <c r="AV126" s="15" t="s">
        <v>81</v>
      </c>
      <c r="AW126" s="15" t="s">
        <v>37</v>
      </c>
      <c r="AX126" s="15" t="s">
        <v>74</v>
      </c>
      <c r="AY126" s="269" t="s">
        <v>196</v>
      </c>
    </row>
    <row r="127" spans="2:65" s="12" customFormat="1">
      <c r="B127" s="216"/>
      <c r="C127" s="217"/>
      <c r="D127" s="218" t="s">
        <v>205</v>
      </c>
      <c r="E127" s="219" t="s">
        <v>24</v>
      </c>
      <c r="F127" s="220" t="s">
        <v>290</v>
      </c>
      <c r="G127" s="217"/>
      <c r="H127" s="221">
        <v>16</v>
      </c>
      <c r="I127" s="222"/>
      <c r="J127" s="217"/>
      <c r="K127" s="217"/>
      <c r="L127" s="223"/>
      <c r="M127" s="224"/>
      <c r="N127" s="225"/>
      <c r="O127" s="225"/>
      <c r="P127" s="225"/>
      <c r="Q127" s="225"/>
      <c r="R127" s="225"/>
      <c r="S127" s="225"/>
      <c r="T127" s="226"/>
      <c r="AT127" s="227" t="s">
        <v>205</v>
      </c>
      <c r="AU127" s="227" t="s">
        <v>83</v>
      </c>
      <c r="AV127" s="12" t="s">
        <v>83</v>
      </c>
      <c r="AW127" s="12" t="s">
        <v>37</v>
      </c>
      <c r="AX127" s="12" t="s">
        <v>81</v>
      </c>
      <c r="AY127" s="227" t="s">
        <v>196</v>
      </c>
    </row>
    <row r="128" spans="2:65" s="1" customFormat="1" ht="23" customHeight="1">
      <c r="B128" s="42"/>
      <c r="C128" s="250" t="s">
        <v>272</v>
      </c>
      <c r="D128" s="250" t="s">
        <v>252</v>
      </c>
      <c r="E128" s="251" t="s">
        <v>3303</v>
      </c>
      <c r="F128" s="252" t="s">
        <v>3304</v>
      </c>
      <c r="G128" s="253" t="s">
        <v>248</v>
      </c>
      <c r="H128" s="254">
        <v>6</v>
      </c>
      <c r="I128" s="255"/>
      <c r="J128" s="256">
        <f>ROUND(I128*H128,2)</f>
        <v>0</v>
      </c>
      <c r="K128" s="252" t="s">
        <v>24</v>
      </c>
      <c r="L128" s="257"/>
      <c r="M128" s="258" t="s">
        <v>24</v>
      </c>
      <c r="N128" s="259" t="s">
        <v>45</v>
      </c>
      <c r="O128" s="43"/>
      <c r="P128" s="213">
        <f>O128*H128</f>
        <v>0</v>
      </c>
      <c r="Q128" s="213">
        <v>0</v>
      </c>
      <c r="R128" s="213">
        <f>Q128*H128</f>
        <v>0</v>
      </c>
      <c r="S128" s="213">
        <v>0</v>
      </c>
      <c r="T128" s="214">
        <f>S128*H128</f>
        <v>0</v>
      </c>
      <c r="AR128" s="25" t="s">
        <v>887</v>
      </c>
      <c r="AT128" s="25" t="s">
        <v>252</v>
      </c>
      <c r="AU128" s="25" t="s">
        <v>83</v>
      </c>
      <c r="AY128" s="25" t="s">
        <v>196</v>
      </c>
      <c r="BE128" s="215">
        <f>IF(N128="základní",J128,0)</f>
        <v>0</v>
      </c>
      <c r="BF128" s="215">
        <f>IF(N128="snížená",J128,0)</f>
        <v>0</v>
      </c>
      <c r="BG128" s="215">
        <f>IF(N128="zákl. přenesená",J128,0)</f>
        <v>0</v>
      </c>
      <c r="BH128" s="215">
        <f>IF(N128="sníž. přenesená",J128,0)</f>
        <v>0</v>
      </c>
      <c r="BI128" s="215">
        <f>IF(N128="nulová",J128,0)</f>
        <v>0</v>
      </c>
      <c r="BJ128" s="25" t="s">
        <v>81</v>
      </c>
      <c r="BK128" s="215">
        <f>ROUND(I128*H128,2)</f>
        <v>0</v>
      </c>
      <c r="BL128" s="25" t="s">
        <v>887</v>
      </c>
      <c r="BM128" s="25" t="s">
        <v>3305</v>
      </c>
    </row>
    <row r="129" spans="2:65" s="15" customFormat="1">
      <c r="B129" s="260"/>
      <c r="C129" s="261"/>
      <c r="D129" s="218" t="s">
        <v>205</v>
      </c>
      <c r="E129" s="262" t="s">
        <v>24</v>
      </c>
      <c r="F129" s="263" t="s">
        <v>3283</v>
      </c>
      <c r="G129" s="261"/>
      <c r="H129" s="262" t="s">
        <v>24</v>
      </c>
      <c r="I129" s="264"/>
      <c r="J129" s="261"/>
      <c r="K129" s="261"/>
      <c r="L129" s="265"/>
      <c r="M129" s="266"/>
      <c r="N129" s="267"/>
      <c r="O129" s="267"/>
      <c r="P129" s="267"/>
      <c r="Q129" s="267"/>
      <c r="R129" s="267"/>
      <c r="S129" s="267"/>
      <c r="T129" s="268"/>
      <c r="AT129" s="269" t="s">
        <v>205</v>
      </c>
      <c r="AU129" s="269" t="s">
        <v>83</v>
      </c>
      <c r="AV129" s="15" t="s">
        <v>81</v>
      </c>
      <c r="AW129" s="15" t="s">
        <v>37</v>
      </c>
      <c r="AX129" s="15" t="s">
        <v>74</v>
      </c>
      <c r="AY129" s="269" t="s">
        <v>196</v>
      </c>
    </row>
    <row r="130" spans="2:65" s="15" customFormat="1">
      <c r="B130" s="260"/>
      <c r="C130" s="261"/>
      <c r="D130" s="218" t="s">
        <v>205</v>
      </c>
      <c r="E130" s="262" t="s">
        <v>24</v>
      </c>
      <c r="F130" s="263" t="s">
        <v>3297</v>
      </c>
      <c r="G130" s="261"/>
      <c r="H130" s="262" t="s">
        <v>24</v>
      </c>
      <c r="I130" s="264"/>
      <c r="J130" s="261"/>
      <c r="K130" s="261"/>
      <c r="L130" s="265"/>
      <c r="M130" s="266"/>
      <c r="N130" s="267"/>
      <c r="O130" s="267"/>
      <c r="P130" s="267"/>
      <c r="Q130" s="267"/>
      <c r="R130" s="267"/>
      <c r="S130" s="267"/>
      <c r="T130" s="268"/>
      <c r="AT130" s="269" t="s">
        <v>205</v>
      </c>
      <c r="AU130" s="269" t="s">
        <v>83</v>
      </c>
      <c r="AV130" s="15" t="s">
        <v>81</v>
      </c>
      <c r="AW130" s="15" t="s">
        <v>37</v>
      </c>
      <c r="AX130" s="15" t="s">
        <v>74</v>
      </c>
      <c r="AY130" s="269" t="s">
        <v>196</v>
      </c>
    </row>
    <row r="131" spans="2:65" s="15" customFormat="1">
      <c r="B131" s="260"/>
      <c r="C131" s="261"/>
      <c r="D131" s="218" t="s">
        <v>205</v>
      </c>
      <c r="E131" s="262" t="s">
        <v>24</v>
      </c>
      <c r="F131" s="263" t="s">
        <v>3298</v>
      </c>
      <c r="G131" s="261"/>
      <c r="H131" s="262" t="s">
        <v>24</v>
      </c>
      <c r="I131" s="264"/>
      <c r="J131" s="261"/>
      <c r="K131" s="261"/>
      <c r="L131" s="265"/>
      <c r="M131" s="266"/>
      <c r="N131" s="267"/>
      <c r="O131" s="267"/>
      <c r="P131" s="267"/>
      <c r="Q131" s="267"/>
      <c r="R131" s="267"/>
      <c r="S131" s="267"/>
      <c r="T131" s="268"/>
      <c r="AT131" s="269" t="s">
        <v>205</v>
      </c>
      <c r="AU131" s="269" t="s">
        <v>83</v>
      </c>
      <c r="AV131" s="15" t="s">
        <v>81</v>
      </c>
      <c r="AW131" s="15" t="s">
        <v>37</v>
      </c>
      <c r="AX131" s="15" t="s">
        <v>74</v>
      </c>
      <c r="AY131" s="269" t="s">
        <v>196</v>
      </c>
    </row>
    <row r="132" spans="2:65" s="15" customFormat="1">
      <c r="B132" s="260"/>
      <c r="C132" s="261"/>
      <c r="D132" s="218" t="s">
        <v>205</v>
      </c>
      <c r="E132" s="262" t="s">
        <v>24</v>
      </c>
      <c r="F132" s="263" t="s">
        <v>3302</v>
      </c>
      <c r="G132" s="261"/>
      <c r="H132" s="262" t="s">
        <v>24</v>
      </c>
      <c r="I132" s="264"/>
      <c r="J132" s="261"/>
      <c r="K132" s="261"/>
      <c r="L132" s="265"/>
      <c r="M132" s="266"/>
      <c r="N132" s="267"/>
      <c r="O132" s="267"/>
      <c r="P132" s="267"/>
      <c r="Q132" s="267"/>
      <c r="R132" s="267"/>
      <c r="S132" s="267"/>
      <c r="T132" s="268"/>
      <c r="AT132" s="269" t="s">
        <v>205</v>
      </c>
      <c r="AU132" s="269" t="s">
        <v>83</v>
      </c>
      <c r="AV132" s="15" t="s">
        <v>81</v>
      </c>
      <c r="AW132" s="15" t="s">
        <v>37</v>
      </c>
      <c r="AX132" s="15" t="s">
        <v>74</v>
      </c>
      <c r="AY132" s="269" t="s">
        <v>196</v>
      </c>
    </row>
    <row r="133" spans="2:65" s="12" customFormat="1">
      <c r="B133" s="216"/>
      <c r="C133" s="217"/>
      <c r="D133" s="218" t="s">
        <v>205</v>
      </c>
      <c r="E133" s="219" t="s">
        <v>24</v>
      </c>
      <c r="F133" s="220" t="s">
        <v>230</v>
      </c>
      <c r="G133" s="217"/>
      <c r="H133" s="221">
        <v>6</v>
      </c>
      <c r="I133" s="222"/>
      <c r="J133" s="217"/>
      <c r="K133" s="217"/>
      <c r="L133" s="223"/>
      <c r="M133" s="224"/>
      <c r="N133" s="225"/>
      <c r="O133" s="225"/>
      <c r="P133" s="225"/>
      <c r="Q133" s="225"/>
      <c r="R133" s="225"/>
      <c r="S133" s="225"/>
      <c r="T133" s="226"/>
      <c r="AT133" s="227" t="s">
        <v>205</v>
      </c>
      <c r="AU133" s="227" t="s">
        <v>83</v>
      </c>
      <c r="AV133" s="12" t="s">
        <v>83</v>
      </c>
      <c r="AW133" s="12" t="s">
        <v>37</v>
      </c>
      <c r="AX133" s="12" t="s">
        <v>81</v>
      </c>
      <c r="AY133" s="227" t="s">
        <v>196</v>
      </c>
    </row>
    <row r="134" spans="2:65" s="1" customFormat="1" ht="14.5" customHeight="1">
      <c r="B134" s="42"/>
      <c r="C134" s="250" t="s">
        <v>277</v>
      </c>
      <c r="D134" s="250" t="s">
        <v>252</v>
      </c>
      <c r="E134" s="251" t="s">
        <v>3306</v>
      </c>
      <c r="F134" s="252" t="s">
        <v>3307</v>
      </c>
      <c r="G134" s="253" t="s">
        <v>248</v>
      </c>
      <c r="H134" s="254">
        <v>12</v>
      </c>
      <c r="I134" s="255"/>
      <c r="J134" s="256">
        <f>ROUND(I134*H134,2)</f>
        <v>0</v>
      </c>
      <c r="K134" s="252" t="s">
        <v>24</v>
      </c>
      <c r="L134" s="257"/>
      <c r="M134" s="258" t="s">
        <v>24</v>
      </c>
      <c r="N134" s="259" t="s">
        <v>45</v>
      </c>
      <c r="O134" s="43"/>
      <c r="P134" s="213">
        <f>O134*H134</f>
        <v>0</v>
      </c>
      <c r="Q134" s="213">
        <v>0</v>
      </c>
      <c r="R134" s="213">
        <f>Q134*H134</f>
        <v>0</v>
      </c>
      <c r="S134" s="213">
        <v>0</v>
      </c>
      <c r="T134" s="214">
        <f>S134*H134</f>
        <v>0</v>
      </c>
      <c r="AR134" s="25" t="s">
        <v>887</v>
      </c>
      <c r="AT134" s="25" t="s">
        <v>252</v>
      </c>
      <c r="AU134" s="25" t="s">
        <v>83</v>
      </c>
      <c r="AY134" s="25" t="s">
        <v>196</v>
      </c>
      <c r="BE134" s="215">
        <f>IF(N134="základní",J134,0)</f>
        <v>0</v>
      </c>
      <c r="BF134" s="215">
        <f>IF(N134="snížená",J134,0)</f>
        <v>0</v>
      </c>
      <c r="BG134" s="215">
        <f>IF(N134="zákl. přenesená",J134,0)</f>
        <v>0</v>
      </c>
      <c r="BH134" s="215">
        <f>IF(N134="sníž. přenesená",J134,0)</f>
        <v>0</v>
      </c>
      <c r="BI134" s="215">
        <f>IF(N134="nulová",J134,0)</f>
        <v>0</v>
      </c>
      <c r="BJ134" s="25" t="s">
        <v>81</v>
      </c>
      <c r="BK134" s="215">
        <f>ROUND(I134*H134,2)</f>
        <v>0</v>
      </c>
      <c r="BL134" s="25" t="s">
        <v>887</v>
      </c>
      <c r="BM134" s="25" t="s">
        <v>3308</v>
      </c>
    </row>
    <row r="135" spans="2:65" s="15" customFormat="1">
      <c r="B135" s="260"/>
      <c r="C135" s="261"/>
      <c r="D135" s="218" t="s">
        <v>205</v>
      </c>
      <c r="E135" s="262" t="s">
        <v>24</v>
      </c>
      <c r="F135" s="263" t="s">
        <v>3283</v>
      </c>
      <c r="G135" s="261"/>
      <c r="H135" s="262" t="s">
        <v>24</v>
      </c>
      <c r="I135" s="264"/>
      <c r="J135" s="261"/>
      <c r="K135" s="261"/>
      <c r="L135" s="265"/>
      <c r="M135" s="266"/>
      <c r="N135" s="267"/>
      <c r="O135" s="267"/>
      <c r="P135" s="267"/>
      <c r="Q135" s="267"/>
      <c r="R135" s="267"/>
      <c r="S135" s="267"/>
      <c r="T135" s="268"/>
      <c r="AT135" s="269" t="s">
        <v>205</v>
      </c>
      <c r="AU135" s="269" t="s">
        <v>83</v>
      </c>
      <c r="AV135" s="15" t="s">
        <v>81</v>
      </c>
      <c r="AW135" s="15" t="s">
        <v>37</v>
      </c>
      <c r="AX135" s="15" t="s">
        <v>74</v>
      </c>
      <c r="AY135" s="269" t="s">
        <v>196</v>
      </c>
    </row>
    <row r="136" spans="2:65" s="15" customFormat="1">
      <c r="B136" s="260"/>
      <c r="C136" s="261"/>
      <c r="D136" s="218" t="s">
        <v>205</v>
      </c>
      <c r="E136" s="262" t="s">
        <v>24</v>
      </c>
      <c r="F136" s="263" t="s">
        <v>3297</v>
      </c>
      <c r="G136" s="261"/>
      <c r="H136" s="262" t="s">
        <v>24</v>
      </c>
      <c r="I136" s="264"/>
      <c r="J136" s="261"/>
      <c r="K136" s="261"/>
      <c r="L136" s="265"/>
      <c r="M136" s="266"/>
      <c r="N136" s="267"/>
      <c r="O136" s="267"/>
      <c r="P136" s="267"/>
      <c r="Q136" s="267"/>
      <c r="R136" s="267"/>
      <c r="S136" s="267"/>
      <c r="T136" s="268"/>
      <c r="AT136" s="269" t="s">
        <v>205</v>
      </c>
      <c r="AU136" s="269" t="s">
        <v>83</v>
      </c>
      <c r="AV136" s="15" t="s">
        <v>81</v>
      </c>
      <c r="AW136" s="15" t="s">
        <v>37</v>
      </c>
      <c r="AX136" s="15" t="s">
        <v>74</v>
      </c>
      <c r="AY136" s="269" t="s">
        <v>196</v>
      </c>
    </row>
    <row r="137" spans="2:65" s="15" customFormat="1">
      <c r="B137" s="260"/>
      <c r="C137" s="261"/>
      <c r="D137" s="218" t="s">
        <v>205</v>
      </c>
      <c r="E137" s="262" t="s">
        <v>24</v>
      </c>
      <c r="F137" s="263" t="s">
        <v>3298</v>
      </c>
      <c r="G137" s="261"/>
      <c r="H137" s="262" t="s">
        <v>24</v>
      </c>
      <c r="I137" s="264"/>
      <c r="J137" s="261"/>
      <c r="K137" s="261"/>
      <c r="L137" s="265"/>
      <c r="M137" s="266"/>
      <c r="N137" s="267"/>
      <c r="O137" s="267"/>
      <c r="P137" s="267"/>
      <c r="Q137" s="267"/>
      <c r="R137" s="267"/>
      <c r="S137" s="267"/>
      <c r="T137" s="268"/>
      <c r="AT137" s="269" t="s">
        <v>205</v>
      </c>
      <c r="AU137" s="269" t="s">
        <v>83</v>
      </c>
      <c r="AV137" s="15" t="s">
        <v>81</v>
      </c>
      <c r="AW137" s="15" t="s">
        <v>37</v>
      </c>
      <c r="AX137" s="15" t="s">
        <v>74</v>
      </c>
      <c r="AY137" s="269" t="s">
        <v>196</v>
      </c>
    </row>
    <row r="138" spans="2:65" s="12" customFormat="1">
      <c r="B138" s="216"/>
      <c r="C138" s="217"/>
      <c r="D138" s="218" t="s">
        <v>205</v>
      </c>
      <c r="E138" s="219" t="s">
        <v>24</v>
      </c>
      <c r="F138" s="220" t="s">
        <v>272</v>
      </c>
      <c r="G138" s="217"/>
      <c r="H138" s="221">
        <v>12</v>
      </c>
      <c r="I138" s="222"/>
      <c r="J138" s="217"/>
      <c r="K138" s="217"/>
      <c r="L138" s="223"/>
      <c r="M138" s="224"/>
      <c r="N138" s="225"/>
      <c r="O138" s="225"/>
      <c r="P138" s="225"/>
      <c r="Q138" s="225"/>
      <c r="R138" s="225"/>
      <c r="S138" s="225"/>
      <c r="T138" s="226"/>
      <c r="AT138" s="227" t="s">
        <v>205</v>
      </c>
      <c r="AU138" s="227" t="s">
        <v>83</v>
      </c>
      <c r="AV138" s="12" t="s">
        <v>83</v>
      </c>
      <c r="AW138" s="12" t="s">
        <v>37</v>
      </c>
      <c r="AX138" s="12" t="s">
        <v>81</v>
      </c>
      <c r="AY138" s="227" t="s">
        <v>196</v>
      </c>
    </row>
    <row r="139" spans="2:65" s="1" customFormat="1" ht="14.5" customHeight="1">
      <c r="B139" s="42"/>
      <c r="C139" s="250" t="s">
        <v>282</v>
      </c>
      <c r="D139" s="250" t="s">
        <v>252</v>
      </c>
      <c r="E139" s="251" t="s">
        <v>3309</v>
      </c>
      <c r="F139" s="252" t="s">
        <v>3310</v>
      </c>
      <c r="G139" s="253" t="s">
        <v>248</v>
      </c>
      <c r="H139" s="254">
        <v>2</v>
      </c>
      <c r="I139" s="255"/>
      <c r="J139" s="256">
        <f>ROUND(I139*H139,2)</f>
        <v>0</v>
      </c>
      <c r="K139" s="252" t="s">
        <v>24</v>
      </c>
      <c r="L139" s="257"/>
      <c r="M139" s="258" t="s">
        <v>24</v>
      </c>
      <c r="N139" s="259" t="s">
        <v>45</v>
      </c>
      <c r="O139" s="43"/>
      <c r="P139" s="213">
        <f>O139*H139</f>
        <v>0</v>
      </c>
      <c r="Q139" s="213">
        <v>0</v>
      </c>
      <c r="R139" s="213">
        <f>Q139*H139</f>
        <v>0</v>
      </c>
      <c r="S139" s="213">
        <v>0</v>
      </c>
      <c r="T139" s="214">
        <f>S139*H139</f>
        <v>0</v>
      </c>
      <c r="AR139" s="25" t="s">
        <v>887</v>
      </c>
      <c r="AT139" s="25" t="s">
        <v>252</v>
      </c>
      <c r="AU139" s="25" t="s">
        <v>83</v>
      </c>
      <c r="AY139" s="25" t="s">
        <v>196</v>
      </c>
      <c r="BE139" s="215">
        <f>IF(N139="základní",J139,0)</f>
        <v>0</v>
      </c>
      <c r="BF139" s="215">
        <f>IF(N139="snížená",J139,0)</f>
        <v>0</v>
      </c>
      <c r="BG139" s="215">
        <f>IF(N139="zákl. přenesená",J139,0)</f>
        <v>0</v>
      </c>
      <c r="BH139" s="215">
        <f>IF(N139="sníž. přenesená",J139,0)</f>
        <v>0</v>
      </c>
      <c r="BI139" s="215">
        <f>IF(N139="nulová",J139,0)</f>
        <v>0</v>
      </c>
      <c r="BJ139" s="25" t="s">
        <v>81</v>
      </c>
      <c r="BK139" s="215">
        <f>ROUND(I139*H139,2)</f>
        <v>0</v>
      </c>
      <c r="BL139" s="25" t="s">
        <v>887</v>
      </c>
      <c r="BM139" s="25" t="s">
        <v>3311</v>
      </c>
    </row>
    <row r="140" spans="2:65" s="15" customFormat="1">
      <c r="B140" s="260"/>
      <c r="C140" s="261"/>
      <c r="D140" s="218" t="s">
        <v>205</v>
      </c>
      <c r="E140" s="262" t="s">
        <v>24</v>
      </c>
      <c r="F140" s="263" t="s">
        <v>3283</v>
      </c>
      <c r="G140" s="261"/>
      <c r="H140" s="262" t="s">
        <v>24</v>
      </c>
      <c r="I140" s="264"/>
      <c r="J140" s="261"/>
      <c r="K140" s="261"/>
      <c r="L140" s="265"/>
      <c r="M140" s="266"/>
      <c r="N140" s="267"/>
      <c r="O140" s="267"/>
      <c r="P140" s="267"/>
      <c r="Q140" s="267"/>
      <c r="R140" s="267"/>
      <c r="S140" s="267"/>
      <c r="T140" s="268"/>
      <c r="AT140" s="269" t="s">
        <v>205</v>
      </c>
      <c r="AU140" s="269" t="s">
        <v>83</v>
      </c>
      <c r="AV140" s="15" t="s">
        <v>81</v>
      </c>
      <c r="AW140" s="15" t="s">
        <v>37</v>
      </c>
      <c r="AX140" s="15" t="s">
        <v>74</v>
      </c>
      <c r="AY140" s="269" t="s">
        <v>196</v>
      </c>
    </row>
    <row r="141" spans="2:65" s="15" customFormat="1">
      <c r="B141" s="260"/>
      <c r="C141" s="261"/>
      <c r="D141" s="218" t="s">
        <v>205</v>
      </c>
      <c r="E141" s="262" t="s">
        <v>24</v>
      </c>
      <c r="F141" s="263" t="s">
        <v>3297</v>
      </c>
      <c r="G141" s="261"/>
      <c r="H141" s="262" t="s">
        <v>24</v>
      </c>
      <c r="I141" s="264"/>
      <c r="J141" s="261"/>
      <c r="K141" s="261"/>
      <c r="L141" s="265"/>
      <c r="M141" s="266"/>
      <c r="N141" s="267"/>
      <c r="O141" s="267"/>
      <c r="P141" s="267"/>
      <c r="Q141" s="267"/>
      <c r="R141" s="267"/>
      <c r="S141" s="267"/>
      <c r="T141" s="268"/>
      <c r="AT141" s="269" t="s">
        <v>205</v>
      </c>
      <c r="AU141" s="269" t="s">
        <v>83</v>
      </c>
      <c r="AV141" s="15" t="s">
        <v>81</v>
      </c>
      <c r="AW141" s="15" t="s">
        <v>37</v>
      </c>
      <c r="AX141" s="15" t="s">
        <v>74</v>
      </c>
      <c r="AY141" s="269" t="s">
        <v>196</v>
      </c>
    </row>
    <row r="142" spans="2:65" s="15" customFormat="1">
      <c r="B142" s="260"/>
      <c r="C142" s="261"/>
      <c r="D142" s="218" t="s">
        <v>205</v>
      </c>
      <c r="E142" s="262" t="s">
        <v>24</v>
      </c>
      <c r="F142" s="263" t="s">
        <v>3298</v>
      </c>
      <c r="G142" s="261"/>
      <c r="H142" s="262" t="s">
        <v>24</v>
      </c>
      <c r="I142" s="264"/>
      <c r="J142" s="261"/>
      <c r="K142" s="261"/>
      <c r="L142" s="265"/>
      <c r="M142" s="266"/>
      <c r="N142" s="267"/>
      <c r="O142" s="267"/>
      <c r="P142" s="267"/>
      <c r="Q142" s="267"/>
      <c r="R142" s="267"/>
      <c r="S142" s="267"/>
      <c r="T142" s="268"/>
      <c r="AT142" s="269" t="s">
        <v>205</v>
      </c>
      <c r="AU142" s="269" t="s">
        <v>83</v>
      </c>
      <c r="AV142" s="15" t="s">
        <v>81</v>
      </c>
      <c r="AW142" s="15" t="s">
        <v>37</v>
      </c>
      <c r="AX142" s="15" t="s">
        <v>74</v>
      </c>
      <c r="AY142" s="269" t="s">
        <v>196</v>
      </c>
    </row>
    <row r="143" spans="2:65" s="12" customFormat="1">
      <c r="B143" s="216"/>
      <c r="C143" s="217"/>
      <c r="D143" s="218" t="s">
        <v>205</v>
      </c>
      <c r="E143" s="219" t="s">
        <v>24</v>
      </c>
      <c r="F143" s="220" t="s">
        <v>83</v>
      </c>
      <c r="G143" s="217"/>
      <c r="H143" s="221">
        <v>2</v>
      </c>
      <c r="I143" s="222"/>
      <c r="J143" s="217"/>
      <c r="K143" s="217"/>
      <c r="L143" s="223"/>
      <c r="M143" s="224"/>
      <c r="N143" s="225"/>
      <c r="O143" s="225"/>
      <c r="P143" s="225"/>
      <c r="Q143" s="225"/>
      <c r="R143" s="225"/>
      <c r="S143" s="225"/>
      <c r="T143" s="226"/>
      <c r="AT143" s="227" t="s">
        <v>205</v>
      </c>
      <c r="AU143" s="227" t="s">
        <v>83</v>
      </c>
      <c r="AV143" s="12" t="s">
        <v>83</v>
      </c>
      <c r="AW143" s="12" t="s">
        <v>37</v>
      </c>
      <c r="AX143" s="12" t="s">
        <v>81</v>
      </c>
      <c r="AY143" s="227" t="s">
        <v>196</v>
      </c>
    </row>
    <row r="144" spans="2:65" s="1" customFormat="1" ht="14.5" customHeight="1">
      <c r="B144" s="42"/>
      <c r="C144" s="250" t="s">
        <v>10</v>
      </c>
      <c r="D144" s="250" t="s">
        <v>252</v>
      </c>
      <c r="E144" s="251" t="s">
        <v>3312</v>
      </c>
      <c r="F144" s="252" t="s">
        <v>3313</v>
      </c>
      <c r="G144" s="253" t="s">
        <v>248</v>
      </c>
      <c r="H144" s="254">
        <v>15</v>
      </c>
      <c r="I144" s="255"/>
      <c r="J144" s="256">
        <f>ROUND(I144*H144,2)</f>
        <v>0</v>
      </c>
      <c r="K144" s="252" t="s">
        <v>24</v>
      </c>
      <c r="L144" s="257"/>
      <c r="M144" s="258" t="s">
        <v>24</v>
      </c>
      <c r="N144" s="259" t="s">
        <v>45</v>
      </c>
      <c r="O144" s="43"/>
      <c r="P144" s="213">
        <f>O144*H144</f>
        <v>0</v>
      </c>
      <c r="Q144" s="213">
        <v>0</v>
      </c>
      <c r="R144" s="213">
        <f>Q144*H144</f>
        <v>0</v>
      </c>
      <c r="S144" s="213">
        <v>0</v>
      </c>
      <c r="T144" s="214">
        <f>S144*H144</f>
        <v>0</v>
      </c>
      <c r="AR144" s="25" t="s">
        <v>887</v>
      </c>
      <c r="AT144" s="25" t="s">
        <v>252</v>
      </c>
      <c r="AU144" s="25" t="s">
        <v>83</v>
      </c>
      <c r="AY144" s="25" t="s">
        <v>196</v>
      </c>
      <c r="BE144" s="215">
        <f>IF(N144="základní",J144,0)</f>
        <v>0</v>
      </c>
      <c r="BF144" s="215">
        <f>IF(N144="snížená",J144,0)</f>
        <v>0</v>
      </c>
      <c r="BG144" s="215">
        <f>IF(N144="zákl. přenesená",J144,0)</f>
        <v>0</v>
      </c>
      <c r="BH144" s="215">
        <f>IF(N144="sníž. přenesená",J144,0)</f>
        <v>0</v>
      </c>
      <c r="BI144" s="215">
        <f>IF(N144="nulová",J144,0)</f>
        <v>0</v>
      </c>
      <c r="BJ144" s="25" t="s">
        <v>81</v>
      </c>
      <c r="BK144" s="215">
        <f>ROUND(I144*H144,2)</f>
        <v>0</v>
      </c>
      <c r="BL144" s="25" t="s">
        <v>887</v>
      </c>
      <c r="BM144" s="25" t="s">
        <v>3314</v>
      </c>
    </row>
    <row r="145" spans="2:65" s="1" customFormat="1" ht="14.5" customHeight="1">
      <c r="B145" s="42"/>
      <c r="C145" s="250" t="s">
        <v>290</v>
      </c>
      <c r="D145" s="250" t="s">
        <v>252</v>
      </c>
      <c r="E145" s="251" t="s">
        <v>3315</v>
      </c>
      <c r="F145" s="252" t="s">
        <v>3316</v>
      </c>
      <c r="G145" s="253" t="s">
        <v>248</v>
      </c>
      <c r="H145" s="254">
        <v>5</v>
      </c>
      <c r="I145" s="255"/>
      <c r="J145" s="256">
        <f>ROUND(I145*H145,2)</f>
        <v>0</v>
      </c>
      <c r="K145" s="252" t="s">
        <v>24</v>
      </c>
      <c r="L145" s="257"/>
      <c r="M145" s="258" t="s">
        <v>24</v>
      </c>
      <c r="N145" s="259" t="s">
        <v>45</v>
      </c>
      <c r="O145" s="43"/>
      <c r="P145" s="213">
        <f>O145*H145</f>
        <v>0</v>
      </c>
      <c r="Q145" s="213">
        <v>0</v>
      </c>
      <c r="R145" s="213">
        <f>Q145*H145</f>
        <v>0</v>
      </c>
      <c r="S145" s="213">
        <v>0</v>
      </c>
      <c r="T145" s="214">
        <f>S145*H145</f>
        <v>0</v>
      </c>
      <c r="AR145" s="25" t="s">
        <v>887</v>
      </c>
      <c r="AT145" s="25" t="s">
        <v>252</v>
      </c>
      <c r="AU145" s="25" t="s">
        <v>83</v>
      </c>
      <c r="AY145" s="25" t="s">
        <v>196</v>
      </c>
      <c r="BE145" s="215">
        <f>IF(N145="základní",J145,0)</f>
        <v>0</v>
      </c>
      <c r="BF145" s="215">
        <f>IF(N145="snížená",J145,0)</f>
        <v>0</v>
      </c>
      <c r="BG145" s="215">
        <f>IF(N145="zákl. přenesená",J145,0)</f>
        <v>0</v>
      </c>
      <c r="BH145" s="215">
        <f>IF(N145="sníž. přenesená",J145,0)</f>
        <v>0</v>
      </c>
      <c r="BI145" s="215">
        <f>IF(N145="nulová",J145,0)</f>
        <v>0</v>
      </c>
      <c r="BJ145" s="25" t="s">
        <v>81</v>
      </c>
      <c r="BK145" s="215">
        <f>ROUND(I145*H145,2)</f>
        <v>0</v>
      </c>
      <c r="BL145" s="25" t="s">
        <v>887</v>
      </c>
      <c r="BM145" s="25" t="s">
        <v>3317</v>
      </c>
    </row>
    <row r="146" spans="2:65" s="11" customFormat="1" ht="29.9" customHeight="1">
      <c r="B146" s="188"/>
      <c r="C146" s="189"/>
      <c r="D146" s="190" t="s">
        <v>73</v>
      </c>
      <c r="E146" s="202" t="s">
        <v>3318</v>
      </c>
      <c r="F146" s="202" t="s">
        <v>3319</v>
      </c>
      <c r="G146" s="189"/>
      <c r="H146" s="189"/>
      <c r="I146" s="192"/>
      <c r="J146" s="203">
        <f>BK146</f>
        <v>0</v>
      </c>
      <c r="K146" s="189"/>
      <c r="L146" s="194"/>
      <c r="M146" s="195"/>
      <c r="N146" s="196"/>
      <c r="O146" s="196"/>
      <c r="P146" s="197">
        <f>SUM(P147:P158)</f>
        <v>0</v>
      </c>
      <c r="Q146" s="196"/>
      <c r="R146" s="197">
        <f>SUM(R147:R158)</f>
        <v>0</v>
      </c>
      <c r="S146" s="196"/>
      <c r="T146" s="198">
        <f>SUM(T147:T158)</f>
        <v>0</v>
      </c>
      <c r="AR146" s="199" t="s">
        <v>211</v>
      </c>
      <c r="AT146" s="200" t="s">
        <v>73</v>
      </c>
      <c r="AU146" s="200" t="s">
        <v>81</v>
      </c>
      <c r="AY146" s="199" t="s">
        <v>196</v>
      </c>
      <c r="BK146" s="201">
        <f>SUM(BK147:BK158)</f>
        <v>0</v>
      </c>
    </row>
    <row r="147" spans="2:65" s="1" customFormat="1" ht="14.5" customHeight="1">
      <c r="B147" s="42"/>
      <c r="C147" s="250" t="s">
        <v>296</v>
      </c>
      <c r="D147" s="250" t="s">
        <v>252</v>
      </c>
      <c r="E147" s="251" t="s">
        <v>3320</v>
      </c>
      <c r="F147" s="252" t="s">
        <v>3321</v>
      </c>
      <c r="G147" s="253" t="s">
        <v>248</v>
      </c>
      <c r="H147" s="254">
        <v>16</v>
      </c>
      <c r="I147" s="255"/>
      <c r="J147" s="256">
        <f>ROUND(I147*H147,2)</f>
        <v>0</v>
      </c>
      <c r="K147" s="252" t="s">
        <v>24</v>
      </c>
      <c r="L147" s="257"/>
      <c r="M147" s="258" t="s">
        <v>24</v>
      </c>
      <c r="N147" s="259" t="s">
        <v>45</v>
      </c>
      <c r="O147" s="43"/>
      <c r="P147" s="213">
        <f>O147*H147</f>
        <v>0</v>
      </c>
      <c r="Q147" s="213">
        <v>0</v>
      </c>
      <c r="R147" s="213">
        <f>Q147*H147</f>
        <v>0</v>
      </c>
      <c r="S147" s="213">
        <v>0</v>
      </c>
      <c r="T147" s="214">
        <f>S147*H147</f>
        <v>0</v>
      </c>
      <c r="AR147" s="25" t="s">
        <v>887</v>
      </c>
      <c r="AT147" s="25" t="s">
        <v>252</v>
      </c>
      <c r="AU147" s="25" t="s">
        <v>83</v>
      </c>
      <c r="AY147" s="25" t="s">
        <v>196</v>
      </c>
      <c r="BE147" s="215">
        <f>IF(N147="základní",J147,0)</f>
        <v>0</v>
      </c>
      <c r="BF147" s="215">
        <f>IF(N147="snížená",J147,0)</f>
        <v>0</v>
      </c>
      <c r="BG147" s="215">
        <f>IF(N147="zákl. přenesená",J147,0)</f>
        <v>0</v>
      </c>
      <c r="BH147" s="215">
        <f>IF(N147="sníž. přenesená",J147,0)</f>
        <v>0</v>
      </c>
      <c r="BI147" s="215">
        <f>IF(N147="nulová",J147,0)</f>
        <v>0</v>
      </c>
      <c r="BJ147" s="25" t="s">
        <v>81</v>
      </c>
      <c r="BK147" s="215">
        <f>ROUND(I147*H147,2)</f>
        <v>0</v>
      </c>
      <c r="BL147" s="25" t="s">
        <v>887</v>
      </c>
      <c r="BM147" s="25" t="s">
        <v>3322</v>
      </c>
    </row>
    <row r="148" spans="2:65" s="15" customFormat="1">
      <c r="B148" s="260"/>
      <c r="C148" s="261"/>
      <c r="D148" s="218" t="s">
        <v>205</v>
      </c>
      <c r="E148" s="262" t="s">
        <v>24</v>
      </c>
      <c r="F148" s="263" t="s">
        <v>3283</v>
      </c>
      <c r="G148" s="261"/>
      <c r="H148" s="262" t="s">
        <v>24</v>
      </c>
      <c r="I148" s="264"/>
      <c r="J148" s="261"/>
      <c r="K148" s="261"/>
      <c r="L148" s="265"/>
      <c r="M148" s="266"/>
      <c r="N148" s="267"/>
      <c r="O148" s="267"/>
      <c r="P148" s="267"/>
      <c r="Q148" s="267"/>
      <c r="R148" s="267"/>
      <c r="S148" s="267"/>
      <c r="T148" s="268"/>
      <c r="AT148" s="269" t="s">
        <v>205</v>
      </c>
      <c r="AU148" s="269" t="s">
        <v>83</v>
      </c>
      <c r="AV148" s="15" t="s">
        <v>81</v>
      </c>
      <c r="AW148" s="15" t="s">
        <v>37</v>
      </c>
      <c r="AX148" s="15" t="s">
        <v>74</v>
      </c>
      <c r="AY148" s="269" t="s">
        <v>196</v>
      </c>
    </row>
    <row r="149" spans="2:65" s="15" customFormat="1">
      <c r="B149" s="260"/>
      <c r="C149" s="261"/>
      <c r="D149" s="218" t="s">
        <v>205</v>
      </c>
      <c r="E149" s="262" t="s">
        <v>24</v>
      </c>
      <c r="F149" s="263" t="s">
        <v>3323</v>
      </c>
      <c r="G149" s="261"/>
      <c r="H149" s="262" t="s">
        <v>24</v>
      </c>
      <c r="I149" s="264"/>
      <c r="J149" s="261"/>
      <c r="K149" s="261"/>
      <c r="L149" s="265"/>
      <c r="M149" s="266"/>
      <c r="N149" s="267"/>
      <c r="O149" s="267"/>
      <c r="P149" s="267"/>
      <c r="Q149" s="267"/>
      <c r="R149" s="267"/>
      <c r="S149" s="267"/>
      <c r="T149" s="268"/>
      <c r="AT149" s="269" t="s">
        <v>205</v>
      </c>
      <c r="AU149" s="269" t="s">
        <v>83</v>
      </c>
      <c r="AV149" s="15" t="s">
        <v>81</v>
      </c>
      <c r="AW149" s="15" t="s">
        <v>37</v>
      </c>
      <c r="AX149" s="15" t="s">
        <v>74</v>
      </c>
      <c r="AY149" s="269" t="s">
        <v>196</v>
      </c>
    </row>
    <row r="150" spans="2:65" s="12" customFormat="1">
      <c r="B150" s="216"/>
      <c r="C150" s="217"/>
      <c r="D150" s="218" t="s">
        <v>205</v>
      </c>
      <c r="E150" s="219" t="s">
        <v>24</v>
      </c>
      <c r="F150" s="220" t="s">
        <v>290</v>
      </c>
      <c r="G150" s="217"/>
      <c r="H150" s="221">
        <v>16</v>
      </c>
      <c r="I150" s="222"/>
      <c r="J150" s="217"/>
      <c r="K150" s="217"/>
      <c r="L150" s="223"/>
      <c r="M150" s="224"/>
      <c r="N150" s="225"/>
      <c r="O150" s="225"/>
      <c r="P150" s="225"/>
      <c r="Q150" s="225"/>
      <c r="R150" s="225"/>
      <c r="S150" s="225"/>
      <c r="T150" s="226"/>
      <c r="AT150" s="227" t="s">
        <v>205</v>
      </c>
      <c r="AU150" s="227" t="s">
        <v>83</v>
      </c>
      <c r="AV150" s="12" t="s">
        <v>83</v>
      </c>
      <c r="AW150" s="12" t="s">
        <v>37</v>
      </c>
      <c r="AX150" s="12" t="s">
        <v>81</v>
      </c>
      <c r="AY150" s="227" t="s">
        <v>196</v>
      </c>
    </row>
    <row r="151" spans="2:65" s="1" customFormat="1" ht="14.5" customHeight="1">
      <c r="B151" s="42"/>
      <c r="C151" s="250" t="s">
        <v>303</v>
      </c>
      <c r="D151" s="250" t="s">
        <v>252</v>
      </c>
      <c r="E151" s="251" t="s">
        <v>3324</v>
      </c>
      <c r="F151" s="252" t="s">
        <v>3325</v>
      </c>
      <c r="G151" s="253" t="s">
        <v>320</v>
      </c>
      <c r="H151" s="254">
        <v>120</v>
      </c>
      <c r="I151" s="255"/>
      <c r="J151" s="256">
        <f>ROUND(I151*H151,2)</f>
        <v>0</v>
      </c>
      <c r="K151" s="252" t="s">
        <v>24</v>
      </c>
      <c r="L151" s="257"/>
      <c r="M151" s="258" t="s">
        <v>24</v>
      </c>
      <c r="N151" s="259" t="s">
        <v>45</v>
      </c>
      <c r="O151" s="43"/>
      <c r="P151" s="213">
        <f>O151*H151</f>
        <v>0</v>
      </c>
      <c r="Q151" s="213">
        <v>0</v>
      </c>
      <c r="R151" s="213">
        <f>Q151*H151</f>
        <v>0</v>
      </c>
      <c r="S151" s="213">
        <v>0</v>
      </c>
      <c r="T151" s="214">
        <f>S151*H151</f>
        <v>0</v>
      </c>
      <c r="AR151" s="25" t="s">
        <v>887</v>
      </c>
      <c r="AT151" s="25" t="s">
        <v>252</v>
      </c>
      <c r="AU151" s="25" t="s">
        <v>83</v>
      </c>
      <c r="AY151" s="25" t="s">
        <v>196</v>
      </c>
      <c r="BE151" s="215">
        <f>IF(N151="základní",J151,0)</f>
        <v>0</v>
      </c>
      <c r="BF151" s="215">
        <f>IF(N151="snížená",J151,0)</f>
        <v>0</v>
      </c>
      <c r="BG151" s="215">
        <f>IF(N151="zákl. přenesená",J151,0)</f>
        <v>0</v>
      </c>
      <c r="BH151" s="215">
        <f>IF(N151="sníž. přenesená",J151,0)</f>
        <v>0</v>
      </c>
      <c r="BI151" s="215">
        <f>IF(N151="nulová",J151,0)</f>
        <v>0</v>
      </c>
      <c r="BJ151" s="25" t="s">
        <v>81</v>
      </c>
      <c r="BK151" s="215">
        <f>ROUND(I151*H151,2)</f>
        <v>0</v>
      </c>
      <c r="BL151" s="25" t="s">
        <v>887</v>
      </c>
      <c r="BM151" s="25" t="s">
        <v>3326</v>
      </c>
    </row>
    <row r="152" spans="2:65" s="15" customFormat="1">
      <c r="B152" s="260"/>
      <c r="C152" s="261"/>
      <c r="D152" s="218" t="s">
        <v>205</v>
      </c>
      <c r="E152" s="262" t="s">
        <v>24</v>
      </c>
      <c r="F152" s="263" t="s">
        <v>3283</v>
      </c>
      <c r="G152" s="261"/>
      <c r="H152" s="262" t="s">
        <v>24</v>
      </c>
      <c r="I152" s="264"/>
      <c r="J152" s="261"/>
      <c r="K152" s="261"/>
      <c r="L152" s="265"/>
      <c r="M152" s="266"/>
      <c r="N152" s="267"/>
      <c r="O152" s="267"/>
      <c r="P152" s="267"/>
      <c r="Q152" s="267"/>
      <c r="R152" s="267"/>
      <c r="S152" s="267"/>
      <c r="T152" s="268"/>
      <c r="AT152" s="269" t="s">
        <v>205</v>
      </c>
      <c r="AU152" s="269" t="s">
        <v>83</v>
      </c>
      <c r="AV152" s="15" t="s">
        <v>81</v>
      </c>
      <c r="AW152" s="15" t="s">
        <v>37</v>
      </c>
      <c r="AX152" s="15" t="s">
        <v>74</v>
      </c>
      <c r="AY152" s="269" t="s">
        <v>196</v>
      </c>
    </row>
    <row r="153" spans="2:65" s="15" customFormat="1">
      <c r="B153" s="260"/>
      <c r="C153" s="261"/>
      <c r="D153" s="218" t="s">
        <v>205</v>
      </c>
      <c r="E153" s="262" t="s">
        <v>24</v>
      </c>
      <c r="F153" s="263" t="s">
        <v>3323</v>
      </c>
      <c r="G153" s="261"/>
      <c r="H153" s="262" t="s">
        <v>24</v>
      </c>
      <c r="I153" s="264"/>
      <c r="J153" s="261"/>
      <c r="K153" s="261"/>
      <c r="L153" s="265"/>
      <c r="M153" s="266"/>
      <c r="N153" s="267"/>
      <c r="O153" s="267"/>
      <c r="P153" s="267"/>
      <c r="Q153" s="267"/>
      <c r="R153" s="267"/>
      <c r="S153" s="267"/>
      <c r="T153" s="268"/>
      <c r="AT153" s="269" t="s">
        <v>205</v>
      </c>
      <c r="AU153" s="269" t="s">
        <v>83</v>
      </c>
      <c r="AV153" s="15" t="s">
        <v>81</v>
      </c>
      <c r="AW153" s="15" t="s">
        <v>37</v>
      </c>
      <c r="AX153" s="15" t="s">
        <v>74</v>
      </c>
      <c r="AY153" s="269" t="s">
        <v>196</v>
      </c>
    </row>
    <row r="154" spans="2:65" s="12" customFormat="1">
      <c r="B154" s="216"/>
      <c r="C154" s="217"/>
      <c r="D154" s="218" t="s">
        <v>205</v>
      </c>
      <c r="E154" s="219" t="s">
        <v>24</v>
      </c>
      <c r="F154" s="220" t="s">
        <v>841</v>
      </c>
      <c r="G154" s="217"/>
      <c r="H154" s="221">
        <v>120</v>
      </c>
      <c r="I154" s="222"/>
      <c r="J154" s="217"/>
      <c r="K154" s="217"/>
      <c r="L154" s="223"/>
      <c r="M154" s="224"/>
      <c r="N154" s="225"/>
      <c r="O154" s="225"/>
      <c r="P154" s="225"/>
      <c r="Q154" s="225"/>
      <c r="R154" s="225"/>
      <c r="S154" s="225"/>
      <c r="T154" s="226"/>
      <c r="AT154" s="227" t="s">
        <v>205</v>
      </c>
      <c r="AU154" s="227" t="s">
        <v>83</v>
      </c>
      <c r="AV154" s="12" t="s">
        <v>83</v>
      </c>
      <c r="AW154" s="12" t="s">
        <v>37</v>
      </c>
      <c r="AX154" s="12" t="s">
        <v>81</v>
      </c>
      <c r="AY154" s="227" t="s">
        <v>196</v>
      </c>
    </row>
    <row r="155" spans="2:65" s="1" customFormat="1" ht="14.5" customHeight="1">
      <c r="B155" s="42"/>
      <c r="C155" s="250" t="s">
        <v>312</v>
      </c>
      <c r="D155" s="250" t="s">
        <v>252</v>
      </c>
      <c r="E155" s="251" t="s">
        <v>3327</v>
      </c>
      <c r="F155" s="252" t="s">
        <v>3328</v>
      </c>
      <c r="G155" s="253" t="s">
        <v>248</v>
      </c>
      <c r="H155" s="254">
        <v>50</v>
      </c>
      <c r="I155" s="255"/>
      <c r="J155" s="256">
        <f>ROUND(I155*H155,2)</f>
        <v>0</v>
      </c>
      <c r="K155" s="252" t="s">
        <v>24</v>
      </c>
      <c r="L155" s="257"/>
      <c r="M155" s="258" t="s">
        <v>24</v>
      </c>
      <c r="N155" s="259" t="s">
        <v>45</v>
      </c>
      <c r="O155" s="43"/>
      <c r="P155" s="213">
        <f>O155*H155</f>
        <v>0</v>
      </c>
      <c r="Q155" s="213">
        <v>0</v>
      </c>
      <c r="R155" s="213">
        <f>Q155*H155</f>
        <v>0</v>
      </c>
      <c r="S155" s="213">
        <v>0</v>
      </c>
      <c r="T155" s="214">
        <f>S155*H155</f>
        <v>0</v>
      </c>
      <c r="AR155" s="25" t="s">
        <v>887</v>
      </c>
      <c r="AT155" s="25" t="s">
        <v>252</v>
      </c>
      <c r="AU155" s="25" t="s">
        <v>83</v>
      </c>
      <c r="AY155" s="25" t="s">
        <v>196</v>
      </c>
      <c r="BE155" s="215">
        <f>IF(N155="základní",J155,0)</f>
        <v>0</v>
      </c>
      <c r="BF155" s="215">
        <f>IF(N155="snížená",J155,0)</f>
        <v>0</v>
      </c>
      <c r="BG155" s="215">
        <f>IF(N155="zákl. přenesená",J155,0)</f>
        <v>0</v>
      </c>
      <c r="BH155" s="215">
        <f>IF(N155="sníž. přenesená",J155,0)</f>
        <v>0</v>
      </c>
      <c r="BI155" s="215">
        <f>IF(N155="nulová",J155,0)</f>
        <v>0</v>
      </c>
      <c r="BJ155" s="25" t="s">
        <v>81</v>
      </c>
      <c r="BK155" s="215">
        <f>ROUND(I155*H155,2)</f>
        <v>0</v>
      </c>
      <c r="BL155" s="25" t="s">
        <v>887</v>
      </c>
      <c r="BM155" s="25" t="s">
        <v>3329</v>
      </c>
    </row>
    <row r="156" spans="2:65" s="15" customFormat="1">
      <c r="B156" s="260"/>
      <c r="C156" s="261"/>
      <c r="D156" s="218" t="s">
        <v>205</v>
      </c>
      <c r="E156" s="262" t="s">
        <v>24</v>
      </c>
      <c r="F156" s="263" t="s">
        <v>3283</v>
      </c>
      <c r="G156" s="261"/>
      <c r="H156" s="262" t="s">
        <v>24</v>
      </c>
      <c r="I156" s="264"/>
      <c r="J156" s="261"/>
      <c r="K156" s="261"/>
      <c r="L156" s="265"/>
      <c r="M156" s="266"/>
      <c r="N156" s="267"/>
      <c r="O156" s="267"/>
      <c r="P156" s="267"/>
      <c r="Q156" s="267"/>
      <c r="R156" s="267"/>
      <c r="S156" s="267"/>
      <c r="T156" s="268"/>
      <c r="AT156" s="269" t="s">
        <v>205</v>
      </c>
      <c r="AU156" s="269" t="s">
        <v>83</v>
      </c>
      <c r="AV156" s="15" t="s">
        <v>81</v>
      </c>
      <c r="AW156" s="15" t="s">
        <v>37</v>
      </c>
      <c r="AX156" s="15" t="s">
        <v>74</v>
      </c>
      <c r="AY156" s="269" t="s">
        <v>196</v>
      </c>
    </row>
    <row r="157" spans="2:65" s="15" customFormat="1">
      <c r="B157" s="260"/>
      <c r="C157" s="261"/>
      <c r="D157" s="218" t="s">
        <v>205</v>
      </c>
      <c r="E157" s="262" t="s">
        <v>24</v>
      </c>
      <c r="F157" s="263" t="s">
        <v>3323</v>
      </c>
      <c r="G157" s="261"/>
      <c r="H157" s="262" t="s">
        <v>24</v>
      </c>
      <c r="I157" s="264"/>
      <c r="J157" s="261"/>
      <c r="K157" s="261"/>
      <c r="L157" s="265"/>
      <c r="M157" s="266"/>
      <c r="N157" s="267"/>
      <c r="O157" s="267"/>
      <c r="P157" s="267"/>
      <c r="Q157" s="267"/>
      <c r="R157" s="267"/>
      <c r="S157" s="267"/>
      <c r="T157" s="268"/>
      <c r="AT157" s="269" t="s">
        <v>205</v>
      </c>
      <c r="AU157" s="269" t="s">
        <v>83</v>
      </c>
      <c r="AV157" s="15" t="s">
        <v>81</v>
      </c>
      <c r="AW157" s="15" t="s">
        <v>37</v>
      </c>
      <c r="AX157" s="15" t="s">
        <v>74</v>
      </c>
      <c r="AY157" s="269" t="s">
        <v>196</v>
      </c>
    </row>
    <row r="158" spans="2:65" s="12" customFormat="1">
      <c r="B158" s="216"/>
      <c r="C158" s="217"/>
      <c r="D158" s="218" t="s">
        <v>205</v>
      </c>
      <c r="E158" s="219" t="s">
        <v>24</v>
      </c>
      <c r="F158" s="220" t="s">
        <v>450</v>
      </c>
      <c r="G158" s="217"/>
      <c r="H158" s="221">
        <v>50</v>
      </c>
      <c r="I158" s="222"/>
      <c r="J158" s="217"/>
      <c r="K158" s="217"/>
      <c r="L158" s="223"/>
      <c r="M158" s="224"/>
      <c r="N158" s="225"/>
      <c r="O158" s="225"/>
      <c r="P158" s="225"/>
      <c r="Q158" s="225"/>
      <c r="R158" s="225"/>
      <c r="S158" s="225"/>
      <c r="T158" s="226"/>
      <c r="AT158" s="227" t="s">
        <v>205</v>
      </c>
      <c r="AU158" s="227" t="s">
        <v>83</v>
      </c>
      <c r="AV158" s="12" t="s">
        <v>83</v>
      </c>
      <c r="AW158" s="12" t="s">
        <v>37</v>
      </c>
      <c r="AX158" s="12" t="s">
        <v>81</v>
      </c>
      <c r="AY158" s="227" t="s">
        <v>196</v>
      </c>
    </row>
    <row r="159" spans="2:65" s="11" customFormat="1" ht="29.9" customHeight="1">
      <c r="B159" s="188"/>
      <c r="C159" s="189"/>
      <c r="D159" s="190" t="s">
        <v>73</v>
      </c>
      <c r="E159" s="202" t="s">
        <v>3330</v>
      </c>
      <c r="F159" s="202" t="s">
        <v>3331</v>
      </c>
      <c r="G159" s="189"/>
      <c r="H159" s="189"/>
      <c r="I159" s="192"/>
      <c r="J159" s="203">
        <f>BK159</f>
        <v>0</v>
      </c>
      <c r="K159" s="189"/>
      <c r="L159" s="194"/>
      <c r="M159" s="195"/>
      <c r="N159" s="196"/>
      <c r="O159" s="196"/>
      <c r="P159" s="197">
        <f>SUM(P160:P177)</f>
        <v>0</v>
      </c>
      <c r="Q159" s="196"/>
      <c r="R159" s="197">
        <f>SUM(R160:R177)</f>
        <v>4.3200000000000001E-3</v>
      </c>
      <c r="S159" s="196"/>
      <c r="T159" s="198">
        <f>SUM(T160:T177)</f>
        <v>0</v>
      </c>
      <c r="AR159" s="199" t="s">
        <v>211</v>
      </c>
      <c r="AT159" s="200" t="s">
        <v>73</v>
      </c>
      <c r="AU159" s="200" t="s">
        <v>81</v>
      </c>
      <c r="AY159" s="199" t="s">
        <v>196</v>
      </c>
      <c r="BK159" s="201">
        <f>SUM(BK160:BK177)</f>
        <v>0</v>
      </c>
    </row>
    <row r="160" spans="2:65" s="1" customFormat="1" ht="14.5" customHeight="1">
      <c r="B160" s="42"/>
      <c r="C160" s="250" t="s">
        <v>317</v>
      </c>
      <c r="D160" s="250" t="s">
        <v>252</v>
      </c>
      <c r="E160" s="251" t="s">
        <v>3332</v>
      </c>
      <c r="F160" s="252" t="s">
        <v>3333</v>
      </c>
      <c r="G160" s="253" t="s">
        <v>248</v>
      </c>
      <c r="H160" s="254">
        <v>10</v>
      </c>
      <c r="I160" s="255"/>
      <c r="J160" s="256">
        <f t="shared" ref="J160:J177" si="10">ROUND(I160*H160,2)</f>
        <v>0</v>
      </c>
      <c r="K160" s="252" t="s">
        <v>24</v>
      </c>
      <c r="L160" s="257"/>
      <c r="M160" s="258" t="s">
        <v>24</v>
      </c>
      <c r="N160" s="259" t="s">
        <v>45</v>
      </c>
      <c r="O160" s="43"/>
      <c r="P160" s="213">
        <f t="shared" ref="P160:P177" si="11">O160*H160</f>
        <v>0</v>
      </c>
      <c r="Q160" s="213">
        <v>0</v>
      </c>
      <c r="R160" s="213">
        <f t="shared" ref="R160:R177" si="12">Q160*H160</f>
        <v>0</v>
      </c>
      <c r="S160" s="213">
        <v>0</v>
      </c>
      <c r="T160" s="214">
        <f t="shared" ref="T160:T177" si="13">S160*H160</f>
        <v>0</v>
      </c>
      <c r="AR160" s="25" t="s">
        <v>887</v>
      </c>
      <c r="AT160" s="25" t="s">
        <v>252</v>
      </c>
      <c r="AU160" s="25" t="s">
        <v>83</v>
      </c>
      <c r="AY160" s="25" t="s">
        <v>196</v>
      </c>
      <c r="BE160" s="215">
        <f t="shared" ref="BE160:BE177" si="14">IF(N160="základní",J160,0)</f>
        <v>0</v>
      </c>
      <c r="BF160" s="215">
        <f t="shared" ref="BF160:BF177" si="15">IF(N160="snížená",J160,0)</f>
        <v>0</v>
      </c>
      <c r="BG160" s="215">
        <f t="shared" ref="BG160:BG177" si="16">IF(N160="zákl. přenesená",J160,0)</f>
        <v>0</v>
      </c>
      <c r="BH160" s="215">
        <f t="shared" ref="BH160:BH177" si="17">IF(N160="sníž. přenesená",J160,0)</f>
        <v>0</v>
      </c>
      <c r="BI160" s="215">
        <f t="shared" ref="BI160:BI177" si="18">IF(N160="nulová",J160,0)</f>
        <v>0</v>
      </c>
      <c r="BJ160" s="25" t="s">
        <v>81</v>
      </c>
      <c r="BK160" s="215">
        <f t="shared" ref="BK160:BK177" si="19">ROUND(I160*H160,2)</f>
        <v>0</v>
      </c>
      <c r="BL160" s="25" t="s">
        <v>887</v>
      </c>
      <c r="BM160" s="25" t="s">
        <v>3334</v>
      </c>
    </row>
    <row r="161" spans="2:65" s="1" customFormat="1" ht="14.5" customHeight="1">
      <c r="B161" s="42"/>
      <c r="C161" s="250" t="s">
        <v>9</v>
      </c>
      <c r="D161" s="250" t="s">
        <v>252</v>
      </c>
      <c r="E161" s="251" t="s">
        <v>3335</v>
      </c>
      <c r="F161" s="252" t="s">
        <v>3336</v>
      </c>
      <c r="G161" s="253" t="s">
        <v>248</v>
      </c>
      <c r="H161" s="254">
        <v>1</v>
      </c>
      <c r="I161" s="255"/>
      <c r="J161" s="256">
        <f t="shared" si="10"/>
        <v>0</v>
      </c>
      <c r="K161" s="252" t="s">
        <v>24</v>
      </c>
      <c r="L161" s="257"/>
      <c r="M161" s="258" t="s">
        <v>24</v>
      </c>
      <c r="N161" s="259" t="s">
        <v>45</v>
      </c>
      <c r="O161" s="43"/>
      <c r="P161" s="213">
        <f t="shared" si="11"/>
        <v>0</v>
      </c>
      <c r="Q161" s="213">
        <v>0</v>
      </c>
      <c r="R161" s="213">
        <f t="shared" si="12"/>
        <v>0</v>
      </c>
      <c r="S161" s="213">
        <v>0</v>
      </c>
      <c r="T161" s="214">
        <f t="shared" si="13"/>
        <v>0</v>
      </c>
      <c r="AR161" s="25" t="s">
        <v>887</v>
      </c>
      <c r="AT161" s="25" t="s">
        <v>252</v>
      </c>
      <c r="AU161" s="25" t="s">
        <v>83</v>
      </c>
      <c r="AY161" s="25" t="s">
        <v>196</v>
      </c>
      <c r="BE161" s="215">
        <f t="shared" si="14"/>
        <v>0</v>
      </c>
      <c r="BF161" s="215">
        <f t="shared" si="15"/>
        <v>0</v>
      </c>
      <c r="BG161" s="215">
        <f t="shared" si="16"/>
        <v>0</v>
      </c>
      <c r="BH161" s="215">
        <f t="shared" si="17"/>
        <v>0</v>
      </c>
      <c r="BI161" s="215">
        <f t="shared" si="18"/>
        <v>0</v>
      </c>
      <c r="BJ161" s="25" t="s">
        <v>81</v>
      </c>
      <c r="BK161" s="215">
        <f t="shared" si="19"/>
        <v>0</v>
      </c>
      <c r="BL161" s="25" t="s">
        <v>887</v>
      </c>
      <c r="BM161" s="25" t="s">
        <v>3337</v>
      </c>
    </row>
    <row r="162" spans="2:65" s="1" customFormat="1" ht="14.5" customHeight="1">
      <c r="B162" s="42"/>
      <c r="C162" s="250" t="s">
        <v>327</v>
      </c>
      <c r="D162" s="250" t="s">
        <v>252</v>
      </c>
      <c r="E162" s="251" t="s">
        <v>3338</v>
      </c>
      <c r="F162" s="252" t="s">
        <v>3339</v>
      </c>
      <c r="G162" s="253" t="s">
        <v>248</v>
      </c>
      <c r="H162" s="254">
        <v>3</v>
      </c>
      <c r="I162" s="255"/>
      <c r="J162" s="256">
        <f t="shared" si="10"/>
        <v>0</v>
      </c>
      <c r="K162" s="252" t="s">
        <v>24</v>
      </c>
      <c r="L162" s="257"/>
      <c r="M162" s="258" t="s">
        <v>24</v>
      </c>
      <c r="N162" s="259" t="s">
        <v>45</v>
      </c>
      <c r="O162" s="43"/>
      <c r="P162" s="213">
        <f t="shared" si="11"/>
        <v>0</v>
      </c>
      <c r="Q162" s="213">
        <v>0</v>
      </c>
      <c r="R162" s="213">
        <f t="shared" si="12"/>
        <v>0</v>
      </c>
      <c r="S162" s="213">
        <v>0</v>
      </c>
      <c r="T162" s="214">
        <f t="shared" si="13"/>
        <v>0</v>
      </c>
      <c r="AR162" s="25" t="s">
        <v>887</v>
      </c>
      <c r="AT162" s="25" t="s">
        <v>252</v>
      </c>
      <c r="AU162" s="25" t="s">
        <v>83</v>
      </c>
      <c r="AY162" s="25" t="s">
        <v>196</v>
      </c>
      <c r="BE162" s="215">
        <f t="shared" si="14"/>
        <v>0</v>
      </c>
      <c r="BF162" s="215">
        <f t="shared" si="15"/>
        <v>0</v>
      </c>
      <c r="BG162" s="215">
        <f t="shared" si="16"/>
        <v>0</v>
      </c>
      <c r="BH162" s="215">
        <f t="shared" si="17"/>
        <v>0</v>
      </c>
      <c r="BI162" s="215">
        <f t="shared" si="18"/>
        <v>0</v>
      </c>
      <c r="BJ162" s="25" t="s">
        <v>81</v>
      </c>
      <c r="BK162" s="215">
        <f t="shared" si="19"/>
        <v>0</v>
      </c>
      <c r="BL162" s="25" t="s">
        <v>887</v>
      </c>
      <c r="BM162" s="25" t="s">
        <v>3340</v>
      </c>
    </row>
    <row r="163" spans="2:65" s="1" customFormat="1" ht="14.5" customHeight="1">
      <c r="B163" s="42"/>
      <c r="C163" s="250" t="s">
        <v>334</v>
      </c>
      <c r="D163" s="250" t="s">
        <v>252</v>
      </c>
      <c r="E163" s="251" t="s">
        <v>3341</v>
      </c>
      <c r="F163" s="252" t="s">
        <v>3342</v>
      </c>
      <c r="G163" s="253" t="s">
        <v>248</v>
      </c>
      <c r="H163" s="254">
        <v>3</v>
      </c>
      <c r="I163" s="255"/>
      <c r="J163" s="256">
        <f t="shared" si="10"/>
        <v>0</v>
      </c>
      <c r="K163" s="252" t="s">
        <v>24</v>
      </c>
      <c r="L163" s="257"/>
      <c r="M163" s="258" t="s">
        <v>24</v>
      </c>
      <c r="N163" s="259" t="s">
        <v>45</v>
      </c>
      <c r="O163" s="43"/>
      <c r="P163" s="213">
        <f t="shared" si="11"/>
        <v>0</v>
      </c>
      <c r="Q163" s="213">
        <v>0</v>
      </c>
      <c r="R163" s="213">
        <f t="shared" si="12"/>
        <v>0</v>
      </c>
      <c r="S163" s="213">
        <v>0</v>
      </c>
      <c r="T163" s="214">
        <f t="shared" si="13"/>
        <v>0</v>
      </c>
      <c r="AR163" s="25" t="s">
        <v>887</v>
      </c>
      <c r="AT163" s="25" t="s">
        <v>252</v>
      </c>
      <c r="AU163" s="25" t="s">
        <v>83</v>
      </c>
      <c r="AY163" s="25" t="s">
        <v>196</v>
      </c>
      <c r="BE163" s="215">
        <f t="shared" si="14"/>
        <v>0</v>
      </c>
      <c r="BF163" s="215">
        <f t="shared" si="15"/>
        <v>0</v>
      </c>
      <c r="BG163" s="215">
        <f t="shared" si="16"/>
        <v>0</v>
      </c>
      <c r="BH163" s="215">
        <f t="shared" si="17"/>
        <v>0</v>
      </c>
      <c r="BI163" s="215">
        <f t="shared" si="18"/>
        <v>0</v>
      </c>
      <c r="BJ163" s="25" t="s">
        <v>81</v>
      </c>
      <c r="BK163" s="215">
        <f t="shared" si="19"/>
        <v>0</v>
      </c>
      <c r="BL163" s="25" t="s">
        <v>887</v>
      </c>
      <c r="BM163" s="25" t="s">
        <v>3343</v>
      </c>
    </row>
    <row r="164" spans="2:65" s="1" customFormat="1" ht="14.5" customHeight="1">
      <c r="B164" s="42"/>
      <c r="C164" s="250" t="s">
        <v>341</v>
      </c>
      <c r="D164" s="250" t="s">
        <v>252</v>
      </c>
      <c r="E164" s="251" t="s">
        <v>3344</v>
      </c>
      <c r="F164" s="252" t="s">
        <v>3345</v>
      </c>
      <c r="G164" s="253" t="s">
        <v>248</v>
      </c>
      <c r="H164" s="254">
        <v>72</v>
      </c>
      <c r="I164" s="255"/>
      <c r="J164" s="256">
        <f t="shared" si="10"/>
        <v>0</v>
      </c>
      <c r="K164" s="252" t="s">
        <v>24</v>
      </c>
      <c r="L164" s="257"/>
      <c r="M164" s="258" t="s">
        <v>24</v>
      </c>
      <c r="N164" s="259" t="s">
        <v>45</v>
      </c>
      <c r="O164" s="43"/>
      <c r="P164" s="213">
        <f t="shared" si="11"/>
        <v>0</v>
      </c>
      <c r="Q164" s="213">
        <v>6.0000000000000002E-5</v>
      </c>
      <c r="R164" s="213">
        <f t="shared" si="12"/>
        <v>4.3200000000000001E-3</v>
      </c>
      <c r="S164" s="213">
        <v>0</v>
      </c>
      <c r="T164" s="214">
        <f t="shared" si="13"/>
        <v>0</v>
      </c>
      <c r="AR164" s="25" t="s">
        <v>887</v>
      </c>
      <c r="AT164" s="25" t="s">
        <v>252</v>
      </c>
      <c r="AU164" s="25" t="s">
        <v>83</v>
      </c>
      <c r="AY164" s="25" t="s">
        <v>196</v>
      </c>
      <c r="BE164" s="215">
        <f t="shared" si="14"/>
        <v>0</v>
      </c>
      <c r="BF164" s="215">
        <f t="shared" si="15"/>
        <v>0</v>
      </c>
      <c r="BG164" s="215">
        <f t="shared" si="16"/>
        <v>0</v>
      </c>
      <c r="BH164" s="215">
        <f t="shared" si="17"/>
        <v>0</v>
      </c>
      <c r="BI164" s="215">
        <f t="shared" si="18"/>
        <v>0</v>
      </c>
      <c r="BJ164" s="25" t="s">
        <v>81</v>
      </c>
      <c r="BK164" s="215">
        <f t="shared" si="19"/>
        <v>0</v>
      </c>
      <c r="BL164" s="25" t="s">
        <v>887</v>
      </c>
      <c r="BM164" s="25" t="s">
        <v>3346</v>
      </c>
    </row>
    <row r="165" spans="2:65" s="1" customFormat="1" ht="14.5" customHeight="1">
      <c r="B165" s="42"/>
      <c r="C165" s="250" t="s">
        <v>345</v>
      </c>
      <c r="D165" s="250" t="s">
        <v>252</v>
      </c>
      <c r="E165" s="251" t="s">
        <v>3347</v>
      </c>
      <c r="F165" s="252" t="s">
        <v>3348</v>
      </c>
      <c r="G165" s="253" t="s">
        <v>248</v>
      </c>
      <c r="H165" s="254">
        <v>25</v>
      </c>
      <c r="I165" s="255"/>
      <c r="J165" s="256">
        <f t="shared" si="10"/>
        <v>0</v>
      </c>
      <c r="K165" s="252" t="s">
        <v>24</v>
      </c>
      <c r="L165" s="257"/>
      <c r="M165" s="258" t="s">
        <v>24</v>
      </c>
      <c r="N165" s="259" t="s">
        <v>45</v>
      </c>
      <c r="O165" s="43"/>
      <c r="P165" s="213">
        <f t="shared" si="11"/>
        <v>0</v>
      </c>
      <c r="Q165" s="213">
        <v>0</v>
      </c>
      <c r="R165" s="213">
        <f t="shared" si="12"/>
        <v>0</v>
      </c>
      <c r="S165" s="213">
        <v>0</v>
      </c>
      <c r="T165" s="214">
        <f t="shared" si="13"/>
        <v>0</v>
      </c>
      <c r="AR165" s="25" t="s">
        <v>887</v>
      </c>
      <c r="AT165" s="25" t="s">
        <v>252</v>
      </c>
      <c r="AU165" s="25" t="s">
        <v>83</v>
      </c>
      <c r="AY165" s="25" t="s">
        <v>196</v>
      </c>
      <c r="BE165" s="215">
        <f t="shared" si="14"/>
        <v>0</v>
      </c>
      <c r="BF165" s="215">
        <f t="shared" si="15"/>
        <v>0</v>
      </c>
      <c r="BG165" s="215">
        <f t="shared" si="16"/>
        <v>0</v>
      </c>
      <c r="BH165" s="215">
        <f t="shared" si="17"/>
        <v>0</v>
      </c>
      <c r="BI165" s="215">
        <f t="shared" si="18"/>
        <v>0</v>
      </c>
      <c r="BJ165" s="25" t="s">
        <v>81</v>
      </c>
      <c r="BK165" s="215">
        <f t="shared" si="19"/>
        <v>0</v>
      </c>
      <c r="BL165" s="25" t="s">
        <v>887</v>
      </c>
      <c r="BM165" s="25" t="s">
        <v>3349</v>
      </c>
    </row>
    <row r="166" spans="2:65" s="1" customFormat="1" ht="14.5" customHeight="1">
      <c r="B166" s="42"/>
      <c r="C166" s="250" t="s">
        <v>350</v>
      </c>
      <c r="D166" s="250" t="s">
        <v>252</v>
      </c>
      <c r="E166" s="251" t="s">
        <v>3350</v>
      </c>
      <c r="F166" s="252" t="s">
        <v>3351</v>
      </c>
      <c r="G166" s="253" t="s">
        <v>248</v>
      </c>
      <c r="H166" s="254">
        <v>13</v>
      </c>
      <c r="I166" s="255"/>
      <c r="J166" s="256">
        <f t="shared" si="10"/>
        <v>0</v>
      </c>
      <c r="K166" s="252" t="s">
        <v>24</v>
      </c>
      <c r="L166" s="257"/>
      <c r="M166" s="258" t="s">
        <v>24</v>
      </c>
      <c r="N166" s="259" t="s">
        <v>45</v>
      </c>
      <c r="O166" s="43"/>
      <c r="P166" s="213">
        <f t="shared" si="11"/>
        <v>0</v>
      </c>
      <c r="Q166" s="213">
        <v>0</v>
      </c>
      <c r="R166" s="213">
        <f t="shared" si="12"/>
        <v>0</v>
      </c>
      <c r="S166" s="213">
        <v>0</v>
      </c>
      <c r="T166" s="214">
        <f t="shared" si="13"/>
        <v>0</v>
      </c>
      <c r="AR166" s="25" t="s">
        <v>887</v>
      </c>
      <c r="AT166" s="25" t="s">
        <v>252</v>
      </c>
      <c r="AU166" s="25" t="s">
        <v>83</v>
      </c>
      <c r="AY166" s="25" t="s">
        <v>196</v>
      </c>
      <c r="BE166" s="215">
        <f t="shared" si="14"/>
        <v>0</v>
      </c>
      <c r="BF166" s="215">
        <f t="shared" si="15"/>
        <v>0</v>
      </c>
      <c r="BG166" s="215">
        <f t="shared" si="16"/>
        <v>0</v>
      </c>
      <c r="BH166" s="215">
        <f t="shared" si="17"/>
        <v>0</v>
      </c>
      <c r="BI166" s="215">
        <f t="shared" si="18"/>
        <v>0</v>
      </c>
      <c r="BJ166" s="25" t="s">
        <v>81</v>
      </c>
      <c r="BK166" s="215">
        <f t="shared" si="19"/>
        <v>0</v>
      </c>
      <c r="BL166" s="25" t="s">
        <v>887</v>
      </c>
      <c r="BM166" s="25" t="s">
        <v>3352</v>
      </c>
    </row>
    <row r="167" spans="2:65" s="1" customFormat="1" ht="14.5" customHeight="1">
      <c r="B167" s="42"/>
      <c r="C167" s="250" t="s">
        <v>217</v>
      </c>
      <c r="D167" s="250" t="s">
        <v>252</v>
      </c>
      <c r="E167" s="251" t="s">
        <v>3353</v>
      </c>
      <c r="F167" s="252" t="s">
        <v>3354</v>
      </c>
      <c r="G167" s="253" t="s">
        <v>248</v>
      </c>
      <c r="H167" s="254">
        <v>10</v>
      </c>
      <c r="I167" s="255"/>
      <c r="J167" s="256">
        <f t="shared" si="10"/>
        <v>0</v>
      </c>
      <c r="K167" s="252" t="s">
        <v>24</v>
      </c>
      <c r="L167" s="257"/>
      <c r="M167" s="258" t="s">
        <v>24</v>
      </c>
      <c r="N167" s="259" t="s">
        <v>45</v>
      </c>
      <c r="O167" s="43"/>
      <c r="P167" s="213">
        <f t="shared" si="11"/>
        <v>0</v>
      </c>
      <c r="Q167" s="213">
        <v>0</v>
      </c>
      <c r="R167" s="213">
        <f t="shared" si="12"/>
        <v>0</v>
      </c>
      <c r="S167" s="213">
        <v>0</v>
      </c>
      <c r="T167" s="214">
        <f t="shared" si="13"/>
        <v>0</v>
      </c>
      <c r="AR167" s="25" t="s">
        <v>887</v>
      </c>
      <c r="AT167" s="25" t="s">
        <v>252</v>
      </c>
      <c r="AU167" s="25" t="s">
        <v>83</v>
      </c>
      <c r="AY167" s="25" t="s">
        <v>196</v>
      </c>
      <c r="BE167" s="215">
        <f t="shared" si="14"/>
        <v>0</v>
      </c>
      <c r="BF167" s="215">
        <f t="shared" si="15"/>
        <v>0</v>
      </c>
      <c r="BG167" s="215">
        <f t="shared" si="16"/>
        <v>0</v>
      </c>
      <c r="BH167" s="215">
        <f t="shared" si="17"/>
        <v>0</v>
      </c>
      <c r="BI167" s="215">
        <f t="shared" si="18"/>
        <v>0</v>
      </c>
      <c r="BJ167" s="25" t="s">
        <v>81</v>
      </c>
      <c r="BK167" s="215">
        <f t="shared" si="19"/>
        <v>0</v>
      </c>
      <c r="BL167" s="25" t="s">
        <v>887</v>
      </c>
      <c r="BM167" s="25" t="s">
        <v>3355</v>
      </c>
    </row>
    <row r="168" spans="2:65" s="1" customFormat="1" ht="14.5" customHeight="1">
      <c r="B168" s="42"/>
      <c r="C168" s="250" t="s">
        <v>360</v>
      </c>
      <c r="D168" s="250" t="s">
        <v>252</v>
      </c>
      <c r="E168" s="251" t="s">
        <v>3356</v>
      </c>
      <c r="F168" s="252" t="s">
        <v>3357</v>
      </c>
      <c r="G168" s="253" t="s">
        <v>248</v>
      </c>
      <c r="H168" s="254">
        <v>5</v>
      </c>
      <c r="I168" s="255"/>
      <c r="J168" s="256">
        <f t="shared" si="10"/>
        <v>0</v>
      </c>
      <c r="K168" s="252" t="s">
        <v>24</v>
      </c>
      <c r="L168" s="257"/>
      <c r="M168" s="258" t="s">
        <v>24</v>
      </c>
      <c r="N168" s="259" t="s">
        <v>45</v>
      </c>
      <c r="O168" s="43"/>
      <c r="P168" s="213">
        <f t="shared" si="11"/>
        <v>0</v>
      </c>
      <c r="Q168" s="213">
        <v>0</v>
      </c>
      <c r="R168" s="213">
        <f t="shared" si="12"/>
        <v>0</v>
      </c>
      <c r="S168" s="213">
        <v>0</v>
      </c>
      <c r="T168" s="214">
        <f t="shared" si="13"/>
        <v>0</v>
      </c>
      <c r="AR168" s="25" t="s">
        <v>887</v>
      </c>
      <c r="AT168" s="25" t="s">
        <v>252</v>
      </c>
      <c r="AU168" s="25" t="s">
        <v>83</v>
      </c>
      <c r="AY168" s="25" t="s">
        <v>196</v>
      </c>
      <c r="BE168" s="215">
        <f t="shared" si="14"/>
        <v>0</v>
      </c>
      <c r="BF168" s="215">
        <f t="shared" si="15"/>
        <v>0</v>
      </c>
      <c r="BG168" s="215">
        <f t="shared" si="16"/>
        <v>0</v>
      </c>
      <c r="BH168" s="215">
        <f t="shared" si="17"/>
        <v>0</v>
      </c>
      <c r="BI168" s="215">
        <f t="shared" si="18"/>
        <v>0</v>
      </c>
      <c r="BJ168" s="25" t="s">
        <v>81</v>
      </c>
      <c r="BK168" s="215">
        <f t="shared" si="19"/>
        <v>0</v>
      </c>
      <c r="BL168" s="25" t="s">
        <v>887</v>
      </c>
      <c r="BM168" s="25" t="s">
        <v>3358</v>
      </c>
    </row>
    <row r="169" spans="2:65" s="1" customFormat="1" ht="14.5" customHeight="1">
      <c r="B169" s="42"/>
      <c r="C169" s="250" t="s">
        <v>367</v>
      </c>
      <c r="D169" s="250" t="s">
        <v>252</v>
      </c>
      <c r="E169" s="251" t="s">
        <v>3359</v>
      </c>
      <c r="F169" s="252" t="s">
        <v>3360</v>
      </c>
      <c r="G169" s="253" t="s">
        <v>248</v>
      </c>
      <c r="H169" s="254">
        <v>130</v>
      </c>
      <c r="I169" s="255"/>
      <c r="J169" s="256">
        <f t="shared" si="10"/>
        <v>0</v>
      </c>
      <c r="K169" s="252" t="s">
        <v>24</v>
      </c>
      <c r="L169" s="257"/>
      <c r="M169" s="258" t="s">
        <v>24</v>
      </c>
      <c r="N169" s="259" t="s">
        <v>45</v>
      </c>
      <c r="O169" s="43"/>
      <c r="P169" s="213">
        <f t="shared" si="11"/>
        <v>0</v>
      </c>
      <c r="Q169" s="213">
        <v>0</v>
      </c>
      <c r="R169" s="213">
        <f t="shared" si="12"/>
        <v>0</v>
      </c>
      <c r="S169" s="213">
        <v>0</v>
      </c>
      <c r="T169" s="214">
        <f t="shared" si="13"/>
        <v>0</v>
      </c>
      <c r="AR169" s="25" t="s">
        <v>887</v>
      </c>
      <c r="AT169" s="25" t="s">
        <v>252</v>
      </c>
      <c r="AU169" s="25" t="s">
        <v>83</v>
      </c>
      <c r="AY169" s="25" t="s">
        <v>196</v>
      </c>
      <c r="BE169" s="215">
        <f t="shared" si="14"/>
        <v>0</v>
      </c>
      <c r="BF169" s="215">
        <f t="shared" si="15"/>
        <v>0</v>
      </c>
      <c r="BG169" s="215">
        <f t="shared" si="16"/>
        <v>0</v>
      </c>
      <c r="BH169" s="215">
        <f t="shared" si="17"/>
        <v>0</v>
      </c>
      <c r="BI169" s="215">
        <f t="shared" si="18"/>
        <v>0</v>
      </c>
      <c r="BJ169" s="25" t="s">
        <v>81</v>
      </c>
      <c r="BK169" s="215">
        <f t="shared" si="19"/>
        <v>0</v>
      </c>
      <c r="BL169" s="25" t="s">
        <v>887</v>
      </c>
      <c r="BM169" s="25" t="s">
        <v>3361</v>
      </c>
    </row>
    <row r="170" spans="2:65" s="1" customFormat="1" ht="14.5" customHeight="1">
      <c r="B170" s="42"/>
      <c r="C170" s="250" t="s">
        <v>370</v>
      </c>
      <c r="D170" s="250" t="s">
        <v>252</v>
      </c>
      <c r="E170" s="251" t="s">
        <v>3327</v>
      </c>
      <c r="F170" s="252" t="s">
        <v>3328</v>
      </c>
      <c r="G170" s="253" t="s">
        <v>248</v>
      </c>
      <c r="H170" s="254">
        <v>180</v>
      </c>
      <c r="I170" s="255"/>
      <c r="J170" s="256">
        <f t="shared" si="10"/>
        <v>0</v>
      </c>
      <c r="K170" s="252" t="s">
        <v>24</v>
      </c>
      <c r="L170" s="257"/>
      <c r="M170" s="258" t="s">
        <v>24</v>
      </c>
      <c r="N170" s="259" t="s">
        <v>45</v>
      </c>
      <c r="O170" s="43"/>
      <c r="P170" s="213">
        <f t="shared" si="11"/>
        <v>0</v>
      </c>
      <c r="Q170" s="213">
        <v>0</v>
      </c>
      <c r="R170" s="213">
        <f t="shared" si="12"/>
        <v>0</v>
      </c>
      <c r="S170" s="213">
        <v>0</v>
      </c>
      <c r="T170" s="214">
        <f t="shared" si="13"/>
        <v>0</v>
      </c>
      <c r="AR170" s="25" t="s">
        <v>887</v>
      </c>
      <c r="AT170" s="25" t="s">
        <v>252</v>
      </c>
      <c r="AU170" s="25" t="s">
        <v>83</v>
      </c>
      <c r="AY170" s="25" t="s">
        <v>196</v>
      </c>
      <c r="BE170" s="215">
        <f t="shared" si="14"/>
        <v>0</v>
      </c>
      <c r="BF170" s="215">
        <f t="shared" si="15"/>
        <v>0</v>
      </c>
      <c r="BG170" s="215">
        <f t="shared" si="16"/>
        <v>0</v>
      </c>
      <c r="BH170" s="215">
        <f t="shared" si="17"/>
        <v>0</v>
      </c>
      <c r="BI170" s="215">
        <f t="shared" si="18"/>
        <v>0</v>
      </c>
      <c r="BJ170" s="25" t="s">
        <v>81</v>
      </c>
      <c r="BK170" s="215">
        <f t="shared" si="19"/>
        <v>0</v>
      </c>
      <c r="BL170" s="25" t="s">
        <v>887</v>
      </c>
      <c r="BM170" s="25" t="s">
        <v>3362</v>
      </c>
    </row>
    <row r="171" spans="2:65" s="1" customFormat="1" ht="14.5" customHeight="1">
      <c r="B171" s="42"/>
      <c r="C171" s="250" t="s">
        <v>373</v>
      </c>
      <c r="D171" s="250" t="s">
        <v>252</v>
      </c>
      <c r="E171" s="251" t="s">
        <v>3363</v>
      </c>
      <c r="F171" s="252" t="s">
        <v>3364</v>
      </c>
      <c r="G171" s="253" t="s">
        <v>248</v>
      </c>
      <c r="H171" s="254">
        <v>120</v>
      </c>
      <c r="I171" s="255"/>
      <c r="J171" s="256">
        <f t="shared" si="10"/>
        <v>0</v>
      </c>
      <c r="K171" s="252" t="s">
        <v>24</v>
      </c>
      <c r="L171" s="257"/>
      <c r="M171" s="258" t="s">
        <v>24</v>
      </c>
      <c r="N171" s="259" t="s">
        <v>45</v>
      </c>
      <c r="O171" s="43"/>
      <c r="P171" s="213">
        <f t="shared" si="11"/>
        <v>0</v>
      </c>
      <c r="Q171" s="213">
        <v>0</v>
      </c>
      <c r="R171" s="213">
        <f t="shared" si="12"/>
        <v>0</v>
      </c>
      <c r="S171" s="213">
        <v>0</v>
      </c>
      <c r="T171" s="214">
        <f t="shared" si="13"/>
        <v>0</v>
      </c>
      <c r="AR171" s="25" t="s">
        <v>887</v>
      </c>
      <c r="AT171" s="25" t="s">
        <v>252</v>
      </c>
      <c r="AU171" s="25" t="s">
        <v>83</v>
      </c>
      <c r="AY171" s="25" t="s">
        <v>196</v>
      </c>
      <c r="BE171" s="215">
        <f t="shared" si="14"/>
        <v>0</v>
      </c>
      <c r="BF171" s="215">
        <f t="shared" si="15"/>
        <v>0</v>
      </c>
      <c r="BG171" s="215">
        <f t="shared" si="16"/>
        <v>0</v>
      </c>
      <c r="BH171" s="215">
        <f t="shared" si="17"/>
        <v>0</v>
      </c>
      <c r="BI171" s="215">
        <f t="shared" si="18"/>
        <v>0</v>
      </c>
      <c r="BJ171" s="25" t="s">
        <v>81</v>
      </c>
      <c r="BK171" s="215">
        <f t="shared" si="19"/>
        <v>0</v>
      </c>
      <c r="BL171" s="25" t="s">
        <v>887</v>
      </c>
      <c r="BM171" s="25" t="s">
        <v>3365</v>
      </c>
    </row>
    <row r="172" spans="2:65" s="1" customFormat="1" ht="14.5" customHeight="1">
      <c r="B172" s="42"/>
      <c r="C172" s="250" t="s">
        <v>376</v>
      </c>
      <c r="D172" s="250" t="s">
        <v>252</v>
      </c>
      <c r="E172" s="251" t="s">
        <v>3366</v>
      </c>
      <c r="F172" s="252" t="s">
        <v>3367</v>
      </c>
      <c r="G172" s="253" t="s">
        <v>248</v>
      </c>
      <c r="H172" s="254">
        <v>10</v>
      </c>
      <c r="I172" s="255"/>
      <c r="J172" s="256">
        <f t="shared" si="10"/>
        <v>0</v>
      </c>
      <c r="K172" s="252" t="s">
        <v>24</v>
      </c>
      <c r="L172" s="257"/>
      <c r="M172" s="258" t="s">
        <v>24</v>
      </c>
      <c r="N172" s="259" t="s">
        <v>45</v>
      </c>
      <c r="O172" s="43"/>
      <c r="P172" s="213">
        <f t="shared" si="11"/>
        <v>0</v>
      </c>
      <c r="Q172" s="213">
        <v>0</v>
      </c>
      <c r="R172" s="213">
        <f t="shared" si="12"/>
        <v>0</v>
      </c>
      <c r="S172" s="213">
        <v>0</v>
      </c>
      <c r="T172" s="214">
        <f t="shared" si="13"/>
        <v>0</v>
      </c>
      <c r="AR172" s="25" t="s">
        <v>887</v>
      </c>
      <c r="AT172" s="25" t="s">
        <v>252</v>
      </c>
      <c r="AU172" s="25" t="s">
        <v>83</v>
      </c>
      <c r="AY172" s="25" t="s">
        <v>196</v>
      </c>
      <c r="BE172" s="215">
        <f t="shared" si="14"/>
        <v>0</v>
      </c>
      <c r="BF172" s="215">
        <f t="shared" si="15"/>
        <v>0</v>
      </c>
      <c r="BG172" s="215">
        <f t="shared" si="16"/>
        <v>0</v>
      </c>
      <c r="BH172" s="215">
        <f t="shared" si="17"/>
        <v>0</v>
      </c>
      <c r="BI172" s="215">
        <f t="shared" si="18"/>
        <v>0</v>
      </c>
      <c r="BJ172" s="25" t="s">
        <v>81</v>
      </c>
      <c r="BK172" s="215">
        <f t="shared" si="19"/>
        <v>0</v>
      </c>
      <c r="BL172" s="25" t="s">
        <v>887</v>
      </c>
      <c r="BM172" s="25" t="s">
        <v>3368</v>
      </c>
    </row>
    <row r="173" spans="2:65" s="1" customFormat="1" ht="14.5" customHeight="1">
      <c r="B173" s="42"/>
      <c r="C173" s="250" t="s">
        <v>380</v>
      </c>
      <c r="D173" s="250" t="s">
        <v>252</v>
      </c>
      <c r="E173" s="251" t="s">
        <v>3369</v>
      </c>
      <c r="F173" s="252" t="s">
        <v>3370</v>
      </c>
      <c r="G173" s="253" t="s">
        <v>320</v>
      </c>
      <c r="H173" s="254">
        <v>10</v>
      </c>
      <c r="I173" s="255"/>
      <c r="J173" s="256">
        <f t="shared" si="10"/>
        <v>0</v>
      </c>
      <c r="K173" s="252" t="s">
        <v>24</v>
      </c>
      <c r="L173" s="257"/>
      <c r="M173" s="258" t="s">
        <v>24</v>
      </c>
      <c r="N173" s="259" t="s">
        <v>45</v>
      </c>
      <c r="O173" s="43"/>
      <c r="P173" s="213">
        <f t="shared" si="11"/>
        <v>0</v>
      </c>
      <c r="Q173" s="213">
        <v>0</v>
      </c>
      <c r="R173" s="213">
        <f t="shared" si="12"/>
        <v>0</v>
      </c>
      <c r="S173" s="213">
        <v>0</v>
      </c>
      <c r="T173" s="214">
        <f t="shared" si="13"/>
        <v>0</v>
      </c>
      <c r="AR173" s="25" t="s">
        <v>887</v>
      </c>
      <c r="AT173" s="25" t="s">
        <v>252</v>
      </c>
      <c r="AU173" s="25" t="s">
        <v>83</v>
      </c>
      <c r="AY173" s="25" t="s">
        <v>196</v>
      </c>
      <c r="BE173" s="215">
        <f t="shared" si="14"/>
        <v>0</v>
      </c>
      <c r="BF173" s="215">
        <f t="shared" si="15"/>
        <v>0</v>
      </c>
      <c r="BG173" s="215">
        <f t="shared" si="16"/>
        <v>0</v>
      </c>
      <c r="BH173" s="215">
        <f t="shared" si="17"/>
        <v>0</v>
      </c>
      <c r="BI173" s="215">
        <f t="shared" si="18"/>
        <v>0</v>
      </c>
      <c r="BJ173" s="25" t="s">
        <v>81</v>
      </c>
      <c r="BK173" s="215">
        <f t="shared" si="19"/>
        <v>0</v>
      </c>
      <c r="BL173" s="25" t="s">
        <v>887</v>
      </c>
      <c r="BM173" s="25" t="s">
        <v>3371</v>
      </c>
    </row>
    <row r="174" spans="2:65" s="1" customFormat="1" ht="14.5" customHeight="1">
      <c r="B174" s="42"/>
      <c r="C174" s="250" t="s">
        <v>228</v>
      </c>
      <c r="D174" s="250" t="s">
        <v>252</v>
      </c>
      <c r="E174" s="251" t="s">
        <v>3372</v>
      </c>
      <c r="F174" s="252" t="s">
        <v>3373</v>
      </c>
      <c r="G174" s="253" t="s">
        <v>248</v>
      </c>
      <c r="H174" s="254">
        <v>1</v>
      </c>
      <c r="I174" s="255"/>
      <c r="J174" s="256">
        <f t="shared" si="10"/>
        <v>0</v>
      </c>
      <c r="K174" s="252" t="s">
        <v>24</v>
      </c>
      <c r="L174" s="257"/>
      <c r="M174" s="258" t="s">
        <v>24</v>
      </c>
      <c r="N174" s="259" t="s">
        <v>45</v>
      </c>
      <c r="O174" s="43"/>
      <c r="P174" s="213">
        <f t="shared" si="11"/>
        <v>0</v>
      </c>
      <c r="Q174" s="213">
        <v>0</v>
      </c>
      <c r="R174" s="213">
        <f t="shared" si="12"/>
        <v>0</v>
      </c>
      <c r="S174" s="213">
        <v>0</v>
      </c>
      <c r="T174" s="214">
        <f t="shared" si="13"/>
        <v>0</v>
      </c>
      <c r="AR174" s="25" t="s">
        <v>887</v>
      </c>
      <c r="AT174" s="25" t="s">
        <v>252</v>
      </c>
      <c r="AU174" s="25" t="s">
        <v>83</v>
      </c>
      <c r="AY174" s="25" t="s">
        <v>196</v>
      </c>
      <c r="BE174" s="215">
        <f t="shared" si="14"/>
        <v>0</v>
      </c>
      <c r="BF174" s="215">
        <f t="shared" si="15"/>
        <v>0</v>
      </c>
      <c r="BG174" s="215">
        <f t="shared" si="16"/>
        <v>0</v>
      </c>
      <c r="BH174" s="215">
        <f t="shared" si="17"/>
        <v>0</v>
      </c>
      <c r="BI174" s="215">
        <f t="shared" si="18"/>
        <v>0</v>
      </c>
      <c r="BJ174" s="25" t="s">
        <v>81</v>
      </c>
      <c r="BK174" s="215">
        <f t="shared" si="19"/>
        <v>0</v>
      </c>
      <c r="BL174" s="25" t="s">
        <v>887</v>
      </c>
      <c r="BM174" s="25" t="s">
        <v>3374</v>
      </c>
    </row>
    <row r="175" spans="2:65" s="1" customFormat="1" ht="34.5" customHeight="1">
      <c r="B175" s="42"/>
      <c r="C175" s="250" t="s">
        <v>390</v>
      </c>
      <c r="D175" s="250" t="s">
        <v>252</v>
      </c>
      <c r="E175" s="251" t="s">
        <v>3375</v>
      </c>
      <c r="F175" s="252" t="s">
        <v>3376</v>
      </c>
      <c r="G175" s="253" t="s">
        <v>248</v>
      </c>
      <c r="H175" s="254">
        <v>1</v>
      </c>
      <c r="I175" s="255"/>
      <c r="J175" s="256">
        <f t="shared" si="10"/>
        <v>0</v>
      </c>
      <c r="K175" s="252" t="s">
        <v>24</v>
      </c>
      <c r="L175" s="257"/>
      <c r="M175" s="258" t="s">
        <v>24</v>
      </c>
      <c r="N175" s="259" t="s">
        <v>45</v>
      </c>
      <c r="O175" s="43"/>
      <c r="P175" s="213">
        <f t="shared" si="11"/>
        <v>0</v>
      </c>
      <c r="Q175" s="213">
        <v>0</v>
      </c>
      <c r="R175" s="213">
        <f t="shared" si="12"/>
        <v>0</v>
      </c>
      <c r="S175" s="213">
        <v>0</v>
      </c>
      <c r="T175" s="214">
        <f t="shared" si="13"/>
        <v>0</v>
      </c>
      <c r="AR175" s="25" t="s">
        <v>887</v>
      </c>
      <c r="AT175" s="25" t="s">
        <v>252</v>
      </c>
      <c r="AU175" s="25" t="s">
        <v>83</v>
      </c>
      <c r="AY175" s="25" t="s">
        <v>196</v>
      </c>
      <c r="BE175" s="215">
        <f t="shared" si="14"/>
        <v>0</v>
      </c>
      <c r="BF175" s="215">
        <f t="shared" si="15"/>
        <v>0</v>
      </c>
      <c r="BG175" s="215">
        <f t="shared" si="16"/>
        <v>0</v>
      </c>
      <c r="BH175" s="215">
        <f t="shared" si="17"/>
        <v>0</v>
      </c>
      <c r="BI175" s="215">
        <f t="shared" si="18"/>
        <v>0</v>
      </c>
      <c r="BJ175" s="25" t="s">
        <v>81</v>
      </c>
      <c r="BK175" s="215">
        <f t="shared" si="19"/>
        <v>0</v>
      </c>
      <c r="BL175" s="25" t="s">
        <v>887</v>
      </c>
      <c r="BM175" s="25" t="s">
        <v>3377</v>
      </c>
    </row>
    <row r="176" spans="2:65" s="1" customFormat="1" ht="14.5" customHeight="1">
      <c r="B176" s="42"/>
      <c r="C176" s="250" t="s">
        <v>394</v>
      </c>
      <c r="D176" s="250" t="s">
        <v>252</v>
      </c>
      <c r="E176" s="251" t="s">
        <v>3378</v>
      </c>
      <c r="F176" s="252" t="s">
        <v>3379</v>
      </c>
      <c r="G176" s="253" t="s">
        <v>248</v>
      </c>
      <c r="H176" s="254">
        <v>1</v>
      </c>
      <c r="I176" s="255"/>
      <c r="J176" s="256">
        <f t="shared" si="10"/>
        <v>0</v>
      </c>
      <c r="K176" s="252" t="s">
        <v>24</v>
      </c>
      <c r="L176" s="257"/>
      <c r="M176" s="258" t="s">
        <v>24</v>
      </c>
      <c r="N176" s="259" t="s">
        <v>45</v>
      </c>
      <c r="O176" s="43"/>
      <c r="P176" s="213">
        <f t="shared" si="11"/>
        <v>0</v>
      </c>
      <c r="Q176" s="213">
        <v>0</v>
      </c>
      <c r="R176" s="213">
        <f t="shared" si="12"/>
        <v>0</v>
      </c>
      <c r="S176" s="213">
        <v>0</v>
      </c>
      <c r="T176" s="214">
        <f t="shared" si="13"/>
        <v>0</v>
      </c>
      <c r="AR176" s="25" t="s">
        <v>887</v>
      </c>
      <c r="AT176" s="25" t="s">
        <v>252</v>
      </c>
      <c r="AU176" s="25" t="s">
        <v>83</v>
      </c>
      <c r="AY176" s="25" t="s">
        <v>196</v>
      </c>
      <c r="BE176" s="215">
        <f t="shared" si="14"/>
        <v>0</v>
      </c>
      <c r="BF176" s="215">
        <f t="shared" si="15"/>
        <v>0</v>
      </c>
      <c r="BG176" s="215">
        <f t="shared" si="16"/>
        <v>0</v>
      </c>
      <c r="BH176" s="215">
        <f t="shared" si="17"/>
        <v>0</v>
      </c>
      <c r="BI176" s="215">
        <f t="shared" si="18"/>
        <v>0</v>
      </c>
      <c r="BJ176" s="25" t="s">
        <v>81</v>
      </c>
      <c r="BK176" s="215">
        <f t="shared" si="19"/>
        <v>0</v>
      </c>
      <c r="BL176" s="25" t="s">
        <v>887</v>
      </c>
      <c r="BM176" s="25" t="s">
        <v>3380</v>
      </c>
    </row>
    <row r="177" spans="2:65" s="1" customFormat="1" ht="14.5" customHeight="1">
      <c r="B177" s="42"/>
      <c r="C177" s="250" t="s">
        <v>399</v>
      </c>
      <c r="D177" s="250" t="s">
        <v>252</v>
      </c>
      <c r="E177" s="251" t="s">
        <v>3381</v>
      </c>
      <c r="F177" s="252" t="s">
        <v>3382</v>
      </c>
      <c r="G177" s="253" t="s">
        <v>248</v>
      </c>
      <c r="H177" s="254">
        <v>8</v>
      </c>
      <c r="I177" s="255"/>
      <c r="J177" s="256">
        <f t="shared" si="10"/>
        <v>0</v>
      </c>
      <c r="K177" s="252" t="s">
        <v>24</v>
      </c>
      <c r="L177" s="257"/>
      <c r="M177" s="258" t="s">
        <v>24</v>
      </c>
      <c r="N177" s="259" t="s">
        <v>45</v>
      </c>
      <c r="O177" s="43"/>
      <c r="P177" s="213">
        <f t="shared" si="11"/>
        <v>0</v>
      </c>
      <c r="Q177" s="213">
        <v>0</v>
      </c>
      <c r="R177" s="213">
        <f t="shared" si="12"/>
        <v>0</v>
      </c>
      <c r="S177" s="213">
        <v>0</v>
      </c>
      <c r="T177" s="214">
        <f t="shared" si="13"/>
        <v>0</v>
      </c>
      <c r="AR177" s="25" t="s">
        <v>887</v>
      </c>
      <c r="AT177" s="25" t="s">
        <v>252</v>
      </c>
      <c r="AU177" s="25" t="s">
        <v>83</v>
      </c>
      <c r="AY177" s="25" t="s">
        <v>196</v>
      </c>
      <c r="BE177" s="215">
        <f t="shared" si="14"/>
        <v>0</v>
      </c>
      <c r="BF177" s="215">
        <f t="shared" si="15"/>
        <v>0</v>
      </c>
      <c r="BG177" s="215">
        <f t="shared" si="16"/>
        <v>0</v>
      </c>
      <c r="BH177" s="215">
        <f t="shared" si="17"/>
        <v>0</v>
      </c>
      <c r="BI177" s="215">
        <f t="shared" si="18"/>
        <v>0</v>
      </c>
      <c r="BJ177" s="25" t="s">
        <v>81</v>
      </c>
      <c r="BK177" s="215">
        <f t="shared" si="19"/>
        <v>0</v>
      </c>
      <c r="BL177" s="25" t="s">
        <v>887</v>
      </c>
      <c r="BM177" s="25" t="s">
        <v>3383</v>
      </c>
    </row>
    <row r="178" spans="2:65" s="11" customFormat="1" ht="29.9" customHeight="1">
      <c r="B178" s="188"/>
      <c r="C178" s="189"/>
      <c r="D178" s="190" t="s">
        <v>73</v>
      </c>
      <c r="E178" s="202" t="s">
        <v>3384</v>
      </c>
      <c r="F178" s="202" t="s">
        <v>3385</v>
      </c>
      <c r="G178" s="189"/>
      <c r="H178" s="189"/>
      <c r="I178" s="192"/>
      <c r="J178" s="203">
        <f>BK178</f>
        <v>0</v>
      </c>
      <c r="K178" s="189"/>
      <c r="L178" s="194"/>
      <c r="M178" s="195"/>
      <c r="N178" s="196"/>
      <c r="O178" s="196"/>
      <c r="P178" s="197">
        <f>SUM(P179:P198)</f>
        <v>0</v>
      </c>
      <c r="Q178" s="196"/>
      <c r="R178" s="197">
        <f>SUM(R179:R198)</f>
        <v>8.5000000000000006E-3</v>
      </c>
      <c r="S178" s="196"/>
      <c r="T178" s="198">
        <f>SUM(T179:T198)</f>
        <v>0</v>
      </c>
      <c r="AR178" s="199" t="s">
        <v>211</v>
      </c>
      <c r="AT178" s="200" t="s">
        <v>73</v>
      </c>
      <c r="AU178" s="200" t="s">
        <v>81</v>
      </c>
      <c r="AY178" s="199" t="s">
        <v>196</v>
      </c>
      <c r="BK178" s="201">
        <f>SUM(BK179:BK198)</f>
        <v>0</v>
      </c>
    </row>
    <row r="179" spans="2:65" s="1" customFormat="1" ht="14.5" customHeight="1">
      <c r="B179" s="42"/>
      <c r="C179" s="250" t="s">
        <v>404</v>
      </c>
      <c r="D179" s="250" t="s">
        <v>252</v>
      </c>
      <c r="E179" s="251" t="s">
        <v>3386</v>
      </c>
      <c r="F179" s="252" t="s">
        <v>3387</v>
      </c>
      <c r="G179" s="253" t="s">
        <v>320</v>
      </c>
      <c r="H179" s="254">
        <v>360</v>
      </c>
      <c r="I179" s="255"/>
      <c r="J179" s="256">
        <f t="shared" ref="J179:J198" si="20">ROUND(I179*H179,2)</f>
        <v>0</v>
      </c>
      <c r="K179" s="252" t="s">
        <v>24</v>
      </c>
      <c r="L179" s="257"/>
      <c r="M179" s="258" t="s">
        <v>24</v>
      </c>
      <c r="N179" s="259" t="s">
        <v>45</v>
      </c>
      <c r="O179" s="43"/>
      <c r="P179" s="213">
        <f t="shared" ref="P179:P198" si="21">O179*H179</f>
        <v>0</v>
      </c>
      <c r="Q179" s="213">
        <v>0</v>
      </c>
      <c r="R179" s="213">
        <f t="shared" ref="R179:R198" si="22">Q179*H179</f>
        <v>0</v>
      </c>
      <c r="S179" s="213">
        <v>0</v>
      </c>
      <c r="T179" s="214">
        <f t="shared" ref="T179:T198" si="23">S179*H179</f>
        <v>0</v>
      </c>
      <c r="AR179" s="25" t="s">
        <v>887</v>
      </c>
      <c r="AT179" s="25" t="s">
        <v>252</v>
      </c>
      <c r="AU179" s="25" t="s">
        <v>83</v>
      </c>
      <c r="AY179" s="25" t="s">
        <v>196</v>
      </c>
      <c r="BE179" s="215">
        <f t="shared" ref="BE179:BE198" si="24">IF(N179="základní",J179,0)</f>
        <v>0</v>
      </c>
      <c r="BF179" s="215">
        <f t="shared" ref="BF179:BF198" si="25">IF(N179="snížená",J179,0)</f>
        <v>0</v>
      </c>
      <c r="BG179" s="215">
        <f t="shared" ref="BG179:BG198" si="26">IF(N179="zákl. přenesená",J179,0)</f>
        <v>0</v>
      </c>
      <c r="BH179" s="215">
        <f t="shared" ref="BH179:BH198" si="27">IF(N179="sníž. přenesená",J179,0)</f>
        <v>0</v>
      </c>
      <c r="BI179" s="215">
        <f t="shared" ref="BI179:BI198" si="28">IF(N179="nulová",J179,0)</f>
        <v>0</v>
      </c>
      <c r="BJ179" s="25" t="s">
        <v>81</v>
      </c>
      <c r="BK179" s="215">
        <f t="shared" ref="BK179:BK198" si="29">ROUND(I179*H179,2)</f>
        <v>0</v>
      </c>
      <c r="BL179" s="25" t="s">
        <v>887</v>
      </c>
      <c r="BM179" s="25" t="s">
        <v>3388</v>
      </c>
    </row>
    <row r="180" spans="2:65" s="1" customFormat="1" ht="14.5" customHeight="1">
      <c r="B180" s="42"/>
      <c r="C180" s="250" t="s">
        <v>408</v>
      </c>
      <c r="D180" s="250" t="s">
        <v>252</v>
      </c>
      <c r="E180" s="251" t="s">
        <v>3389</v>
      </c>
      <c r="F180" s="252" t="s">
        <v>3390</v>
      </c>
      <c r="G180" s="253" t="s">
        <v>320</v>
      </c>
      <c r="H180" s="254">
        <v>280</v>
      </c>
      <c r="I180" s="255"/>
      <c r="J180" s="256">
        <f t="shared" si="20"/>
        <v>0</v>
      </c>
      <c r="K180" s="252" t="s">
        <v>24</v>
      </c>
      <c r="L180" s="257"/>
      <c r="M180" s="258" t="s">
        <v>24</v>
      </c>
      <c r="N180" s="259" t="s">
        <v>45</v>
      </c>
      <c r="O180" s="43"/>
      <c r="P180" s="213">
        <f t="shared" si="21"/>
        <v>0</v>
      </c>
      <c r="Q180" s="213">
        <v>0</v>
      </c>
      <c r="R180" s="213">
        <f t="shared" si="22"/>
        <v>0</v>
      </c>
      <c r="S180" s="213">
        <v>0</v>
      </c>
      <c r="T180" s="214">
        <f t="shared" si="23"/>
        <v>0</v>
      </c>
      <c r="AR180" s="25" t="s">
        <v>887</v>
      </c>
      <c r="AT180" s="25" t="s">
        <v>252</v>
      </c>
      <c r="AU180" s="25" t="s">
        <v>83</v>
      </c>
      <c r="AY180" s="25" t="s">
        <v>196</v>
      </c>
      <c r="BE180" s="215">
        <f t="shared" si="24"/>
        <v>0</v>
      </c>
      <c r="BF180" s="215">
        <f t="shared" si="25"/>
        <v>0</v>
      </c>
      <c r="BG180" s="215">
        <f t="shared" si="26"/>
        <v>0</v>
      </c>
      <c r="BH180" s="215">
        <f t="shared" si="27"/>
        <v>0</v>
      </c>
      <c r="BI180" s="215">
        <f t="shared" si="28"/>
        <v>0</v>
      </c>
      <c r="BJ180" s="25" t="s">
        <v>81</v>
      </c>
      <c r="BK180" s="215">
        <f t="shared" si="29"/>
        <v>0</v>
      </c>
      <c r="BL180" s="25" t="s">
        <v>887</v>
      </c>
      <c r="BM180" s="25" t="s">
        <v>3391</v>
      </c>
    </row>
    <row r="181" spans="2:65" s="1" customFormat="1" ht="14.5" customHeight="1">
      <c r="B181" s="42"/>
      <c r="C181" s="250" t="s">
        <v>410</v>
      </c>
      <c r="D181" s="250" t="s">
        <v>252</v>
      </c>
      <c r="E181" s="251" t="s">
        <v>3392</v>
      </c>
      <c r="F181" s="252" t="s">
        <v>3393</v>
      </c>
      <c r="G181" s="253" t="s">
        <v>320</v>
      </c>
      <c r="H181" s="254">
        <v>900</v>
      </c>
      <c r="I181" s="255"/>
      <c r="J181" s="256">
        <f t="shared" si="20"/>
        <v>0</v>
      </c>
      <c r="K181" s="252" t="s">
        <v>24</v>
      </c>
      <c r="L181" s="257"/>
      <c r="M181" s="258" t="s">
        <v>24</v>
      </c>
      <c r="N181" s="259" t="s">
        <v>45</v>
      </c>
      <c r="O181" s="43"/>
      <c r="P181" s="213">
        <f t="shared" si="21"/>
        <v>0</v>
      </c>
      <c r="Q181" s="213">
        <v>0</v>
      </c>
      <c r="R181" s="213">
        <f t="shared" si="22"/>
        <v>0</v>
      </c>
      <c r="S181" s="213">
        <v>0</v>
      </c>
      <c r="T181" s="214">
        <f t="shared" si="23"/>
        <v>0</v>
      </c>
      <c r="AR181" s="25" t="s">
        <v>887</v>
      </c>
      <c r="AT181" s="25" t="s">
        <v>252</v>
      </c>
      <c r="AU181" s="25" t="s">
        <v>83</v>
      </c>
      <c r="AY181" s="25" t="s">
        <v>196</v>
      </c>
      <c r="BE181" s="215">
        <f t="shared" si="24"/>
        <v>0</v>
      </c>
      <c r="BF181" s="215">
        <f t="shared" si="25"/>
        <v>0</v>
      </c>
      <c r="BG181" s="215">
        <f t="shared" si="26"/>
        <v>0</v>
      </c>
      <c r="BH181" s="215">
        <f t="shared" si="27"/>
        <v>0</v>
      </c>
      <c r="BI181" s="215">
        <f t="shared" si="28"/>
        <v>0</v>
      </c>
      <c r="BJ181" s="25" t="s">
        <v>81</v>
      </c>
      <c r="BK181" s="215">
        <f t="shared" si="29"/>
        <v>0</v>
      </c>
      <c r="BL181" s="25" t="s">
        <v>887</v>
      </c>
      <c r="BM181" s="25" t="s">
        <v>3394</v>
      </c>
    </row>
    <row r="182" spans="2:65" s="1" customFormat="1" ht="14.5" customHeight="1">
      <c r="B182" s="42"/>
      <c r="C182" s="250" t="s">
        <v>332</v>
      </c>
      <c r="D182" s="250" t="s">
        <v>252</v>
      </c>
      <c r="E182" s="251" t="s">
        <v>3395</v>
      </c>
      <c r="F182" s="252" t="s">
        <v>3396</v>
      </c>
      <c r="G182" s="253" t="s">
        <v>320</v>
      </c>
      <c r="H182" s="254">
        <v>450</v>
      </c>
      <c r="I182" s="255"/>
      <c r="J182" s="256">
        <f t="shared" si="20"/>
        <v>0</v>
      </c>
      <c r="K182" s="252" t="s">
        <v>24</v>
      </c>
      <c r="L182" s="257"/>
      <c r="M182" s="258" t="s">
        <v>24</v>
      </c>
      <c r="N182" s="259" t="s">
        <v>45</v>
      </c>
      <c r="O182" s="43"/>
      <c r="P182" s="213">
        <f t="shared" si="21"/>
        <v>0</v>
      </c>
      <c r="Q182" s="213">
        <v>0</v>
      </c>
      <c r="R182" s="213">
        <f t="shared" si="22"/>
        <v>0</v>
      </c>
      <c r="S182" s="213">
        <v>0</v>
      </c>
      <c r="T182" s="214">
        <f t="shared" si="23"/>
        <v>0</v>
      </c>
      <c r="AR182" s="25" t="s">
        <v>887</v>
      </c>
      <c r="AT182" s="25" t="s">
        <v>252</v>
      </c>
      <c r="AU182" s="25" t="s">
        <v>83</v>
      </c>
      <c r="AY182" s="25" t="s">
        <v>196</v>
      </c>
      <c r="BE182" s="215">
        <f t="shared" si="24"/>
        <v>0</v>
      </c>
      <c r="BF182" s="215">
        <f t="shared" si="25"/>
        <v>0</v>
      </c>
      <c r="BG182" s="215">
        <f t="shared" si="26"/>
        <v>0</v>
      </c>
      <c r="BH182" s="215">
        <f t="shared" si="27"/>
        <v>0</v>
      </c>
      <c r="BI182" s="215">
        <f t="shared" si="28"/>
        <v>0</v>
      </c>
      <c r="BJ182" s="25" t="s">
        <v>81</v>
      </c>
      <c r="BK182" s="215">
        <f t="shared" si="29"/>
        <v>0</v>
      </c>
      <c r="BL182" s="25" t="s">
        <v>887</v>
      </c>
      <c r="BM182" s="25" t="s">
        <v>3397</v>
      </c>
    </row>
    <row r="183" spans="2:65" s="1" customFormat="1" ht="14.5" customHeight="1">
      <c r="B183" s="42"/>
      <c r="C183" s="250" t="s">
        <v>422</v>
      </c>
      <c r="D183" s="250" t="s">
        <v>252</v>
      </c>
      <c r="E183" s="251" t="s">
        <v>3398</v>
      </c>
      <c r="F183" s="252" t="s">
        <v>3399</v>
      </c>
      <c r="G183" s="253" t="s">
        <v>320</v>
      </c>
      <c r="H183" s="254">
        <v>650</v>
      </c>
      <c r="I183" s="255"/>
      <c r="J183" s="256">
        <f t="shared" si="20"/>
        <v>0</v>
      </c>
      <c r="K183" s="252" t="s">
        <v>24</v>
      </c>
      <c r="L183" s="257"/>
      <c r="M183" s="258" t="s">
        <v>24</v>
      </c>
      <c r="N183" s="259" t="s">
        <v>45</v>
      </c>
      <c r="O183" s="43"/>
      <c r="P183" s="213">
        <f t="shared" si="21"/>
        <v>0</v>
      </c>
      <c r="Q183" s="213">
        <v>0</v>
      </c>
      <c r="R183" s="213">
        <f t="shared" si="22"/>
        <v>0</v>
      </c>
      <c r="S183" s="213">
        <v>0</v>
      </c>
      <c r="T183" s="214">
        <f t="shared" si="23"/>
        <v>0</v>
      </c>
      <c r="AR183" s="25" t="s">
        <v>887</v>
      </c>
      <c r="AT183" s="25" t="s">
        <v>252</v>
      </c>
      <c r="AU183" s="25" t="s">
        <v>83</v>
      </c>
      <c r="AY183" s="25" t="s">
        <v>196</v>
      </c>
      <c r="BE183" s="215">
        <f t="shared" si="24"/>
        <v>0</v>
      </c>
      <c r="BF183" s="215">
        <f t="shared" si="25"/>
        <v>0</v>
      </c>
      <c r="BG183" s="215">
        <f t="shared" si="26"/>
        <v>0</v>
      </c>
      <c r="BH183" s="215">
        <f t="shared" si="27"/>
        <v>0</v>
      </c>
      <c r="BI183" s="215">
        <f t="shared" si="28"/>
        <v>0</v>
      </c>
      <c r="BJ183" s="25" t="s">
        <v>81</v>
      </c>
      <c r="BK183" s="215">
        <f t="shared" si="29"/>
        <v>0</v>
      </c>
      <c r="BL183" s="25" t="s">
        <v>887</v>
      </c>
      <c r="BM183" s="25" t="s">
        <v>3400</v>
      </c>
    </row>
    <row r="184" spans="2:65" s="1" customFormat="1" ht="14.5" customHeight="1">
      <c r="B184" s="42"/>
      <c r="C184" s="250" t="s">
        <v>417</v>
      </c>
      <c r="D184" s="250" t="s">
        <v>252</v>
      </c>
      <c r="E184" s="251" t="s">
        <v>3401</v>
      </c>
      <c r="F184" s="252" t="s">
        <v>3402</v>
      </c>
      <c r="G184" s="253" t="s">
        <v>320</v>
      </c>
      <c r="H184" s="254">
        <v>150</v>
      </c>
      <c r="I184" s="255"/>
      <c r="J184" s="256">
        <f t="shared" si="20"/>
        <v>0</v>
      </c>
      <c r="K184" s="252" t="s">
        <v>24</v>
      </c>
      <c r="L184" s="257"/>
      <c r="M184" s="258" t="s">
        <v>24</v>
      </c>
      <c r="N184" s="259" t="s">
        <v>45</v>
      </c>
      <c r="O184" s="43"/>
      <c r="P184" s="213">
        <f t="shared" si="21"/>
        <v>0</v>
      </c>
      <c r="Q184" s="213">
        <v>0</v>
      </c>
      <c r="R184" s="213">
        <f t="shared" si="22"/>
        <v>0</v>
      </c>
      <c r="S184" s="213">
        <v>0</v>
      </c>
      <c r="T184" s="214">
        <f t="shared" si="23"/>
        <v>0</v>
      </c>
      <c r="AR184" s="25" t="s">
        <v>887</v>
      </c>
      <c r="AT184" s="25" t="s">
        <v>252</v>
      </c>
      <c r="AU184" s="25" t="s">
        <v>83</v>
      </c>
      <c r="AY184" s="25" t="s">
        <v>196</v>
      </c>
      <c r="BE184" s="215">
        <f t="shared" si="24"/>
        <v>0</v>
      </c>
      <c r="BF184" s="215">
        <f t="shared" si="25"/>
        <v>0</v>
      </c>
      <c r="BG184" s="215">
        <f t="shared" si="26"/>
        <v>0</v>
      </c>
      <c r="BH184" s="215">
        <f t="shared" si="27"/>
        <v>0</v>
      </c>
      <c r="BI184" s="215">
        <f t="shared" si="28"/>
        <v>0</v>
      </c>
      <c r="BJ184" s="25" t="s">
        <v>81</v>
      </c>
      <c r="BK184" s="215">
        <f t="shared" si="29"/>
        <v>0</v>
      </c>
      <c r="BL184" s="25" t="s">
        <v>887</v>
      </c>
      <c r="BM184" s="25" t="s">
        <v>3403</v>
      </c>
    </row>
    <row r="185" spans="2:65" s="1" customFormat="1" ht="14.5" customHeight="1">
      <c r="B185" s="42"/>
      <c r="C185" s="250" t="s">
        <v>427</v>
      </c>
      <c r="D185" s="250" t="s">
        <v>252</v>
      </c>
      <c r="E185" s="251" t="s">
        <v>3404</v>
      </c>
      <c r="F185" s="252" t="s">
        <v>3405</v>
      </c>
      <c r="G185" s="253" t="s">
        <v>320</v>
      </c>
      <c r="H185" s="254">
        <v>35</v>
      </c>
      <c r="I185" s="255"/>
      <c r="J185" s="256">
        <f t="shared" si="20"/>
        <v>0</v>
      </c>
      <c r="K185" s="252" t="s">
        <v>24</v>
      </c>
      <c r="L185" s="257"/>
      <c r="M185" s="258" t="s">
        <v>24</v>
      </c>
      <c r="N185" s="259" t="s">
        <v>45</v>
      </c>
      <c r="O185" s="43"/>
      <c r="P185" s="213">
        <f t="shared" si="21"/>
        <v>0</v>
      </c>
      <c r="Q185" s="213">
        <v>0</v>
      </c>
      <c r="R185" s="213">
        <f t="shared" si="22"/>
        <v>0</v>
      </c>
      <c r="S185" s="213">
        <v>0</v>
      </c>
      <c r="T185" s="214">
        <f t="shared" si="23"/>
        <v>0</v>
      </c>
      <c r="AR185" s="25" t="s">
        <v>887</v>
      </c>
      <c r="AT185" s="25" t="s">
        <v>252</v>
      </c>
      <c r="AU185" s="25" t="s">
        <v>83</v>
      </c>
      <c r="AY185" s="25" t="s">
        <v>196</v>
      </c>
      <c r="BE185" s="215">
        <f t="shared" si="24"/>
        <v>0</v>
      </c>
      <c r="BF185" s="215">
        <f t="shared" si="25"/>
        <v>0</v>
      </c>
      <c r="BG185" s="215">
        <f t="shared" si="26"/>
        <v>0</v>
      </c>
      <c r="BH185" s="215">
        <f t="shared" si="27"/>
        <v>0</v>
      </c>
      <c r="BI185" s="215">
        <f t="shared" si="28"/>
        <v>0</v>
      </c>
      <c r="BJ185" s="25" t="s">
        <v>81</v>
      </c>
      <c r="BK185" s="215">
        <f t="shared" si="29"/>
        <v>0</v>
      </c>
      <c r="BL185" s="25" t="s">
        <v>887</v>
      </c>
      <c r="BM185" s="25" t="s">
        <v>3406</v>
      </c>
    </row>
    <row r="186" spans="2:65" s="1" customFormat="1" ht="14.5" customHeight="1">
      <c r="B186" s="42"/>
      <c r="C186" s="250" t="s">
        <v>429</v>
      </c>
      <c r="D186" s="250" t="s">
        <v>252</v>
      </c>
      <c r="E186" s="251" t="s">
        <v>3407</v>
      </c>
      <c r="F186" s="252" t="s">
        <v>3408</v>
      </c>
      <c r="G186" s="253" t="s">
        <v>320</v>
      </c>
      <c r="H186" s="254">
        <v>205</v>
      </c>
      <c r="I186" s="255"/>
      <c r="J186" s="256">
        <f t="shared" si="20"/>
        <v>0</v>
      </c>
      <c r="K186" s="252" t="s">
        <v>24</v>
      </c>
      <c r="L186" s="257"/>
      <c r="M186" s="258" t="s">
        <v>24</v>
      </c>
      <c r="N186" s="259" t="s">
        <v>45</v>
      </c>
      <c r="O186" s="43"/>
      <c r="P186" s="213">
        <f t="shared" si="21"/>
        <v>0</v>
      </c>
      <c r="Q186" s="213">
        <v>0</v>
      </c>
      <c r="R186" s="213">
        <f t="shared" si="22"/>
        <v>0</v>
      </c>
      <c r="S186" s="213">
        <v>0</v>
      </c>
      <c r="T186" s="214">
        <f t="shared" si="23"/>
        <v>0</v>
      </c>
      <c r="AR186" s="25" t="s">
        <v>887</v>
      </c>
      <c r="AT186" s="25" t="s">
        <v>252</v>
      </c>
      <c r="AU186" s="25" t="s">
        <v>83</v>
      </c>
      <c r="AY186" s="25" t="s">
        <v>196</v>
      </c>
      <c r="BE186" s="215">
        <f t="shared" si="24"/>
        <v>0</v>
      </c>
      <c r="BF186" s="215">
        <f t="shared" si="25"/>
        <v>0</v>
      </c>
      <c r="BG186" s="215">
        <f t="shared" si="26"/>
        <v>0</v>
      </c>
      <c r="BH186" s="215">
        <f t="shared" si="27"/>
        <v>0</v>
      </c>
      <c r="BI186" s="215">
        <f t="shared" si="28"/>
        <v>0</v>
      </c>
      <c r="BJ186" s="25" t="s">
        <v>81</v>
      </c>
      <c r="BK186" s="215">
        <f t="shared" si="29"/>
        <v>0</v>
      </c>
      <c r="BL186" s="25" t="s">
        <v>887</v>
      </c>
      <c r="BM186" s="25" t="s">
        <v>3409</v>
      </c>
    </row>
    <row r="187" spans="2:65" s="1" customFormat="1" ht="14.5" customHeight="1">
      <c r="B187" s="42"/>
      <c r="C187" s="250" t="s">
        <v>433</v>
      </c>
      <c r="D187" s="250" t="s">
        <v>252</v>
      </c>
      <c r="E187" s="251" t="s">
        <v>3410</v>
      </c>
      <c r="F187" s="252" t="s">
        <v>3411</v>
      </c>
      <c r="G187" s="253" t="s">
        <v>320</v>
      </c>
      <c r="H187" s="254">
        <v>25</v>
      </c>
      <c r="I187" s="255"/>
      <c r="J187" s="256">
        <f t="shared" si="20"/>
        <v>0</v>
      </c>
      <c r="K187" s="252" t="s">
        <v>24</v>
      </c>
      <c r="L187" s="257"/>
      <c r="M187" s="258" t="s">
        <v>24</v>
      </c>
      <c r="N187" s="259" t="s">
        <v>45</v>
      </c>
      <c r="O187" s="43"/>
      <c r="P187" s="213">
        <f t="shared" si="21"/>
        <v>0</v>
      </c>
      <c r="Q187" s="213">
        <v>0</v>
      </c>
      <c r="R187" s="213">
        <f t="shared" si="22"/>
        <v>0</v>
      </c>
      <c r="S187" s="213">
        <v>0</v>
      </c>
      <c r="T187" s="214">
        <f t="shared" si="23"/>
        <v>0</v>
      </c>
      <c r="AR187" s="25" t="s">
        <v>887</v>
      </c>
      <c r="AT187" s="25" t="s">
        <v>252</v>
      </c>
      <c r="AU187" s="25" t="s">
        <v>83</v>
      </c>
      <c r="AY187" s="25" t="s">
        <v>196</v>
      </c>
      <c r="BE187" s="215">
        <f t="shared" si="24"/>
        <v>0</v>
      </c>
      <c r="BF187" s="215">
        <f t="shared" si="25"/>
        <v>0</v>
      </c>
      <c r="BG187" s="215">
        <f t="shared" si="26"/>
        <v>0</v>
      </c>
      <c r="BH187" s="215">
        <f t="shared" si="27"/>
        <v>0</v>
      </c>
      <c r="BI187" s="215">
        <f t="shared" si="28"/>
        <v>0</v>
      </c>
      <c r="BJ187" s="25" t="s">
        <v>81</v>
      </c>
      <c r="BK187" s="215">
        <f t="shared" si="29"/>
        <v>0</v>
      </c>
      <c r="BL187" s="25" t="s">
        <v>887</v>
      </c>
      <c r="BM187" s="25" t="s">
        <v>3412</v>
      </c>
    </row>
    <row r="188" spans="2:65" s="1" customFormat="1" ht="14.5" customHeight="1">
      <c r="B188" s="42"/>
      <c r="C188" s="250" t="s">
        <v>437</v>
      </c>
      <c r="D188" s="250" t="s">
        <v>252</v>
      </c>
      <c r="E188" s="251" t="s">
        <v>3413</v>
      </c>
      <c r="F188" s="252" t="s">
        <v>3414</v>
      </c>
      <c r="G188" s="253" t="s">
        <v>320</v>
      </c>
      <c r="H188" s="254">
        <v>10</v>
      </c>
      <c r="I188" s="255"/>
      <c r="J188" s="256">
        <f t="shared" si="20"/>
        <v>0</v>
      </c>
      <c r="K188" s="252" t="s">
        <v>24</v>
      </c>
      <c r="L188" s="257"/>
      <c r="M188" s="258" t="s">
        <v>24</v>
      </c>
      <c r="N188" s="259" t="s">
        <v>45</v>
      </c>
      <c r="O188" s="43"/>
      <c r="P188" s="213">
        <f t="shared" si="21"/>
        <v>0</v>
      </c>
      <c r="Q188" s="213">
        <v>0</v>
      </c>
      <c r="R188" s="213">
        <f t="shared" si="22"/>
        <v>0</v>
      </c>
      <c r="S188" s="213">
        <v>0</v>
      </c>
      <c r="T188" s="214">
        <f t="shared" si="23"/>
        <v>0</v>
      </c>
      <c r="AR188" s="25" t="s">
        <v>887</v>
      </c>
      <c r="AT188" s="25" t="s">
        <v>252</v>
      </c>
      <c r="AU188" s="25" t="s">
        <v>83</v>
      </c>
      <c r="AY188" s="25" t="s">
        <v>196</v>
      </c>
      <c r="BE188" s="215">
        <f t="shared" si="24"/>
        <v>0</v>
      </c>
      <c r="BF188" s="215">
        <f t="shared" si="25"/>
        <v>0</v>
      </c>
      <c r="BG188" s="215">
        <f t="shared" si="26"/>
        <v>0</v>
      </c>
      <c r="BH188" s="215">
        <f t="shared" si="27"/>
        <v>0</v>
      </c>
      <c r="BI188" s="215">
        <f t="shared" si="28"/>
        <v>0</v>
      </c>
      <c r="BJ188" s="25" t="s">
        <v>81</v>
      </c>
      <c r="BK188" s="215">
        <f t="shared" si="29"/>
        <v>0</v>
      </c>
      <c r="BL188" s="25" t="s">
        <v>887</v>
      </c>
      <c r="BM188" s="25" t="s">
        <v>3415</v>
      </c>
    </row>
    <row r="189" spans="2:65" s="1" customFormat="1" ht="14.5" customHeight="1">
      <c r="B189" s="42"/>
      <c r="C189" s="250" t="s">
        <v>441</v>
      </c>
      <c r="D189" s="250" t="s">
        <v>252</v>
      </c>
      <c r="E189" s="251" t="s">
        <v>3416</v>
      </c>
      <c r="F189" s="252" t="s">
        <v>3417</v>
      </c>
      <c r="G189" s="253" t="s">
        <v>320</v>
      </c>
      <c r="H189" s="254">
        <v>20</v>
      </c>
      <c r="I189" s="255"/>
      <c r="J189" s="256">
        <f t="shared" si="20"/>
        <v>0</v>
      </c>
      <c r="K189" s="252" t="s">
        <v>24</v>
      </c>
      <c r="L189" s="257"/>
      <c r="M189" s="258" t="s">
        <v>24</v>
      </c>
      <c r="N189" s="259" t="s">
        <v>45</v>
      </c>
      <c r="O189" s="43"/>
      <c r="P189" s="213">
        <f t="shared" si="21"/>
        <v>0</v>
      </c>
      <c r="Q189" s="213">
        <v>0</v>
      </c>
      <c r="R189" s="213">
        <f t="shared" si="22"/>
        <v>0</v>
      </c>
      <c r="S189" s="213">
        <v>0</v>
      </c>
      <c r="T189" s="214">
        <f t="shared" si="23"/>
        <v>0</v>
      </c>
      <c r="AR189" s="25" t="s">
        <v>887</v>
      </c>
      <c r="AT189" s="25" t="s">
        <v>252</v>
      </c>
      <c r="AU189" s="25" t="s">
        <v>83</v>
      </c>
      <c r="AY189" s="25" t="s">
        <v>196</v>
      </c>
      <c r="BE189" s="215">
        <f t="shared" si="24"/>
        <v>0</v>
      </c>
      <c r="BF189" s="215">
        <f t="shared" si="25"/>
        <v>0</v>
      </c>
      <c r="BG189" s="215">
        <f t="shared" si="26"/>
        <v>0</v>
      </c>
      <c r="BH189" s="215">
        <f t="shared" si="27"/>
        <v>0</v>
      </c>
      <c r="BI189" s="215">
        <f t="shared" si="28"/>
        <v>0</v>
      </c>
      <c r="BJ189" s="25" t="s">
        <v>81</v>
      </c>
      <c r="BK189" s="215">
        <f t="shared" si="29"/>
        <v>0</v>
      </c>
      <c r="BL189" s="25" t="s">
        <v>887</v>
      </c>
      <c r="BM189" s="25" t="s">
        <v>3418</v>
      </c>
    </row>
    <row r="190" spans="2:65" s="1" customFormat="1" ht="14.5" customHeight="1">
      <c r="B190" s="42"/>
      <c r="C190" s="250" t="s">
        <v>445</v>
      </c>
      <c r="D190" s="250" t="s">
        <v>252</v>
      </c>
      <c r="E190" s="251" t="s">
        <v>3419</v>
      </c>
      <c r="F190" s="252" t="s">
        <v>3420</v>
      </c>
      <c r="G190" s="253" t="s">
        <v>320</v>
      </c>
      <c r="H190" s="254">
        <v>5</v>
      </c>
      <c r="I190" s="255"/>
      <c r="J190" s="256">
        <f t="shared" si="20"/>
        <v>0</v>
      </c>
      <c r="K190" s="252" t="s">
        <v>24</v>
      </c>
      <c r="L190" s="257"/>
      <c r="M190" s="258" t="s">
        <v>24</v>
      </c>
      <c r="N190" s="259" t="s">
        <v>45</v>
      </c>
      <c r="O190" s="43"/>
      <c r="P190" s="213">
        <f t="shared" si="21"/>
        <v>0</v>
      </c>
      <c r="Q190" s="213">
        <v>1E-4</v>
      </c>
      <c r="R190" s="213">
        <f t="shared" si="22"/>
        <v>5.0000000000000001E-4</v>
      </c>
      <c r="S190" s="213">
        <v>0</v>
      </c>
      <c r="T190" s="214">
        <f t="shared" si="23"/>
        <v>0</v>
      </c>
      <c r="AR190" s="25" t="s">
        <v>887</v>
      </c>
      <c r="AT190" s="25" t="s">
        <v>252</v>
      </c>
      <c r="AU190" s="25" t="s">
        <v>83</v>
      </c>
      <c r="AY190" s="25" t="s">
        <v>196</v>
      </c>
      <c r="BE190" s="215">
        <f t="shared" si="24"/>
        <v>0</v>
      </c>
      <c r="BF190" s="215">
        <f t="shared" si="25"/>
        <v>0</v>
      </c>
      <c r="BG190" s="215">
        <f t="shared" si="26"/>
        <v>0</v>
      </c>
      <c r="BH190" s="215">
        <f t="shared" si="27"/>
        <v>0</v>
      </c>
      <c r="BI190" s="215">
        <f t="shared" si="28"/>
        <v>0</v>
      </c>
      <c r="BJ190" s="25" t="s">
        <v>81</v>
      </c>
      <c r="BK190" s="215">
        <f t="shared" si="29"/>
        <v>0</v>
      </c>
      <c r="BL190" s="25" t="s">
        <v>887</v>
      </c>
      <c r="BM190" s="25" t="s">
        <v>3421</v>
      </c>
    </row>
    <row r="191" spans="2:65" s="1" customFormat="1" ht="14.5" customHeight="1">
      <c r="B191" s="42"/>
      <c r="C191" s="250" t="s">
        <v>450</v>
      </c>
      <c r="D191" s="250" t="s">
        <v>252</v>
      </c>
      <c r="E191" s="251" t="s">
        <v>3422</v>
      </c>
      <c r="F191" s="252" t="s">
        <v>3423</v>
      </c>
      <c r="G191" s="253" t="s">
        <v>320</v>
      </c>
      <c r="H191" s="254">
        <v>80</v>
      </c>
      <c r="I191" s="255"/>
      <c r="J191" s="256">
        <f t="shared" si="20"/>
        <v>0</v>
      </c>
      <c r="K191" s="252" t="s">
        <v>24</v>
      </c>
      <c r="L191" s="257"/>
      <c r="M191" s="258" t="s">
        <v>24</v>
      </c>
      <c r="N191" s="259" t="s">
        <v>45</v>
      </c>
      <c r="O191" s="43"/>
      <c r="P191" s="213">
        <f t="shared" si="21"/>
        <v>0</v>
      </c>
      <c r="Q191" s="213">
        <v>1E-4</v>
      </c>
      <c r="R191" s="213">
        <f t="shared" si="22"/>
        <v>8.0000000000000002E-3</v>
      </c>
      <c r="S191" s="213">
        <v>0</v>
      </c>
      <c r="T191" s="214">
        <f t="shared" si="23"/>
        <v>0</v>
      </c>
      <c r="AR191" s="25" t="s">
        <v>887</v>
      </c>
      <c r="AT191" s="25" t="s">
        <v>252</v>
      </c>
      <c r="AU191" s="25" t="s">
        <v>83</v>
      </c>
      <c r="AY191" s="25" t="s">
        <v>196</v>
      </c>
      <c r="BE191" s="215">
        <f t="shared" si="24"/>
        <v>0</v>
      </c>
      <c r="BF191" s="215">
        <f t="shared" si="25"/>
        <v>0</v>
      </c>
      <c r="BG191" s="215">
        <f t="shared" si="26"/>
        <v>0</v>
      </c>
      <c r="BH191" s="215">
        <f t="shared" si="27"/>
        <v>0</v>
      </c>
      <c r="BI191" s="215">
        <f t="shared" si="28"/>
        <v>0</v>
      </c>
      <c r="BJ191" s="25" t="s">
        <v>81</v>
      </c>
      <c r="BK191" s="215">
        <f t="shared" si="29"/>
        <v>0</v>
      </c>
      <c r="BL191" s="25" t="s">
        <v>887</v>
      </c>
      <c r="BM191" s="25" t="s">
        <v>3424</v>
      </c>
    </row>
    <row r="192" spans="2:65" s="1" customFormat="1" ht="14.5" customHeight="1">
      <c r="B192" s="42"/>
      <c r="C192" s="250" t="s">
        <v>456</v>
      </c>
      <c r="D192" s="250" t="s">
        <v>252</v>
      </c>
      <c r="E192" s="251" t="s">
        <v>3425</v>
      </c>
      <c r="F192" s="252" t="s">
        <v>3426</v>
      </c>
      <c r="G192" s="253" t="s">
        <v>320</v>
      </c>
      <c r="H192" s="254">
        <v>25</v>
      </c>
      <c r="I192" s="255"/>
      <c r="J192" s="256">
        <f t="shared" si="20"/>
        <v>0</v>
      </c>
      <c r="K192" s="252" t="s">
        <v>24</v>
      </c>
      <c r="L192" s="257"/>
      <c r="M192" s="258" t="s">
        <v>24</v>
      </c>
      <c r="N192" s="259" t="s">
        <v>45</v>
      </c>
      <c r="O192" s="43"/>
      <c r="P192" s="213">
        <f t="shared" si="21"/>
        <v>0</v>
      </c>
      <c r="Q192" s="213">
        <v>0</v>
      </c>
      <c r="R192" s="213">
        <f t="shared" si="22"/>
        <v>0</v>
      </c>
      <c r="S192" s="213">
        <v>0</v>
      </c>
      <c r="T192" s="214">
        <f t="shared" si="23"/>
        <v>0</v>
      </c>
      <c r="AR192" s="25" t="s">
        <v>887</v>
      </c>
      <c r="AT192" s="25" t="s">
        <v>252</v>
      </c>
      <c r="AU192" s="25" t="s">
        <v>83</v>
      </c>
      <c r="AY192" s="25" t="s">
        <v>196</v>
      </c>
      <c r="BE192" s="215">
        <f t="shared" si="24"/>
        <v>0</v>
      </c>
      <c r="BF192" s="215">
        <f t="shared" si="25"/>
        <v>0</v>
      </c>
      <c r="BG192" s="215">
        <f t="shared" si="26"/>
        <v>0</v>
      </c>
      <c r="BH192" s="215">
        <f t="shared" si="27"/>
        <v>0</v>
      </c>
      <c r="BI192" s="215">
        <f t="shared" si="28"/>
        <v>0</v>
      </c>
      <c r="BJ192" s="25" t="s">
        <v>81</v>
      </c>
      <c r="BK192" s="215">
        <f t="shared" si="29"/>
        <v>0</v>
      </c>
      <c r="BL192" s="25" t="s">
        <v>887</v>
      </c>
      <c r="BM192" s="25" t="s">
        <v>3427</v>
      </c>
    </row>
    <row r="193" spans="2:65" s="1" customFormat="1" ht="14.5" customHeight="1">
      <c r="B193" s="42"/>
      <c r="C193" s="250" t="s">
        <v>462</v>
      </c>
      <c r="D193" s="250" t="s">
        <v>252</v>
      </c>
      <c r="E193" s="251" t="s">
        <v>3428</v>
      </c>
      <c r="F193" s="252" t="s">
        <v>3429</v>
      </c>
      <c r="G193" s="253" t="s">
        <v>320</v>
      </c>
      <c r="H193" s="254">
        <v>250</v>
      </c>
      <c r="I193" s="255"/>
      <c r="J193" s="256">
        <f t="shared" si="20"/>
        <v>0</v>
      </c>
      <c r="K193" s="252" t="s">
        <v>24</v>
      </c>
      <c r="L193" s="257"/>
      <c r="M193" s="258" t="s">
        <v>24</v>
      </c>
      <c r="N193" s="259" t="s">
        <v>45</v>
      </c>
      <c r="O193" s="43"/>
      <c r="P193" s="213">
        <f t="shared" si="21"/>
        <v>0</v>
      </c>
      <c r="Q193" s="213">
        <v>0</v>
      </c>
      <c r="R193" s="213">
        <f t="shared" si="22"/>
        <v>0</v>
      </c>
      <c r="S193" s="213">
        <v>0</v>
      </c>
      <c r="T193" s="214">
        <f t="shared" si="23"/>
        <v>0</v>
      </c>
      <c r="AR193" s="25" t="s">
        <v>887</v>
      </c>
      <c r="AT193" s="25" t="s">
        <v>252</v>
      </c>
      <c r="AU193" s="25" t="s">
        <v>83</v>
      </c>
      <c r="AY193" s="25" t="s">
        <v>196</v>
      </c>
      <c r="BE193" s="215">
        <f t="shared" si="24"/>
        <v>0</v>
      </c>
      <c r="BF193" s="215">
        <f t="shared" si="25"/>
        <v>0</v>
      </c>
      <c r="BG193" s="215">
        <f t="shared" si="26"/>
        <v>0</v>
      </c>
      <c r="BH193" s="215">
        <f t="shared" si="27"/>
        <v>0</v>
      </c>
      <c r="BI193" s="215">
        <f t="shared" si="28"/>
        <v>0</v>
      </c>
      <c r="BJ193" s="25" t="s">
        <v>81</v>
      </c>
      <c r="BK193" s="215">
        <f t="shared" si="29"/>
        <v>0</v>
      </c>
      <c r="BL193" s="25" t="s">
        <v>887</v>
      </c>
      <c r="BM193" s="25" t="s">
        <v>3430</v>
      </c>
    </row>
    <row r="194" spans="2:65" s="1" customFormat="1" ht="14.5" customHeight="1">
      <c r="B194" s="42"/>
      <c r="C194" s="250" t="s">
        <v>469</v>
      </c>
      <c r="D194" s="250" t="s">
        <v>252</v>
      </c>
      <c r="E194" s="251" t="s">
        <v>3431</v>
      </c>
      <c r="F194" s="252" t="s">
        <v>3432</v>
      </c>
      <c r="G194" s="253" t="s">
        <v>320</v>
      </c>
      <c r="H194" s="254">
        <v>25</v>
      </c>
      <c r="I194" s="255"/>
      <c r="J194" s="256">
        <f t="shared" si="20"/>
        <v>0</v>
      </c>
      <c r="K194" s="252" t="s">
        <v>24</v>
      </c>
      <c r="L194" s="257"/>
      <c r="M194" s="258" t="s">
        <v>24</v>
      </c>
      <c r="N194" s="259" t="s">
        <v>45</v>
      </c>
      <c r="O194" s="43"/>
      <c r="P194" s="213">
        <f t="shared" si="21"/>
        <v>0</v>
      </c>
      <c r="Q194" s="213">
        <v>0</v>
      </c>
      <c r="R194" s="213">
        <f t="shared" si="22"/>
        <v>0</v>
      </c>
      <c r="S194" s="213">
        <v>0</v>
      </c>
      <c r="T194" s="214">
        <f t="shared" si="23"/>
        <v>0</v>
      </c>
      <c r="AR194" s="25" t="s">
        <v>887</v>
      </c>
      <c r="AT194" s="25" t="s">
        <v>252</v>
      </c>
      <c r="AU194" s="25" t="s">
        <v>83</v>
      </c>
      <c r="AY194" s="25" t="s">
        <v>196</v>
      </c>
      <c r="BE194" s="215">
        <f t="shared" si="24"/>
        <v>0</v>
      </c>
      <c r="BF194" s="215">
        <f t="shared" si="25"/>
        <v>0</v>
      </c>
      <c r="BG194" s="215">
        <f t="shared" si="26"/>
        <v>0</v>
      </c>
      <c r="BH194" s="215">
        <f t="shared" si="27"/>
        <v>0</v>
      </c>
      <c r="BI194" s="215">
        <f t="shared" si="28"/>
        <v>0</v>
      </c>
      <c r="BJ194" s="25" t="s">
        <v>81</v>
      </c>
      <c r="BK194" s="215">
        <f t="shared" si="29"/>
        <v>0</v>
      </c>
      <c r="BL194" s="25" t="s">
        <v>887</v>
      </c>
      <c r="BM194" s="25" t="s">
        <v>3433</v>
      </c>
    </row>
    <row r="195" spans="2:65" s="1" customFormat="1" ht="14.5" customHeight="1">
      <c r="B195" s="42"/>
      <c r="C195" s="250" t="s">
        <v>473</v>
      </c>
      <c r="D195" s="250" t="s">
        <v>252</v>
      </c>
      <c r="E195" s="251" t="s">
        <v>3434</v>
      </c>
      <c r="F195" s="252" t="s">
        <v>3435</v>
      </c>
      <c r="G195" s="253" t="s">
        <v>248</v>
      </c>
      <c r="H195" s="254">
        <v>25</v>
      </c>
      <c r="I195" s="255"/>
      <c r="J195" s="256">
        <f t="shared" si="20"/>
        <v>0</v>
      </c>
      <c r="K195" s="252" t="s">
        <v>24</v>
      </c>
      <c r="L195" s="257"/>
      <c r="M195" s="258" t="s">
        <v>24</v>
      </c>
      <c r="N195" s="259" t="s">
        <v>45</v>
      </c>
      <c r="O195" s="43"/>
      <c r="P195" s="213">
        <f t="shared" si="21"/>
        <v>0</v>
      </c>
      <c r="Q195" s="213">
        <v>0</v>
      </c>
      <c r="R195" s="213">
        <f t="shared" si="22"/>
        <v>0</v>
      </c>
      <c r="S195" s="213">
        <v>0</v>
      </c>
      <c r="T195" s="214">
        <f t="shared" si="23"/>
        <v>0</v>
      </c>
      <c r="AR195" s="25" t="s">
        <v>887</v>
      </c>
      <c r="AT195" s="25" t="s">
        <v>252</v>
      </c>
      <c r="AU195" s="25" t="s">
        <v>83</v>
      </c>
      <c r="AY195" s="25" t="s">
        <v>196</v>
      </c>
      <c r="BE195" s="215">
        <f t="shared" si="24"/>
        <v>0</v>
      </c>
      <c r="BF195" s="215">
        <f t="shared" si="25"/>
        <v>0</v>
      </c>
      <c r="BG195" s="215">
        <f t="shared" si="26"/>
        <v>0</v>
      </c>
      <c r="BH195" s="215">
        <f t="shared" si="27"/>
        <v>0</v>
      </c>
      <c r="BI195" s="215">
        <f t="shared" si="28"/>
        <v>0</v>
      </c>
      <c r="BJ195" s="25" t="s">
        <v>81</v>
      </c>
      <c r="BK195" s="215">
        <f t="shared" si="29"/>
        <v>0</v>
      </c>
      <c r="BL195" s="25" t="s">
        <v>887</v>
      </c>
      <c r="BM195" s="25" t="s">
        <v>3436</v>
      </c>
    </row>
    <row r="196" spans="2:65" s="1" customFormat="1" ht="14.5" customHeight="1">
      <c r="B196" s="42"/>
      <c r="C196" s="250" t="s">
        <v>478</v>
      </c>
      <c r="D196" s="250" t="s">
        <v>252</v>
      </c>
      <c r="E196" s="251" t="s">
        <v>3437</v>
      </c>
      <c r="F196" s="252" t="s">
        <v>3438</v>
      </c>
      <c r="G196" s="253" t="s">
        <v>248</v>
      </c>
      <c r="H196" s="254">
        <v>200</v>
      </c>
      <c r="I196" s="255"/>
      <c r="J196" s="256">
        <f t="shared" si="20"/>
        <v>0</v>
      </c>
      <c r="K196" s="252" t="s">
        <v>24</v>
      </c>
      <c r="L196" s="257"/>
      <c r="M196" s="258" t="s">
        <v>24</v>
      </c>
      <c r="N196" s="259" t="s">
        <v>45</v>
      </c>
      <c r="O196" s="43"/>
      <c r="P196" s="213">
        <f t="shared" si="21"/>
        <v>0</v>
      </c>
      <c r="Q196" s="213">
        <v>0</v>
      </c>
      <c r="R196" s="213">
        <f t="shared" si="22"/>
        <v>0</v>
      </c>
      <c r="S196" s="213">
        <v>0</v>
      </c>
      <c r="T196" s="214">
        <f t="shared" si="23"/>
        <v>0</v>
      </c>
      <c r="AR196" s="25" t="s">
        <v>887</v>
      </c>
      <c r="AT196" s="25" t="s">
        <v>252</v>
      </c>
      <c r="AU196" s="25" t="s">
        <v>83</v>
      </c>
      <c r="AY196" s="25" t="s">
        <v>196</v>
      </c>
      <c r="BE196" s="215">
        <f t="shared" si="24"/>
        <v>0</v>
      </c>
      <c r="BF196" s="215">
        <f t="shared" si="25"/>
        <v>0</v>
      </c>
      <c r="BG196" s="215">
        <f t="shared" si="26"/>
        <v>0</v>
      </c>
      <c r="BH196" s="215">
        <f t="shared" si="27"/>
        <v>0</v>
      </c>
      <c r="BI196" s="215">
        <f t="shared" si="28"/>
        <v>0</v>
      </c>
      <c r="BJ196" s="25" t="s">
        <v>81</v>
      </c>
      <c r="BK196" s="215">
        <f t="shared" si="29"/>
        <v>0</v>
      </c>
      <c r="BL196" s="25" t="s">
        <v>887</v>
      </c>
      <c r="BM196" s="25" t="s">
        <v>3439</v>
      </c>
    </row>
    <row r="197" spans="2:65" s="1" customFormat="1" ht="14.5" customHeight="1">
      <c r="B197" s="42"/>
      <c r="C197" s="250" t="s">
        <v>483</v>
      </c>
      <c r="D197" s="250" t="s">
        <v>252</v>
      </c>
      <c r="E197" s="251" t="s">
        <v>3440</v>
      </c>
      <c r="F197" s="252" t="s">
        <v>3441</v>
      </c>
      <c r="G197" s="253" t="s">
        <v>248</v>
      </c>
      <c r="H197" s="254">
        <v>200</v>
      </c>
      <c r="I197" s="255"/>
      <c r="J197" s="256">
        <f t="shared" si="20"/>
        <v>0</v>
      </c>
      <c r="K197" s="252" t="s">
        <v>24</v>
      </c>
      <c r="L197" s="257"/>
      <c r="M197" s="258" t="s">
        <v>24</v>
      </c>
      <c r="N197" s="259" t="s">
        <v>45</v>
      </c>
      <c r="O197" s="43"/>
      <c r="P197" s="213">
        <f t="shared" si="21"/>
        <v>0</v>
      </c>
      <c r="Q197" s="213">
        <v>0</v>
      </c>
      <c r="R197" s="213">
        <f t="shared" si="22"/>
        <v>0</v>
      </c>
      <c r="S197" s="213">
        <v>0</v>
      </c>
      <c r="T197" s="214">
        <f t="shared" si="23"/>
        <v>0</v>
      </c>
      <c r="AR197" s="25" t="s">
        <v>887</v>
      </c>
      <c r="AT197" s="25" t="s">
        <v>252</v>
      </c>
      <c r="AU197" s="25" t="s">
        <v>83</v>
      </c>
      <c r="AY197" s="25" t="s">
        <v>196</v>
      </c>
      <c r="BE197" s="215">
        <f t="shared" si="24"/>
        <v>0</v>
      </c>
      <c r="BF197" s="215">
        <f t="shared" si="25"/>
        <v>0</v>
      </c>
      <c r="BG197" s="215">
        <f t="shared" si="26"/>
        <v>0</v>
      </c>
      <c r="BH197" s="215">
        <f t="shared" si="27"/>
        <v>0</v>
      </c>
      <c r="BI197" s="215">
        <f t="shared" si="28"/>
        <v>0</v>
      </c>
      <c r="BJ197" s="25" t="s">
        <v>81</v>
      </c>
      <c r="BK197" s="215">
        <f t="shared" si="29"/>
        <v>0</v>
      </c>
      <c r="BL197" s="25" t="s">
        <v>887</v>
      </c>
      <c r="BM197" s="25" t="s">
        <v>3442</v>
      </c>
    </row>
    <row r="198" spans="2:65" s="1" customFormat="1" ht="14.5" customHeight="1">
      <c r="B198" s="42"/>
      <c r="C198" s="250" t="s">
        <v>489</v>
      </c>
      <c r="D198" s="250" t="s">
        <v>252</v>
      </c>
      <c r="E198" s="251" t="s">
        <v>3443</v>
      </c>
      <c r="F198" s="252" t="s">
        <v>3444</v>
      </c>
      <c r="G198" s="253" t="s">
        <v>248</v>
      </c>
      <c r="H198" s="254">
        <v>1</v>
      </c>
      <c r="I198" s="255"/>
      <c r="J198" s="256">
        <f t="shared" si="20"/>
        <v>0</v>
      </c>
      <c r="K198" s="252" t="s">
        <v>24</v>
      </c>
      <c r="L198" s="257"/>
      <c r="M198" s="258" t="s">
        <v>24</v>
      </c>
      <c r="N198" s="259" t="s">
        <v>45</v>
      </c>
      <c r="O198" s="43"/>
      <c r="P198" s="213">
        <f t="shared" si="21"/>
        <v>0</v>
      </c>
      <c r="Q198" s="213">
        <v>0</v>
      </c>
      <c r="R198" s="213">
        <f t="shared" si="22"/>
        <v>0</v>
      </c>
      <c r="S198" s="213">
        <v>0</v>
      </c>
      <c r="T198" s="214">
        <f t="shared" si="23"/>
        <v>0</v>
      </c>
      <c r="AR198" s="25" t="s">
        <v>887</v>
      </c>
      <c r="AT198" s="25" t="s">
        <v>252</v>
      </c>
      <c r="AU198" s="25" t="s">
        <v>83</v>
      </c>
      <c r="AY198" s="25" t="s">
        <v>196</v>
      </c>
      <c r="BE198" s="215">
        <f t="shared" si="24"/>
        <v>0</v>
      </c>
      <c r="BF198" s="215">
        <f t="shared" si="25"/>
        <v>0</v>
      </c>
      <c r="BG198" s="215">
        <f t="shared" si="26"/>
        <v>0</v>
      </c>
      <c r="BH198" s="215">
        <f t="shared" si="27"/>
        <v>0</v>
      </c>
      <c r="BI198" s="215">
        <f t="shared" si="28"/>
        <v>0</v>
      </c>
      <c r="BJ198" s="25" t="s">
        <v>81</v>
      </c>
      <c r="BK198" s="215">
        <f t="shared" si="29"/>
        <v>0</v>
      </c>
      <c r="BL198" s="25" t="s">
        <v>887</v>
      </c>
      <c r="BM198" s="25" t="s">
        <v>3445</v>
      </c>
    </row>
    <row r="199" spans="2:65" s="11" customFormat="1" ht="29.9" customHeight="1">
      <c r="B199" s="188"/>
      <c r="C199" s="189"/>
      <c r="D199" s="190" t="s">
        <v>73</v>
      </c>
      <c r="E199" s="202" t="s">
        <v>3446</v>
      </c>
      <c r="F199" s="202" t="s">
        <v>3447</v>
      </c>
      <c r="G199" s="189"/>
      <c r="H199" s="189"/>
      <c r="I199" s="192"/>
      <c r="J199" s="203">
        <f>BK199</f>
        <v>0</v>
      </c>
      <c r="K199" s="189"/>
      <c r="L199" s="194"/>
      <c r="M199" s="195"/>
      <c r="N199" s="196"/>
      <c r="O199" s="196"/>
      <c r="P199" s="197">
        <f>SUM(P200:P206)</f>
        <v>0</v>
      </c>
      <c r="Q199" s="196"/>
      <c r="R199" s="197">
        <f>SUM(R200:R206)</f>
        <v>0</v>
      </c>
      <c r="S199" s="196"/>
      <c r="T199" s="198">
        <f>SUM(T200:T206)</f>
        <v>0</v>
      </c>
      <c r="AR199" s="199" t="s">
        <v>211</v>
      </c>
      <c r="AT199" s="200" t="s">
        <v>73</v>
      </c>
      <c r="AU199" s="200" t="s">
        <v>81</v>
      </c>
      <c r="AY199" s="199" t="s">
        <v>196</v>
      </c>
      <c r="BK199" s="201">
        <f>SUM(BK200:BK206)</f>
        <v>0</v>
      </c>
    </row>
    <row r="200" spans="2:65" s="1" customFormat="1" ht="14.5" customHeight="1">
      <c r="B200" s="42"/>
      <c r="C200" s="204" t="s">
        <v>494</v>
      </c>
      <c r="D200" s="204" t="s">
        <v>198</v>
      </c>
      <c r="E200" s="205" t="s">
        <v>3448</v>
      </c>
      <c r="F200" s="206" t="s">
        <v>3449</v>
      </c>
      <c r="G200" s="207" t="s">
        <v>248</v>
      </c>
      <c r="H200" s="208">
        <v>1</v>
      </c>
      <c r="I200" s="209"/>
      <c r="J200" s="210">
        <f>ROUND(I200*H200,2)</f>
        <v>0</v>
      </c>
      <c r="K200" s="206" t="s">
        <v>24</v>
      </c>
      <c r="L200" s="62"/>
      <c r="M200" s="211" t="s">
        <v>24</v>
      </c>
      <c r="N200" s="212" t="s">
        <v>45</v>
      </c>
      <c r="O200" s="43"/>
      <c r="P200" s="213">
        <f>O200*H200</f>
        <v>0</v>
      </c>
      <c r="Q200" s="213">
        <v>0</v>
      </c>
      <c r="R200" s="213">
        <f>Q200*H200</f>
        <v>0</v>
      </c>
      <c r="S200" s="213">
        <v>0</v>
      </c>
      <c r="T200" s="214">
        <f>S200*H200</f>
        <v>0</v>
      </c>
      <c r="AR200" s="25" t="s">
        <v>523</v>
      </c>
      <c r="AT200" s="25" t="s">
        <v>198</v>
      </c>
      <c r="AU200" s="25" t="s">
        <v>83</v>
      </c>
      <c r="AY200" s="25" t="s">
        <v>196</v>
      </c>
      <c r="BE200" s="215">
        <f>IF(N200="základní",J200,0)</f>
        <v>0</v>
      </c>
      <c r="BF200" s="215">
        <f>IF(N200="snížená",J200,0)</f>
        <v>0</v>
      </c>
      <c r="BG200" s="215">
        <f>IF(N200="zákl. přenesená",J200,0)</f>
        <v>0</v>
      </c>
      <c r="BH200" s="215">
        <f>IF(N200="sníž. přenesená",J200,0)</f>
        <v>0</v>
      </c>
      <c r="BI200" s="215">
        <f>IF(N200="nulová",J200,0)</f>
        <v>0</v>
      </c>
      <c r="BJ200" s="25" t="s">
        <v>81</v>
      </c>
      <c r="BK200" s="215">
        <f>ROUND(I200*H200,2)</f>
        <v>0</v>
      </c>
      <c r="BL200" s="25" t="s">
        <v>523</v>
      </c>
      <c r="BM200" s="25" t="s">
        <v>3450</v>
      </c>
    </row>
    <row r="201" spans="2:65" s="1" customFormat="1" ht="23" customHeight="1">
      <c r="B201" s="42"/>
      <c r="C201" s="204" t="s">
        <v>499</v>
      </c>
      <c r="D201" s="204" t="s">
        <v>198</v>
      </c>
      <c r="E201" s="205" t="s">
        <v>3451</v>
      </c>
      <c r="F201" s="206" t="s">
        <v>3452</v>
      </c>
      <c r="G201" s="207" t="s">
        <v>3453</v>
      </c>
      <c r="H201" s="208">
        <v>225</v>
      </c>
      <c r="I201" s="209"/>
      <c r="J201" s="210">
        <f>ROUND(I201*H201,2)</f>
        <v>0</v>
      </c>
      <c r="K201" s="206" t="s">
        <v>202</v>
      </c>
      <c r="L201" s="62"/>
      <c r="M201" s="211" t="s">
        <v>24</v>
      </c>
      <c r="N201" s="212" t="s">
        <v>45</v>
      </c>
      <c r="O201" s="43"/>
      <c r="P201" s="213">
        <f>O201*H201</f>
        <v>0</v>
      </c>
      <c r="Q201" s="213">
        <v>0</v>
      </c>
      <c r="R201" s="213">
        <f>Q201*H201</f>
        <v>0</v>
      </c>
      <c r="S201" s="213">
        <v>0</v>
      </c>
      <c r="T201" s="214">
        <f>S201*H201</f>
        <v>0</v>
      </c>
      <c r="AR201" s="25" t="s">
        <v>523</v>
      </c>
      <c r="AT201" s="25" t="s">
        <v>198</v>
      </c>
      <c r="AU201" s="25" t="s">
        <v>83</v>
      </c>
      <c r="AY201" s="25" t="s">
        <v>196</v>
      </c>
      <c r="BE201" s="215">
        <f>IF(N201="základní",J201,0)</f>
        <v>0</v>
      </c>
      <c r="BF201" s="215">
        <f>IF(N201="snížená",J201,0)</f>
        <v>0</v>
      </c>
      <c r="BG201" s="215">
        <f>IF(N201="zákl. přenesená",J201,0)</f>
        <v>0</v>
      </c>
      <c r="BH201" s="215">
        <f>IF(N201="sníž. přenesená",J201,0)</f>
        <v>0</v>
      </c>
      <c r="BI201" s="215">
        <f>IF(N201="nulová",J201,0)</f>
        <v>0</v>
      </c>
      <c r="BJ201" s="25" t="s">
        <v>81</v>
      </c>
      <c r="BK201" s="215">
        <f>ROUND(I201*H201,2)</f>
        <v>0</v>
      </c>
      <c r="BL201" s="25" t="s">
        <v>523</v>
      </c>
      <c r="BM201" s="25" t="s">
        <v>3454</v>
      </c>
    </row>
    <row r="202" spans="2:65" s="12" customFormat="1">
      <c r="B202" s="216"/>
      <c r="C202" s="217"/>
      <c r="D202" s="218" t="s">
        <v>205</v>
      </c>
      <c r="E202" s="219" t="s">
        <v>24</v>
      </c>
      <c r="F202" s="220" t="s">
        <v>3455</v>
      </c>
      <c r="G202" s="217"/>
      <c r="H202" s="221">
        <v>225</v>
      </c>
      <c r="I202" s="222"/>
      <c r="J202" s="217"/>
      <c r="K202" s="217"/>
      <c r="L202" s="223"/>
      <c r="M202" s="224"/>
      <c r="N202" s="225"/>
      <c r="O202" s="225"/>
      <c r="P202" s="225"/>
      <c r="Q202" s="225"/>
      <c r="R202" s="225"/>
      <c r="S202" s="225"/>
      <c r="T202" s="226"/>
      <c r="AT202" s="227" t="s">
        <v>205</v>
      </c>
      <c r="AU202" s="227" t="s">
        <v>83</v>
      </c>
      <c r="AV202" s="12" t="s">
        <v>83</v>
      </c>
      <c r="AW202" s="12" t="s">
        <v>37</v>
      </c>
      <c r="AX202" s="12" t="s">
        <v>81</v>
      </c>
      <c r="AY202" s="227" t="s">
        <v>196</v>
      </c>
    </row>
    <row r="203" spans="2:65" s="1" customFormat="1" ht="23" customHeight="1">
      <c r="B203" s="42"/>
      <c r="C203" s="204" t="s">
        <v>504</v>
      </c>
      <c r="D203" s="204" t="s">
        <v>198</v>
      </c>
      <c r="E203" s="205" t="s">
        <v>3451</v>
      </c>
      <c r="F203" s="206" t="s">
        <v>3452</v>
      </c>
      <c r="G203" s="207" t="s">
        <v>3453</v>
      </c>
      <c r="H203" s="208">
        <v>850</v>
      </c>
      <c r="I203" s="209"/>
      <c r="J203" s="210">
        <f>ROUND(I203*H203,2)</f>
        <v>0</v>
      </c>
      <c r="K203" s="206" t="s">
        <v>202</v>
      </c>
      <c r="L203" s="62"/>
      <c r="M203" s="211" t="s">
        <v>24</v>
      </c>
      <c r="N203" s="212" t="s">
        <v>45</v>
      </c>
      <c r="O203" s="43"/>
      <c r="P203" s="213">
        <f>O203*H203</f>
        <v>0</v>
      </c>
      <c r="Q203" s="213">
        <v>0</v>
      </c>
      <c r="R203" s="213">
        <f>Q203*H203</f>
        <v>0</v>
      </c>
      <c r="S203" s="213">
        <v>0</v>
      </c>
      <c r="T203" s="214">
        <f>S203*H203</f>
        <v>0</v>
      </c>
      <c r="AR203" s="25" t="s">
        <v>523</v>
      </c>
      <c r="AT203" s="25" t="s">
        <v>198</v>
      </c>
      <c r="AU203" s="25" t="s">
        <v>83</v>
      </c>
      <c r="AY203" s="25" t="s">
        <v>196</v>
      </c>
      <c r="BE203" s="215">
        <f>IF(N203="základní",J203,0)</f>
        <v>0</v>
      </c>
      <c r="BF203" s="215">
        <f>IF(N203="snížená",J203,0)</f>
        <v>0</v>
      </c>
      <c r="BG203" s="215">
        <f>IF(N203="zákl. přenesená",J203,0)</f>
        <v>0</v>
      </c>
      <c r="BH203" s="215">
        <f>IF(N203="sníž. přenesená",J203,0)</f>
        <v>0</v>
      </c>
      <c r="BI203" s="215">
        <f>IF(N203="nulová",J203,0)</f>
        <v>0</v>
      </c>
      <c r="BJ203" s="25" t="s">
        <v>81</v>
      </c>
      <c r="BK203" s="215">
        <f>ROUND(I203*H203,2)</f>
        <v>0</v>
      </c>
      <c r="BL203" s="25" t="s">
        <v>523</v>
      </c>
      <c r="BM203" s="25" t="s">
        <v>3456</v>
      </c>
    </row>
    <row r="204" spans="2:65" s="12" customFormat="1">
      <c r="B204" s="216"/>
      <c r="C204" s="217"/>
      <c r="D204" s="218" t="s">
        <v>205</v>
      </c>
      <c r="E204" s="219" t="s">
        <v>24</v>
      </c>
      <c r="F204" s="220" t="s">
        <v>3457</v>
      </c>
      <c r="G204" s="217"/>
      <c r="H204" s="221">
        <v>850</v>
      </c>
      <c r="I204" s="222"/>
      <c r="J204" s="217"/>
      <c r="K204" s="217"/>
      <c r="L204" s="223"/>
      <c r="M204" s="224"/>
      <c r="N204" s="225"/>
      <c r="O204" s="225"/>
      <c r="P204" s="225"/>
      <c r="Q204" s="225"/>
      <c r="R204" s="225"/>
      <c r="S204" s="225"/>
      <c r="T204" s="226"/>
      <c r="AT204" s="227" t="s">
        <v>205</v>
      </c>
      <c r="AU204" s="227" t="s">
        <v>83</v>
      </c>
      <c r="AV204" s="12" t="s">
        <v>83</v>
      </c>
      <c r="AW204" s="12" t="s">
        <v>37</v>
      </c>
      <c r="AX204" s="12" t="s">
        <v>81</v>
      </c>
      <c r="AY204" s="227" t="s">
        <v>196</v>
      </c>
    </row>
    <row r="205" spans="2:65" s="1" customFormat="1" ht="23" customHeight="1">
      <c r="B205" s="42"/>
      <c r="C205" s="204" t="s">
        <v>509</v>
      </c>
      <c r="D205" s="204" t="s">
        <v>198</v>
      </c>
      <c r="E205" s="205" t="s">
        <v>3458</v>
      </c>
      <c r="F205" s="206" t="s">
        <v>3459</v>
      </c>
      <c r="G205" s="207" t="s">
        <v>3453</v>
      </c>
      <c r="H205" s="208">
        <v>60</v>
      </c>
      <c r="I205" s="209"/>
      <c r="J205" s="210">
        <f>ROUND(I205*H205,2)</f>
        <v>0</v>
      </c>
      <c r="K205" s="206" t="s">
        <v>202</v>
      </c>
      <c r="L205" s="62"/>
      <c r="M205" s="211" t="s">
        <v>24</v>
      </c>
      <c r="N205" s="212" t="s">
        <v>45</v>
      </c>
      <c r="O205" s="43"/>
      <c r="P205" s="213">
        <f>O205*H205</f>
        <v>0</v>
      </c>
      <c r="Q205" s="213">
        <v>0</v>
      </c>
      <c r="R205" s="213">
        <f>Q205*H205</f>
        <v>0</v>
      </c>
      <c r="S205" s="213">
        <v>0</v>
      </c>
      <c r="T205" s="214">
        <f>S205*H205</f>
        <v>0</v>
      </c>
      <c r="AR205" s="25" t="s">
        <v>523</v>
      </c>
      <c r="AT205" s="25" t="s">
        <v>198</v>
      </c>
      <c r="AU205" s="25" t="s">
        <v>83</v>
      </c>
      <c r="AY205" s="25" t="s">
        <v>196</v>
      </c>
      <c r="BE205" s="215">
        <f>IF(N205="základní",J205,0)</f>
        <v>0</v>
      </c>
      <c r="BF205" s="215">
        <f>IF(N205="snížená",J205,0)</f>
        <v>0</v>
      </c>
      <c r="BG205" s="215">
        <f>IF(N205="zákl. přenesená",J205,0)</f>
        <v>0</v>
      </c>
      <c r="BH205" s="215">
        <f>IF(N205="sníž. přenesená",J205,0)</f>
        <v>0</v>
      </c>
      <c r="BI205" s="215">
        <f>IF(N205="nulová",J205,0)</f>
        <v>0</v>
      </c>
      <c r="BJ205" s="25" t="s">
        <v>81</v>
      </c>
      <c r="BK205" s="215">
        <f>ROUND(I205*H205,2)</f>
        <v>0</v>
      </c>
      <c r="BL205" s="25" t="s">
        <v>523</v>
      </c>
      <c r="BM205" s="25" t="s">
        <v>3460</v>
      </c>
    </row>
    <row r="206" spans="2:65" s="12" customFormat="1">
      <c r="B206" s="216"/>
      <c r="C206" s="217"/>
      <c r="D206" s="218" t="s">
        <v>205</v>
      </c>
      <c r="E206" s="219" t="s">
        <v>24</v>
      </c>
      <c r="F206" s="220" t="s">
        <v>3461</v>
      </c>
      <c r="G206" s="217"/>
      <c r="H206" s="221">
        <v>60</v>
      </c>
      <c r="I206" s="222"/>
      <c r="J206" s="217"/>
      <c r="K206" s="217"/>
      <c r="L206" s="223"/>
      <c r="M206" s="224"/>
      <c r="N206" s="225"/>
      <c r="O206" s="225"/>
      <c r="P206" s="225"/>
      <c r="Q206" s="225"/>
      <c r="R206" s="225"/>
      <c r="S206" s="225"/>
      <c r="T206" s="226"/>
      <c r="AT206" s="227" t="s">
        <v>205</v>
      </c>
      <c r="AU206" s="227" t="s">
        <v>83</v>
      </c>
      <c r="AV206" s="12" t="s">
        <v>83</v>
      </c>
      <c r="AW206" s="12" t="s">
        <v>37</v>
      </c>
      <c r="AX206" s="12" t="s">
        <v>81</v>
      </c>
      <c r="AY206" s="227" t="s">
        <v>196</v>
      </c>
    </row>
    <row r="207" spans="2:65" s="11" customFormat="1" ht="29.9" customHeight="1">
      <c r="B207" s="188"/>
      <c r="C207" s="189"/>
      <c r="D207" s="190" t="s">
        <v>73</v>
      </c>
      <c r="E207" s="202" t="s">
        <v>3462</v>
      </c>
      <c r="F207" s="202" t="s">
        <v>3463</v>
      </c>
      <c r="G207" s="189"/>
      <c r="H207" s="189"/>
      <c r="I207" s="192"/>
      <c r="J207" s="203">
        <f>BK207</f>
        <v>0</v>
      </c>
      <c r="K207" s="189"/>
      <c r="L207" s="194"/>
      <c r="M207" s="195"/>
      <c r="N207" s="196"/>
      <c r="O207" s="196"/>
      <c r="P207" s="197">
        <f>P208</f>
        <v>0</v>
      </c>
      <c r="Q207" s="196"/>
      <c r="R207" s="197">
        <f>R208</f>
        <v>0</v>
      </c>
      <c r="S207" s="196"/>
      <c r="T207" s="198">
        <f>T208</f>
        <v>0</v>
      </c>
      <c r="AR207" s="199" t="s">
        <v>211</v>
      </c>
      <c r="AT207" s="200" t="s">
        <v>73</v>
      </c>
      <c r="AU207" s="200" t="s">
        <v>81</v>
      </c>
      <c r="AY207" s="199" t="s">
        <v>196</v>
      </c>
      <c r="BK207" s="201">
        <f>BK208</f>
        <v>0</v>
      </c>
    </row>
    <row r="208" spans="2:65" s="1" customFormat="1" ht="23" customHeight="1">
      <c r="B208" s="42"/>
      <c r="C208" s="204" t="s">
        <v>514</v>
      </c>
      <c r="D208" s="204" t="s">
        <v>198</v>
      </c>
      <c r="E208" s="205" t="s">
        <v>3464</v>
      </c>
      <c r="F208" s="206" t="s">
        <v>3465</v>
      </c>
      <c r="G208" s="207" t="s">
        <v>1189</v>
      </c>
      <c r="H208" s="270"/>
      <c r="I208" s="209"/>
      <c r="J208" s="210">
        <f>ROUND(I208*H208,2)</f>
        <v>0</v>
      </c>
      <c r="K208" s="206" t="s">
        <v>24</v>
      </c>
      <c r="L208" s="62"/>
      <c r="M208" s="211" t="s">
        <v>24</v>
      </c>
      <c r="N208" s="274" t="s">
        <v>45</v>
      </c>
      <c r="O208" s="275"/>
      <c r="P208" s="276">
        <f>O208*H208</f>
        <v>0</v>
      </c>
      <c r="Q208" s="276">
        <v>0</v>
      </c>
      <c r="R208" s="276">
        <f>Q208*H208</f>
        <v>0</v>
      </c>
      <c r="S208" s="276">
        <v>0</v>
      </c>
      <c r="T208" s="277">
        <f>S208*H208</f>
        <v>0</v>
      </c>
      <c r="AR208" s="25" t="s">
        <v>523</v>
      </c>
      <c r="AT208" s="25" t="s">
        <v>198</v>
      </c>
      <c r="AU208" s="25" t="s">
        <v>83</v>
      </c>
      <c r="AY208" s="25" t="s">
        <v>196</v>
      </c>
      <c r="BE208" s="215">
        <f>IF(N208="základní",J208,0)</f>
        <v>0</v>
      </c>
      <c r="BF208" s="215">
        <f>IF(N208="snížená",J208,0)</f>
        <v>0</v>
      </c>
      <c r="BG208" s="215">
        <f>IF(N208="zákl. přenesená",J208,0)</f>
        <v>0</v>
      </c>
      <c r="BH208" s="215">
        <f>IF(N208="sníž. přenesená",J208,0)</f>
        <v>0</v>
      </c>
      <c r="BI208" s="215">
        <f>IF(N208="nulová",J208,0)</f>
        <v>0</v>
      </c>
      <c r="BJ208" s="25" t="s">
        <v>81</v>
      </c>
      <c r="BK208" s="215">
        <f>ROUND(I208*H208,2)</f>
        <v>0</v>
      </c>
      <c r="BL208" s="25" t="s">
        <v>523</v>
      </c>
      <c r="BM208" s="25" t="s">
        <v>3466</v>
      </c>
    </row>
    <row r="209" spans="2:12" s="1" customFormat="1" ht="7" customHeight="1">
      <c r="B209" s="57"/>
      <c r="C209" s="58"/>
      <c r="D209" s="58"/>
      <c r="E209" s="58"/>
      <c r="F209" s="58"/>
      <c r="G209" s="58"/>
      <c r="H209" s="58"/>
      <c r="I209" s="149"/>
      <c r="J209" s="58"/>
      <c r="K209" s="58"/>
      <c r="L209" s="62"/>
    </row>
  </sheetData>
  <sheetProtection algorithmName="SHA-512" hashValue="aO2WS1j3PNqih3ztJTBLHPLF/l2Uusvy00ldYprOTgQ41VaHWzjFt1Ry31b5YobDN3BCV5hzE89MOCOEzyDUFg==" saltValue="a0HwGfo1ZxfmezmVC2O56NHEN/OtZxJF3r9nIvdIlJxuSKioocPa7PAMkfy673mXlXDPTqAW8meGhnqlC18mHA==" spinCount="100000" sheet="1" objects="1" scenarios="1" formatColumns="0" formatRows="0" autoFilter="0"/>
  <autoFilter ref="C90:K208"/>
  <mergeCells count="13">
    <mergeCell ref="E83:H83"/>
    <mergeCell ref="G1:H1"/>
    <mergeCell ref="L2:V2"/>
    <mergeCell ref="E49:H49"/>
    <mergeCell ref="E51:H51"/>
    <mergeCell ref="J55:J56"/>
    <mergeCell ref="E79:H79"/>
    <mergeCell ref="E81:H81"/>
    <mergeCell ref="E7:H7"/>
    <mergeCell ref="E9:H9"/>
    <mergeCell ref="E11:H11"/>
    <mergeCell ref="E26:H26"/>
    <mergeCell ref="E47:H47"/>
  </mergeCells>
  <hyperlinks>
    <hyperlink ref="F1:G1" location="C2" display="1) Krycí list soupisu"/>
    <hyperlink ref="G1:H1" location="C58" display="2) Rekapitulace"/>
    <hyperlink ref="J1" location="C90" display="3) Soupis prací"/>
    <hyperlink ref="L1:V1" location="'Rekapitulace stavby'!C2" display="Rekapitulace stavby"/>
  </hyperlinks>
  <pageMargins left="0.59055118110236227" right="0.59055118110236227" top="0.59055118110236227" bottom="0.59055118110236227" header="0" footer="0"/>
  <pageSetup paperSize="9" scale="94" fitToHeight="100" orientation="landscape"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5"/>
  <sheetViews>
    <sheetView showGridLines="0" workbookViewId="0">
      <pane ySplit="1" topLeftCell="A133" activePane="bottomLeft" state="frozen"/>
      <selection pane="bottomLeft" activeCell="J55" sqref="J55:J56"/>
    </sheetView>
  </sheetViews>
  <sheetFormatPr defaultRowHeight="12"/>
  <cols>
    <col min="1" max="1" width="6.25" customWidth="1"/>
    <col min="2" max="2" width="1.25" customWidth="1"/>
    <col min="3" max="3" width="3.125" customWidth="1"/>
    <col min="4" max="4" width="3.25" customWidth="1"/>
    <col min="5" max="5" width="12.875" customWidth="1"/>
    <col min="6" max="6" width="87.5" customWidth="1"/>
    <col min="7" max="7" width="10.875" customWidth="1"/>
    <col min="8" max="8" width="12.75" customWidth="1"/>
    <col min="9" max="9" width="16.625" style="121" customWidth="1"/>
    <col min="10" max="10" width="32.375" customWidth="1"/>
    <col min="11" max="11" width="22.12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103</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135</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3467</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132" customHeight="1">
      <c r="B26" s="131"/>
      <c r="C26" s="132"/>
      <c r="D26" s="132"/>
      <c r="E26" s="395" t="s">
        <v>3468</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ROUNDUP(J102,2)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ROUNDUP(SUM(BE102:BE514), 2)</f>
        <v>0</v>
      </c>
      <c r="G32" s="43"/>
      <c r="H32" s="43"/>
      <c r="I32" s="141">
        <v>0.21</v>
      </c>
      <c r="J32" s="140">
        <f>ROUNDUP(ROUNDUP((SUM(BE102:BE514)), 2)*I32, 1)</f>
        <v>0</v>
      </c>
      <c r="K32" s="46"/>
    </row>
    <row r="33" spans="2:11" s="1" customFormat="1" ht="14.4" customHeight="1">
      <c r="B33" s="42"/>
      <c r="C33" s="43"/>
      <c r="D33" s="43"/>
      <c r="E33" s="50" t="s">
        <v>46</v>
      </c>
      <c r="F33" s="140">
        <f>ROUNDUP(SUM(BF102:BF514), 2)</f>
        <v>0</v>
      </c>
      <c r="G33" s="43"/>
      <c r="H33" s="43"/>
      <c r="I33" s="141">
        <v>0.15</v>
      </c>
      <c r="J33" s="140">
        <f>ROUNDUP(ROUNDUP((SUM(BF102:BF514)), 2)*I33, 1)</f>
        <v>0</v>
      </c>
      <c r="K33" s="46"/>
    </row>
    <row r="34" spans="2:11" s="1" customFormat="1" ht="14.4" hidden="1" customHeight="1">
      <c r="B34" s="42"/>
      <c r="C34" s="43"/>
      <c r="D34" s="43"/>
      <c r="E34" s="50" t="s">
        <v>47</v>
      </c>
      <c r="F34" s="140">
        <f>ROUNDUP(SUM(BG102:BG514), 2)</f>
        <v>0</v>
      </c>
      <c r="G34" s="43"/>
      <c r="H34" s="43"/>
      <c r="I34" s="141">
        <v>0.21</v>
      </c>
      <c r="J34" s="140">
        <v>0</v>
      </c>
      <c r="K34" s="46"/>
    </row>
    <row r="35" spans="2:11" s="1" customFormat="1" ht="14.4" hidden="1" customHeight="1">
      <c r="B35" s="42"/>
      <c r="C35" s="43"/>
      <c r="D35" s="43"/>
      <c r="E35" s="50" t="s">
        <v>48</v>
      </c>
      <c r="F35" s="140">
        <f>ROUNDUP(SUM(BH102:BH514), 2)</f>
        <v>0</v>
      </c>
      <c r="G35" s="43"/>
      <c r="H35" s="43"/>
      <c r="I35" s="141">
        <v>0.15</v>
      </c>
      <c r="J35" s="140">
        <v>0</v>
      </c>
      <c r="K35" s="46"/>
    </row>
    <row r="36" spans="2:11" s="1" customFormat="1" ht="14.4" hidden="1" customHeight="1">
      <c r="B36" s="42"/>
      <c r="C36" s="43"/>
      <c r="D36" s="43"/>
      <c r="E36" s="50" t="s">
        <v>49</v>
      </c>
      <c r="F36" s="140">
        <f>ROUNDUP(SUM(BI102:BI514),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135</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 xml:space="preserve">A6 - fasáda, izolace soklu pod terénem, okapový chodníček </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J102</f>
        <v>0</v>
      </c>
      <c r="K60" s="46"/>
      <c r="AU60" s="25" t="s">
        <v>143</v>
      </c>
    </row>
    <row r="61" spans="2:47" s="8" customFormat="1" ht="25" customHeight="1">
      <c r="B61" s="159"/>
      <c r="C61" s="160"/>
      <c r="D61" s="161" t="s">
        <v>144</v>
      </c>
      <c r="E61" s="162"/>
      <c r="F61" s="162"/>
      <c r="G61" s="162"/>
      <c r="H61" s="162"/>
      <c r="I61" s="163"/>
      <c r="J61" s="164">
        <f>J103</f>
        <v>0</v>
      </c>
      <c r="K61" s="165"/>
    </row>
    <row r="62" spans="2:47" s="9" customFormat="1" ht="19.899999999999999" customHeight="1">
      <c r="B62" s="166"/>
      <c r="C62" s="167"/>
      <c r="D62" s="168" t="s">
        <v>2731</v>
      </c>
      <c r="E62" s="169"/>
      <c r="F62" s="169"/>
      <c r="G62" s="169"/>
      <c r="H62" s="169"/>
      <c r="I62" s="170"/>
      <c r="J62" s="171">
        <f>J104</f>
        <v>0</v>
      </c>
      <c r="K62" s="172"/>
    </row>
    <row r="63" spans="2:47" s="9" customFormat="1" ht="19.899999999999999" customHeight="1">
      <c r="B63" s="166"/>
      <c r="C63" s="167"/>
      <c r="D63" s="168" t="s">
        <v>3469</v>
      </c>
      <c r="E63" s="169"/>
      <c r="F63" s="169"/>
      <c r="G63" s="169"/>
      <c r="H63" s="169"/>
      <c r="I63" s="170"/>
      <c r="J63" s="171">
        <f>J119</f>
        <v>0</v>
      </c>
      <c r="K63" s="172"/>
    </row>
    <row r="64" spans="2:47" s="9" customFormat="1" ht="19.899999999999999" customHeight="1">
      <c r="B64" s="166"/>
      <c r="C64" s="167"/>
      <c r="D64" s="168" t="s">
        <v>1877</v>
      </c>
      <c r="E64" s="169"/>
      <c r="F64" s="169"/>
      <c r="G64" s="169"/>
      <c r="H64" s="169"/>
      <c r="I64" s="170"/>
      <c r="J64" s="171">
        <f>J153</f>
        <v>0</v>
      </c>
      <c r="K64" s="172"/>
    </row>
    <row r="65" spans="2:11" s="9" customFormat="1" ht="19.899999999999999" customHeight="1">
      <c r="B65" s="166"/>
      <c r="C65" s="167"/>
      <c r="D65" s="168" t="s">
        <v>3470</v>
      </c>
      <c r="E65" s="169"/>
      <c r="F65" s="169"/>
      <c r="G65" s="169"/>
      <c r="H65" s="169"/>
      <c r="I65" s="170"/>
      <c r="J65" s="171">
        <f>J156</f>
        <v>0</v>
      </c>
      <c r="K65" s="172"/>
    </row>
    <row r="66" spans="2:11" s="9" customFormat="1" ht="19.899999999999999" customHeight="1">
      <c r="B66" s="166"/>
      <c r="C66" s="167"/>
      <c r="D66" s="168" t="s">
        <v>3471</v>
      </c>
      <c r="E66" s="169"/>
      <c r="F66" s="169"/>
      <c r="G66" s="169"/>
      <c r="H66" s="169"/>
      <c r="I66" s="170"/>
      <c r="J66" s="171">
        <f>J186</f>
        <v>0</v>
      </c>
      <c r="K66" s="172"/>
    </row>
    <row r="67" spans="2:11" s="9" customFormat="1" ht="14.9" customHeight="1">
      <c r="B67" s="166"/>
      <c r="C67" s="167"/>
      <c r="D67" s="168" t="s">
        <v>3472</v>
      </c>
      <c r="E67" s="169"/>
      <c r="F67" s="169"/>
      <c r="G67" s="169"/>
      <c r="H67" s="169"/>
      <c r="I67" s="170"/>
      <c r="J67" s="171">
        <f>J187</f>
        <v>0</v>
      </c>
      <c r="K67" s="172"/>
    </row>
    <row r="68" spans="2:11" s="9" customFormat="1" ht="14.9" customHeight="1">
      <c r="B68" s="166"/>
      <c r="C68" s="167"/>
      <c r="D68" s="168" t="s">
        <v>3473</v>
      </c>
      <c r="E68" s="169"/>
      <c r="F68" s="169"/>
      <c r="G68" s="169"/>
      <c r="H68" s="169"/>
      <c r="I68" s="170"/>
      <c r="J68" s="171">
        <f>J360</f>
        <v>0</v>
      </c>
      <c r="K68" s="172"/>
    </row>
    <row r="69" spans="2:11" s="9" customFormat="1" ht="19.899999999999999" customHeight="1">
      <c r="B69" s="166"/>
      <c r="C69" s="167"/>
      <c r="D69" s="168" t="s">
        <v>159</v>
      </c>
      <c r="E69" s="169"/>
      <c r="F69" s="169"/>
      <c r="G69" s="169"/>
      <c r="H69" s="169"/>
      <c r="I69" s="170"/>
      <c r="J69" s="171">
        <f>J373</f>
        <v>0</v>
      </c>
      <c r="K69" s="172"/>
    </row>
    <row r="70" spans="2:11" s="9" customFormat="1" ht="14.9" customHeight="1">
      <c r="B70" s="166"/>
      <c r="C70" s="167"/>
      <c r="D70" s="168" t="s">
        <v>160</v>
      </c>
      <c r="E70" s="169"/>
      <c r="F70" s="169"/>
      <c r="G70" s="169"/>
      <c r="H70" s="169"/>
      <c r="I70" s="170"/>
      <c r="J70" s="171">
        <f>J374</f>
        <v>0</v>
      </c>
      <c r="K70" s="172"/>
    </row>
    <row r="71" spans="2:11" s="9" customFormat="1" ht="14.9" customHeight="1">
      <c r="B71" s="166"/>
      <c r="C71" s="167"/>
      <c r="D71" s="168" t="s">
        <v>162</v>
      </c>
      <c r="E71" s="169"/>
      <c r="F71" s="169"/>
      <c r="G71" s="169"/>
      <c r="H71" s="169"/>
      <c r="I71" s="170"/>
      <c r="J71" s="171">
        <f>J395</f>
        <v>0</v>
      </c>
      <c r="K71" s="172"/>
    </row>
    <row r="72" spans="2:11" s="9" customFormat="1" ht="19.899999999999999" customHeight="1">
      <c r="B72" s="166"/>
      <c r="C72" s="167"/>
      <c r="D72" s="168" t="s">
        <v>164</v>
      </c>
      <c r="E72" s="169"/>
      <c r="F72" s="169"/>
      <c r="G72" s="169"/>
      <c r="H72" s="169"/>
      <c r="I72" s="170"/>
      <c r="J72" s="171">
        <f>J442</f>
        <v>0</v>
      </c>
      <c r="K72" s="172"/>
    </row>
    <row r="73" spans="2:11" s="9" customFormat="1" ht="19.899999999999999" customHeight="1">
      <c r="B73" s="166"/>
      <c r="C73" s="167"/>
      <c r="D73" s="168" t="s">
        <v>165</v>
      </c>
      <c r="E73" s="169"/>
      <c r="F73" s="169"/>
      <c r="G73" s="169"/>
      <c r="H73" s="169"/>
      <c r="I73" s="170"/>
      <c r="J73" s="171">
        <f>J452</f>
        <v>0</v>
      </c>
      <c r="K73" s="172"/>
    </row>
    <row r="74" spans="2:11" s="8" customFormat="1" ht="25" customHeight="1">
      <c r="B74" s="159"/>
      <c r="C74" s="160"/>
      <c r="D74" s="161" t="s">
        <v>166</v>
      </c>
      <c r="E74" s="162"/>
      <c r="F74" s="162"/>
      <c r="G74" s="162"/>
      <c r="H74" s="162"/>
      <c r="I74" s="163"/>
      <c r="J74" s="164">
        <f>J454</f>
        <v>0</v>
      </c>
      <c r="K74" s="165"/>
    </row>
    <row r="75" spans="2:11" s="9" customFormat="1" ht="19.899999999999999" customHeight="1">
      <c r="B75" s="166"/>
      <c r="C75" s="167"/>
      <c r="D75" s="168" t="s">
        <v>167</v>
      </c>
      <c r="E75" s="169"/>
      <c r="F75" s="169"/>
      <c r="G75" s="169"/>
      <c r="H75" s="169"/>
      <c r="I75" s="170"/>
      <c r="J75" s="171">
        <f>J455</f>
        <v>0</v>
      </c>
      <c r="K75" s="172"/>
    </row>
    <row r="76" spans="2:11" s="9" customFormat="1" ht="19.899999999999999" customHeight="1">
      <c r="B76" s="166"/>
      <c r="C76" s="167"/>
      <c r="D76" s="168" t="s">
        <v>3474</v>
      </c>
      <c r="E76" s="169"/>
      <c r="F76" s="169"/>
      <c r="G76" s="169"/>
      <c r="H76" s="169"/>
      <c r="I76" s="170"/>
      <c r="J76" s="171">
        <f>J479</f>
        <v>0</v>
      </c>
      <c r="K76" s="172"/>
    </row>
    <row r="77" spans="2:11" s="9" customFormat="1" ht="19.899999999999999" customHeight="1">
      <c r="B77" s="166"/>
      <c r="C77" s="167"/>
      <c r="D77" s="168" t="s">
        <v>171</v>
      </c>
      <c r="E77" s="169"/>
      <c r="F77" s="169"/>
      <c r="G77" s="169"/>
      <c r="H77" s="169"/>
      <c r="I77" s="170"/>
      <c r="J77" s="171">
        <f>J484</f>
        <v>0</v>
      </c>
      <c r="K77" s="172"/>
    </row>
    <row r="78" spans="2:11" s="9" customFormat="1" ht="19.899999999999999" customHeight="1">
      <c r="B78" s="166"/>
      <c r="C78" s="167"/>
      <c r="D78" s="168" t="s">
        <v>3475</v>
      </c>
      <c r="E78" s="169"/>
      <c r="F78" s="169"/>
      <c r="G78" s="169"/>
      <c r="H78" s="169"/>
      <c r="I78" s="170"/>
      <c r="J78" s="171">
        <f>J489</f>
        <v>0</v>
      </c>
      <c r="K78" s="172"/>
    </row>
    <row r="79" spans="2:11" s="9" customFormat="1" ht="19.899999999999999" customHeight="1">
      <c r="B79" s="166"/>
      <c r="C79" s="167"/>
      <c r="D79" s="168" t="s">
        <v>174</v>
      </c>
      <c r="E79" s="169"/>
      <c r="F79" s="169"/>
      <c r="G79" s="169"/>
      <c r="H79" s="169"/>
      <c r="I79" s="170"/>
      <c r="J79" s="171">
        <f>J500</f>
        <v>0</v>
      </c>
      <c r="K79" s="172"/>
    </row>
    <row r="80" spans="2:11" s="9" customFormat="1" ht="19.899999999999999" customHeight="1">
      <c r="B80" s="166"/>
      <c r="C80" s="167"/>
      <c r="D80" s="168" t="s">
        <v>178</v>
      </c>
      <c r="E80" s="169"/>
      <c r="F80" s="169"/>
      <c r="G80" s="169"/>
      <c r="H80" s="169"/>
      <c r="I80" s="170"/>
      <c r="J80" s="171">
        <f>J509</f>
        <v>0</v>
      </c>
      <c r="K80" s="172"/>
    </row>
    <row r="81" spans="2:12" s="1" customFormat="1" ht="21.75" customHeight="1">
      <c r="B81" s="42"/>
      <c r="C81" s="43"/>
      <c r="D81" s="43"/>
      <c r="E81" s="43"/>
      <c r="F81" s="43"/>
      <c r="G81" s="43"/>
      <c r="H81" s="43"/>
      <c r="I81" s="128"/>
      <c r="J81" s="43"/>
      <c r="K81" s="46"/>
    </row>
    <row r="82" spans="2:12" s="1" customFormat="1" ht="7" customHeight="1">
      <c r="B82" s="57"/>
      <c r="C82" s="58"/>
      <c r="D82" s="58"/>
      <c r="E82" s="58"/>
      <c r="F82" s="58"/>
      <c r="G82" s="58"/>
      <c r="H82" s="58"/>
      <c r="I82" s="149"/>
      <c r="J82" s="58"/>
      <c r="K82" s="59"/>
    </row>
    <row r="86" spans="2:12" s="1" customFormat="1" ht="7" customHeight="1">
      <c r="B86" s="60"/>
      <c r="C86" s="61"/>
      <c r="D86" s="61"/>
      <c r="E86" s="61"/>
      <c r="F86" s="61"/>
      <c r="G86" s="61"/>
      <c r="H86" s="61"/>
      <c r="I86" s="152"/>
      <c r="J86" s="61"/>
      <c r="K86" s="61"/>
      <c r="L86" s="62"/>
    </row>
    <row r="87" spans="2:12" s="1" customFormat="1" ht="37" customHeight="1">
      <c r="B87" s="42"/>
      <c r="C87" s="63" t="s">
        <v>180</v>
      </c>
      <c r="D87" s="64"/>
      <c r="E87" s="64"/>
      <c r="F87" s="64"/>
      <c r="G87" s="64"/>
      <c r="H87" s="64"/>
      <c r="I87" s="173"/>
      <c r="J87" s="64"/>
      <c r="K87" s="64"/>
      <c r="L87" s="62"/>
    </row>
    <row r="88" spans="2:12" s="1" customFormat="1" ht="7" customHeight="1">
      <c r="B88" s="42"/>
      <c r="C88" s="64"/>
      <c r="D88" s="64"/>
      <c r="E88" s="64"/>
      <c r="F88" s="64"/>
      <c r="G88" s="64"/>
      <c r="H88" s="64"/>
      <c r="I88" s="173"/>
      <c r="J88" s="64"/>
      <c r="K88" s="64"/>
      <c r="L88" s="62"/>
    </row>
    <row r="89" spans="2:12" s="1" customFormat="1" ht="14.4" customHeight="1">
      <c r="B89" s="42"/>
      <c r="C89" s="66" t="s">
        <v>18</v>
      </c>
      <c r="D89" s="64"/>
      <c r="E89" s="64"/>
      <c r="F89" s="64"/>
      <c r="G89" s="64"/>
      <c r="H89" s="64"/>
      <c r="I89" s="173"/>
      <c r="J89" s="64"/>
      <c r="K89" s="64"/>
      <c r="L89" s="62"/>
    </row>
    <row r="90" spans="2:12" s="1" customFormat="1" ht="14.5" customHeight="1">
      <c r="B90" s="42"/>
      <c r="C90" s="64"/>
      <c r="D90" s="64"/>
      <c r="E90" s="408" t="str">
        <f>E7</f>
        <v>Malšovice 6 a 17/6 - stavební úpravy</v>
      </c>
      <c r="F90" s="409"/>
      <c r="G90" s="409"/>
      <c r="H90" s="409"/>
      <c r="I90" s="173"/>
      <c r="J90" s="64"/>
      <c r="K90" s="64"/>
      <c r="L90" s="62"/>
    </row>
    <row r="91" spans="2:12">
      <c r="B91" s="29"/>
      <c r="C91" s="66" t="s">
        <v>134</v>
      </c>
      <c r="D91" s="174"/>
      <c r="E91" s="174"/>
      <c r="F91" s="174"/>
      <c r="G91" s="174"/>
      <c r="H91" s="174"/>
      <c r="J91" s="174"/>
      <c r="K91" s="174"/>
      <c r="L91" s="175"/>
    </row>
    <row r="92" spans="2:12" s="1" customFormat="1" ht="14.5" customHeight="1">
      <c r="B92" s="42"/>
      <c r="C92" s="64"/>
      <c r="D92" s="64"/>
      <c r="E92" s="408" t="s">
        <v>135</v>
      </c>
      <c r="F92" s="402"/>
      <c r="G92" s="402"/>
      <c r="H92" s="402"/>
      <c r="I92" s="173"/>
      <c r="J92" s="64"/>
      <c r="K92" s="64"/>
      <c r="L92" s="62"/>
    </row>
    <row r="93" spans="2:12" s="1" customFormat="1" ht="14.4" customHeight="1">
      <c r="B93" s="42"/>
      <c r="C93" s="66" t="s">
        <v>136</v>
      </c>
      <c r="D93" s="64"/>
      <c r="E93" s="64"/>
      <c r="F93" s="64"/>
      <c r="G93" s="64"/>
      <c r="H93" s="64"/>
      <c r="I93" s="173"/>
      <c r="J93" s="64"/>
      <c r="K93" s="64"/>
      <c r="L93" s="62"/>
    </row>
    <row r="94" spans="2:12" s="1" customFormat="1" ht="15" customHeight="1">
      <c r="B94" s="42"/>
      <c r="C94" s="64"/>
      <c r="D94" s="64"/>
      <c r="E94" s="374" t="str">
        <f>E11</f>
        <v xml:space="preserve">A6 - fasáda, izolace soklu pod terénem, okapový chodníček </v>
      </c>
      <c r="F94" s="402"/>
      <c r="G94" s="402"/>
      <c r="H94" s="402"/>
      <c r="I94" s="173"/>
      <c r="J94" s="64"/>
      <c r="K94" s="64"/>
      <c r="L94" s="62"/>
    </row>
    <row r="95" spans="2:12" s="1" customFormat="1" ht="7" customHeight="1">
      <c r="B95" s="42"/>
      <c r="C95" s="64"/>
      <c r="D95" s="64"/>
      <c r="E95" s="64"/>
      <c r="F95" s="64"/>
      <c r="G95" s="64"/>
      <c r="H95" s="64"/>
      <c r="I95" s="173"/>
      <c r="J95" s="64"/>
      <c r="K95" s="64"/>
      <c r="L95" s="62"/>
    </row>
    <row r="96" spans="2:12" s="1" customFormat="1" ht="18" customHeight="1">
      <c r="B96" s="42"/>
      <c r="C96" s="66" t="s">
        <v>25</v>
      </c>
      <c r="D96" s="64"/>
      <c r="E96" s="64"/>
      <c r="F96" s="176" t="str">
        <f>F14</f>
        <v xml:space="preserve">Malšovice  </v>
      </c>
      <c r="G96" s="64"/>
      <c r="H96" s="64"/>
      <c r="I96" s="177" t="s">
        <v>27</v>
      </c>
      <c r="J96" s="74" t="str">
        <f>IF(J14="","",J14)</f>
        <v>2. 3. 2018</v>
      </c>
      <c r="K96" s="64"/>
      <c r="L96" s="62"/>
    </row>
    <row r="97" spans="2:65" s="1" customFormat="1" ht="7" customHeight="1">
      <c r="B97" s="42"/>
      <c r="C97" s="64"/>
      <c r="D97" s="64"/>
      <c r="E97" s="64"/>
      <c r="F97" s="64"/>
      <c r="G97" s="64"/>
      <c r="H97" s="64"/>
      <c r="I97" s="173"/>
      <c r="J97" s="64"/>
      <c r="K97" s="64"/>
      <c r="L97" s="62"/>
    </row>
    <row r="98" spans="2:65" s="1" customFormat="1">
      <c r="B98" s="42"/>
      <c r="C98" s="66" t="s">
        <v>29</v>
      </c>
      <c r="D98" s="64"/>
      <c r="E98" s="64"/>
      <c r="F98" s="176" t="str">
        <f>E17</f>
        <v>Obec Malšovice</v>
      </c>
      <c r="G98" s="64"/>
      <c r="H98" s="64"/>
      <c r="I98" s="177" t="s">
        <v>35</v>
      </c>
      <c r="J98" s="176" t="str">
        <f>E23</f>
        <v>Ing. Demuth Jiří, Děčín</v>
      </c>
      <c r="K98" s="64"/>
      <c r="L98" s="62"/>
    </row>
    <row r="99" spans="2:65" s="1" customFormat="1" ht="14.4" customHeight="1">
      <c r="B99" s="42"/>
      <c r="C99" s="66" t="s">
        <v>33</v>
      </c>
      <c r="D99" s="64"/>
      <c r="E99" s="64"/>
      <c r="F99" s="176" t="str">
        <f>IF(E20="","",E20)</f>
        <v/>
      </c>
      <c r="G99" s="64"/>
      <c r="H99" s="64"/>
      <c r="I99" s="173"/>
      <c r="J99" s="64"/>
      <c r="K99" s="64"/>
      <c r="L99" s="62"/>
    </row>
    <row r="100" spans="2:65" s="1" customFormat="1" ht="10.25" customHeight="1">
      <c r="B100" s="42"/>
      <c r="C100" s="64"/>
      <c r="D100" s="64"/>
      <c r="E100" s="64"/>
      <c r="F100" s="64"/>
      <c r="G100" s="64"/>
      <c r="H100" s="64"/>
      <c r="I100" s="173"/>
      <c r="J100" s="64"/>
      <c r="K100" s="64"/>
      <c r="L100" s="62"/>
    </row>
    <row r="101" spans="2:65" s="10" customFormat="1" ht="29.25" customHeight="1">
      <c r="B101" s="178"/>
      <c r="C101" s="179" t="s">
        <v>181</v>
      </c>
      <c r="D101" s="180" t="s">
        <v>59</v>
      </c>
      <c r="E101" s="180" t="s">
        <v>55</v>
      </c>
      <c r="F101" s="180" t="s">
        <v>182</v>
      </c>
      <c r="G101" s="180" t="s">
        <v>183</v>
      </c>
      <c r="H101" s="180" t="s">
        <v>184</v>
      </c>
      <c r="I101" s="181" t="s">
        <v>185</v>
      </c>
      <c r="J101" s="180" t="s">
        <v>141</v>
      </c>
      <c r="K101" s="182" t="s">
        <v>186</v>
      </c>
      <c r="L101" s="183"/>
      <c r="M101" s="82" t="s">
        <v>187</v>
      </c>
      <c r="N101" s="83" t="s">
        <v>44</v>
      </c>
      <c r="O101" s="83" t="s">
        <v>188</v>
      </c>
      <c r="P101" s="83" t="s">
        <v>189</v>
      </c>
      <c r="Q101" s="83" t="s">
        <v>190</v>
      </c>
      <c r="R101" s="83" t="s">
        <v>191</v>
      </c>
      <c r="S101" s="83" t="s">
        <v>192</v>
      </c>
      <c r="T101" s="84" t="s">
        <v>193</v>
      </c>
    </row>
    <row r="102" spans="2:65" s="1" customFormat="1" ht="29.25" customHeight="1">
      <c r="B102" s="42"/>
      <c r="C102" s="88" t="s">
        <v>142</v>
      </c>
      <c r="D102" s="64"/>
      <c r="E102" s="64"/>
      <c r="F102" s="64"/>
      <c r="G102" s="64"/>
      <c r="H102" s="64"/>
      <c r="I102" s="173"/>
      <c r="J102" s="184">
        <f>BK102</f>
        <v>0</v>
      </c>
      <c r="K102" s="64"/>
      <c r="L102" s="62"/>
      <c r="M102" s="85"/>
      <c r="N102" s="86"/>
      <c r="O102" s="86"/>
      <c r="P102" s="185">
        <f>P103+P454</f>
        <v>0</v>
      </c>
      <c r="Q102" s="86"/>
      <c r="R102" s="185">
        <f>R103+R454</f>
        <v>57.919651895839991</v>
      </c>
      <c r="S102" s="86"/>
      <c r="T102" s="186">
        <f>T103+T454</f>
        <v>37.395114999999997</v>
      </c>
      <c r="AT102" s="25" t="s">
        <v>73</v>
      </c>
      <c r="AU102" s="25" t="s">
        <v>143</v>
      </c>
      <c r="BK102" s="187">
        <f>BK103+BK454</f>
        <v>0</v>
      </c>
    </row>
    <row r="103" spans="2:65" s="11" customFormat="1" ht="37.4" customHeight="1">
      <c r="B103" s="188"/>
      <c r="C103" s="189"/>
      <c r="D103" s="190" t="s">
        <v>73</v>
      </c>
      <c r="E103" s="191" t="s">
        <v>194</v>
      </c>
      <c r="F103" s="191" t="s">
        <v>195</v>
      </c>
      <c r="G103" s="189"/>
      <c r="H103" s="189"/>
      <c r="I103" s="192"/>
      <c r="J103" s="193">
        <f>BK103</f>
        <v>0</v>
      </c>
      <c r="K103" s="189"/>
      <c r="L103" s="194"/>
      <c r="M103" s="195"/>
      <c r="N103" s="196"/>
      <c r="O103" s="196"/>
      <c r="P103" s="197">
        <f>P104+P119+P153+P156+P186+P373+P442+P452</f>
        <v>0</v>
      </c>
      <c r="Q103" s="196"/>
      <c r="R103" s="197">
        <f>R104+R119+R153+R156+R186+R373+R442+R452</f>
        <v>56.851526075839992</v>
      </c>
      <c r="S103" s="196"/>
      <c r="T103" s="198">
        <f>T104+T119+T153+T156+T186+T373+T442+T452</f>
        <v>37.395114999999997</v>
      </c>
      <c r="AR103" s="199" t="s">
        <v>81</v>
      </c>
      <c r="AT103" s="200" t="s">
        <v>73</v>
      </c>
      <c r="AU103" s="200" t="s">
        <v>74</v>
      </c>
      <c r="AY103" s="199" t="s">
        <v>196</v>
      </c>
      <c r="BK103" s="201">
        <f>BK104+BK119+BK153+BK156+BK186+BK373+BK442+BK452</f>
        <v>0</v>
      </c>
    </row>
    <row r="104" spans="2:65" s="11" customFormat="1" ht="19.899999999999999" customHeight="1">
      <c r="B104" s="188"/>
      <c r="C104" s="189"/>
      <c r="D104" s="190" t="s">
        <v>73</v>
      </c>
      <c r="E104" s="202" t="s">
        <v>81</v>
      </c>
      <c r="F104" s="202" t="s">
        <v>2747</v>
      </c>
      <c r="G104" s="189"/>
      <c r="H104" s="189"/>
      <c r="I104" s="192"/>
      <c r="J104" s="203">
        <f>BK104</f>
        <v>0</v>
      </c>
      <c r="K104" s="189"/>
      <c r="L104" s="194"/>
      <c r="M104" s="195"/>
      <c r="N104" s="196"/>
      <c r="O104" s="196"/>
      <c r="P104" s="197">
        <f>SUM(P105:P118)</f>
        <v>0</v>
      </c>
      <c r="Q104" s="196"/>
      <c r="R104" s="197">
        <f>SUM(R105:R118)</f>
        <v>0</v>
      </c>
      <c r="S104" s="196"/>
      <c r="T104" s="198">
        <f>SUM(T105:T118)</f>
        <v>0</v>
      </c>
      <c r="AR104" s="199" t="s">
        <v>81</v>
      </c>
      <c r="AT104" s="200" t="s">
        <v>73</v>
      </c>
      <c r="AU104" s="200" t="s">
        <v>81</v>
      </c>
      <c r="AY104" s="199" t="s">
        <v>196</v>
      </c>
      <c r="BK104" s="201">
        <f>SUM(BK105:BK118)</f>
        <v>0</v>
      </c>
    </row>
    <row r="105" spans="2:65" s="1" customFormat="1" ht="46" customHeight="1">
      <c r="B105" s="42"/>
      <c r="C105" s="204" t="s">
        <v>81</v>
      </c>
      <c r="D105" s="204" t="s">
        <v>198</v>
      </c>
      <c r="E105" s="205" t="s">
        <v>3476</v>
      </c>
      <c r="F105" s="206" t="s">
        <v>3477</v>
      </c>
      <c r="G105" s="207" t="s">
        <v>201</v>
      </c>
      <c r="H105" s="208">
        <v>113.79</v>
      </c>
      <c r="I105" s="209"/>
      <c r="J105" s="210">
        <f>ROUND(I105*H105,2)</f>
        <v>0</v>
      </c>
      <c r="K105" s="206" t="s">
        <v>202</v>
      </c>
      <c r="L105" s="62"/>
      <c r="M105" s="211" t="s">
        <v>24</v>
      </c>
      <c r="N105" s="212" t="s">
        <v>45</v>
      </c>
      <c r="O105" s="43"/>
      <c r="P105" s="213">
        <f>O105*H105</f>
        <v>0</v>
      </c>
      <c r="Q105" s="213">
        <v>0</v>
      </c>
      <c r="R105" s="213">
        <f>Q105*H105</f>
        <v>0</v>
      </c>
      <c r="S105" s="213">
        <v>0</v>
      </c>
      <c r="T105" s="214">
        <f>S105*H105</f>
        <v>0</v>
      </c>
      <c r="AR105" s="25" t="s">
        <v>203</v>
      </c>
      <c r="AT105" s="25" t="s">
        <v>198</v>
      </c>
      <c r="AU105" s="25" t="s">
        <v>83</v>
      </c>
      <c r="AY105" s="25" t="s">
        <v>196</v>
      </c>
      <c r="BE105" s="215">
        <f>IF(N105="základní",J105,0)</f>
        <v>0</v>
      </c>
      <c r="BF105" s="215">
        <f>IF(N105="snížená",J105,0)</f>
        <v>0</v>
      </c>
      <c r="BG105" s="215">
        <f>IF(N105="zákl. přenesená",J105,0)</f>
        <v>0</v>
      </c>
      <c r="BH105" s="215">
        <f>IF(N105="sníž. přenesená",J105,0)</f>
        <v>0</v>
      </c>
      <c r="BI105" s="215">
        <f>IF(N105="nulová",J105,0)</f>
        <v>0</v>
      </c>
      <c r="BJ105" s="25" t="s">
        <v>81</v>
      </c>
      <c r="BK105" s="215">
        <f>ROUND(I105*H105,2)</f>
        <v>0</v>
      </c>
      <c r="BL105" s="25" t="s">
        <v>203</v>
      </c>
      <c r="BM105" s="25" t="s">
        <v>3478</v>
      </c>
    </row>
    <row r="106" spans="2:65" s="15" customFormat="1">
      <c r="B106" s="260"/>
      <c r="C106" s="261"/>
      <c r="D106" s="218" t="s">
        <v>205</v>
      </c>
      <c r="E106" s="262" t="s">
        <v>24</v>
      </c>
      <c r="F106" s="263" t="s">
        <v>3479</v>
      </c>
      <c r="G106" s="261"/>
      <c r="H106" s="262" t="s">
        <v>24</v>
      </c>
      <c r="I106" s="264"/>
      <c r="J106" s="261"/>
      <c r="K106" s="261"/>
      <c r="L106" s="265"/>
      <c r="M106" s="266"/>
      <c r="N106" s="267"/>
      <c r="O106" s="267"/>
      <c r="P106" s="267"/>
      <c r="Q106" s="267"/>
      <c r="R106" s="267"/>
      <c r="S106" s="267"/>
      <c r="T106" s="268"/>
      <c r="AT106" s="269" t="s">
        <v>205</v>
      </c>
      <c r="AU106" s="269" t="s">
        <v>83</v>
      </c>
      <c r="AV106" s="15" t="s">
        <v>81</v>
      </c>
      <c r="AW106" s="15" t="s">
        <v>37</v>
      </c>
      <c r="AX106" s="15" t="s">
        <v>74</v>
      </c>
      <c r="AY106" s="269" t="s">
        <v>196</v>
      </c>
    </row>
    <row r="107" spans="2:65" s="15" customFormat="1">
      <c r="B107" s="260"/>
      <c r="C107" s="261"/>
      <c r="D107" s="218" t="s">
        <v>205</v>
      </c>
      <c r="E107" s="262" t="s">
        <v>24</v>
      </c>
      <c r="F107" s="263" t="s">
        <v>3480</v>
      </c>
      <c r="G107" s="261"/>
      <c r="H107" s="262" t="s">
        <v>24</v>
      </c>
      <c r="I107" s="264"/>
      <c r="J107" s="261"/>
      <c r="K107" s="261"/>
      <c r="L107" s="265"/>
      <c r="M107" s="266"/>
      <c r="N107" s="267"/>
      <c r="O107" s="267"/>
      <c r="P107" s="267"/>
      <c r="Q107" s="267"/>
      <c r="R107" s="267"/>
      <c r="S107" s="267"/>
      <c r="T107" s="268"/>
      <c r="AT107" s="269" t="s">
        <v>205</v>
      </c>
      <c r="AU107" s="269" t="s">
        <v>83</v>
      </c>
      <c r="AV107" s="15" t="s">
        <v>81</v>
      </c>
      <c r="AW107" s="15" t="s">
        <v>37</v>
      </c>
      <c r="AX107" s="15" t="s">
        <v>74</v>
      </c>
      <c r="AY107" s="269" t="s">
        <v>196</v>
      </c>
    </row>
    <row r="108" spans="2:65" s="12" customFormat="1">
      <c r="B108" s="216"/>
      <c r="C108" s="217"/>
      <c r="D108" s="218" t="s">
        <v>205</v>
      </c>
      <c r="E108" s="219" t="s">
        <v>24</v>
      </c>
      <c r="F108" s="220" t="s">
        <v>24</v>
      </c>
      <c r="G108" s="217"/>
      <c r="H108" s="221">
        <v>0</v>
      </c>
      <c r="I108" s="222"/>
      <c r="J108" s="217"/>
      <c r="K108" s="217"/>
      <c r="L108" s="223"/>
      <c r="M108" s="224"/>
      <c r="N108" s="225"/>
      <c r="O108" s="225"/>
      <c r="P108" s="225"/>
      <c r="Q108" s="225"/>
      <c r="R108" s="225"/>
      <c r="S108" s="225"/>
      <c r="T108" s="226"/>
      <c r="AT108" s="227" t="s">
        <v>205</v>
      </c>
      <c r="AU108" s="227" t="s">
        <v>83</v>
      </c>
      <c r="AV108" s="12" t="s">
        <v>83</v>
      </c>
      <c r="AW108" s="12" t="s">
        <v>37</v>
      </c>
      <c r="AX108" s="12" t="s">
        <v>74</v>
      </c>
      <c r="AY108" s="227" t="s">
        <v>196</v>
      </c>
    </row>
    <row r="109" spans="2:65" s="12" customFormat="1">
      <c r="B109" s="216"/>
      <c r="C109" s="217"/>
      <c r="D109" s="218" t="s">
        <v>205</v>
      </c>
      <c r="E109" s="219" t="s">
        <v>24</v>
      </c>
      <c r="F109" s="220" t="s">
        <v>3481</v>
      </c>
      <c r="G109" s="217"/>
      <c r="H109" s="221">
        <v>15.525</v>
      </c>
      <c r="I109" s="222"/>
      <c r="J109" s="217"/>
      <c r="K109" s="217"/>
      <c r="L109" s="223"/>
      <c r="M109" s="224"/>
      <c r="N109" s="225"/>
      <c r="O109" s="225"/>
      <c r="P109" s="225"/>
      <c r="Q109" s="225"/>
      <c r="R109" s="225"/>
      <c r="S109" s="225"/>
      <c r="T109" s="226"/>
      <c r="AT109" s="227" t="s">
        <v>205</v>
      </c>
      <c r="AU109" s="227" t="s">
        <v>83</v>
      </c>
      <c r="AV109" s="12" t="s">
        <v>83</v>
      </c>
      <c r="AW109" s="12" t="s">
        <v>37</v>
      </c>
      <c r="AX109" s="12" t="s">
        <v>74</v>
      </c>
      <c r="AY109" s="227" t="s">
        <v>196</v>
      </c>
    </row>
    <row r="110" spans="2:65" s="13" customFormat="1">
      <c r="B110" s="228"/>
      <c r="C110" s="229"/>
      <c r="D110" s="218" t="s">
        <v>205</v>
      </c>
      <c r="E110" s="230" t="s">
        <v>24</v>
      </c>
      <c r="F110" s="231" t="s">
        <v>3482</v>
      </c>
      <c r="G110" s="229"/>
      <c r="H110" s="232">
        <v>15.525</v>
      </c>
      <c r="I110" s="233"/>
      <c r="J110" s="229"/>
      <c r="K110" s="229"/>
      <c r="L110" s="234"/>
      <c r="M110" s="235"/>
      <c r="N110" s="236"/>
      <c r="O110" s="236"/>
      <c r="P110" s="236"/>
      <c r="Q110" s="236"/>
      <c r="R110" s="236"/>
      <c r="S110" s="236"/>
      <c r="T110" s="237"/>
      <c r="AT110" s="238" t="s">
        <v>205</v>
      </c>
      <c r="AU110" s="238" t="s">
        <v>83</v>
      </c>
      <c r="AV110" s="13" t="s">
        <v>211</v>
      </c>
      <c r="AW110" s="13" t="s">
        <v>37</v>
      </c>
      <c r="AX110" s="13" t="s">
        <v>74</v>
      </c>
      <c r="AY110" s="238" t="s">
        <v>196</v>
      </c>
    </row>
    <row r="111" spans="2:65" s="12" customFormat="1">
      <c r="B111" s="216"/>
      <c r="C111" s="217"/>
      <c r="D111" s="218" t="s">
        <v>205</v>
      </c>
      <c r="E111" s="219" t="s">
        <v>24</v>
      </c>
      <c r="F111" s="220" t="s">
        <v>3483</v>
      </c>
      <c r="G111" s="217"/>
      <c r="H111" s="221">
        <v>32.265000000000001</v>
      </c>
      <c r="I111" s="222"/>
      <c r="J111" s="217"/>
      <c r="K111" s="217"/>
      <c r="L111" s="223"/>
      <c r="M111" s="224"/>
      <c r="N111" s="225"/>
      <c r="O111" s="225"/>
      <c r="P111" s="225"/>
      <c r="Q111" s="225"/>
      <c r="R111" s="225"/>
      <c r="S111" s="225"/>
      <c r="T111" s="226"/>
      <c r="AT111" s="227" t="s">
        <v>205</v>
      </c>
      <c r="AU111" s="227" t="s">
        <v>83</v>
      </c>
      <c r="AV111" s="12" t="s">
        <v>83</v>
      </c>
      <c r="AW111" s="12" t="s">
        <v>37</v>
      </c>
      <c r="AX111" s="12" t="s">
        <v>74</v>
      </c>
      <c r="AY111" s="227" t="s">
        <v>196</v>
      </c>
    </row>
    <row r="112" spans="2:65" s="13" customFormat="1">
      <c r="B112" s="228"/>
      <c r="C112" s="229"/>
      <c r="D112" s="218" t="s">
        <v>205</v>
      </c>
      <c r="E112" s="230" t="s">
        <v>24</v>
      </c>
      <c r="F112" s="231" t="s">
        <v>3484</v>
      </c>
      <c r="G112" s="229"/>
      <c r="H112" s="232">
        <v>32.265000000000001</v>
      </c>
      <c r="I112" s="233"/>
      <c r="J112" s="229"/>
      <c r="K112" s="229"/>
      <c r="L112" s="234"/>
      <c r="M112" s="235"/>
      <c r="N112" s="236"/>
      <c r="O112" s="236"/>
      <c r="P112" s="236"/>
      <c r="Q112" s="236"/>
      <c r="R112" s="236"/>
      <c r="S112" s="236"/>
      <c r="T112" s="237"/>
      <c r="AT112" s="238" t="s">
        <v>205</v>
      </c>
      <c r="AU112" s="238" t="s">
        <v>83</v>
      </c>
      <c r="AV112" s="13" t="s">
        <v>211</v>
      </c>
      <c r="AW112" s="13" t="s">
        <v>37</v>
      </c>
      <c r="AX112" s="13" t="s">
        <v>74</v>
      </c>
      <c r="AY112" s="238" t="s">
        <v>196</v>
      </c>
    </row>
    <row r="113" spans="2:65" s="12" customFormat="1">
      <c r="B113" s="216"/>
      <c r="C113" s="217"/>
      <c r="D113" s="218" t="s">
        <v>205</v>
      </c>
      <c r="E113" s="219" t="s">
        <v>24</v>
      </c>
      <c r="F113" s="220" t="s">
        <v>3485</v>
      </c>
      <c r="G113" s="217"/>
      <c r="H113" s="221">
        <v>66</v>
      </c>
      <c r="I113" s="222"/>
      <c r="J113" s="217"/>
      <c r="K113" s="217"/>
      <c r="L113" s="223"/>
      <c r="M113" s="224"/>
      <c r="N113" s="225"/>
      <c r="O113" s="225"/>
      <c r="P113" s="225"/>
      <c r="Q113" s="225"/>
      <c r="R113" s="225"/>
      <c r="S113" s="225"/>
      <c r="T113" s="226"/>
      <c r="AT113" s="227" t="s">
        <v>205</v>
      </c>
      <c r="AU113" s="227" t="s">
        <v>83</v>
      </c>
      <c r="AV113" s="12" t="s">
        <v>83</v>
      </c>
      <c r="AW113" s="12" t="s">
        <v>37</v>
      </c>
      <c r="AX113" s="12" t="s">
        <v>74</v>
      </c>
      <c r="AY113" s="227" t="s">
        <v>196</v>
      </c>
    </row>
    <row r="114" spans="2:65" s="13" customFormat="1">
      <c r="B114" s="228"/>
      <c r="C114" s="229"/>
      <c r="D114" s="218" t="s">
        <v>205</v>
      </c>
      <c r="E114" s="230" t="s">
        <v>24</v>
      </c>
      <c r="F114" s="231" t="s">
        <v>3486</v>
      </c>
      <c r="G114" s="229"/>
      <c r="H114" s="232">
        <v>66</v>
      </c>
      <c r="I114" s="233"/>
      <c r="J114" s="229"/>
      <c r="K114" s="229"/>
      <c r="L114" s="234"/>
      <c r="M114" s="235"/>
      <c r="N114" s="236"/>
      <c r="O114" s="236"/>
      <c r="P114" s="236"/>
      <c r="Q114" s="236"/>
      <c r="R114" s="236"/>
      <c r="S114" s="236"/>
      <c r="T114" s="237"/>
      <c r="AT114" s="238" t="s">
        <v>205</v>
      </c>
      <c r="AU114" s="238" t="s">
        <v>83</v>
      </c>
      <c r="AV114" s="13" t="s">
        <v>211</v>
      </c>
      <c r="AW114" s="13" t="s">
        <v>37</v>
      </c>
      <c r="AX114" s="13" t="s">
        <v>74</v>
      </c>
      <c r="AY114" s="238" t="s">
        <v>196</v>
      </c>
    </row>
    <row r="115" spans="2:65" s="14" customFormat="1">
      <c r="B115" s="239"/>
      <c r="C115" s="240"/>
      <c r="D115" s="218" t="s">
        <v>205</v>
      </c>
      <c r="E115" s="241" t="s">
        <v>24</v>
      </c>
      <c r="F115" s="242" t="s">
        <v>3487</v>
      </c>
      <c r="G115" s="240"/>
      <c r="H115" s="243">
        <v>113.79</v>
      </c>
      <c r="I115" s="244"/>
      <c r="J115" s="240"/>
      <c r="K115" s="240"/>
      <c r="L115" s="245"/>
      <c r="M115" s="246"/>
      <c r="N115" s="247"/>
      <c r="O115" s="247"/>
      <c r="P115" s="247"/>
      <c r="Q115" s="247"/>
      <c r="R115" s="247"/>
      <c r="S115" s="247"/>
      <c r="T115" s="248"/>
      <c r="AT115" s="249" t="s">
        <v>205</v>
      </c>
      <c r="AU115" s="249" t="s">
        <v>83</v>
      </c>
      <c r="AV115" s="14" t="s">
        <v>203</v>
      </c>
      <c r="AW115" s="14" t="s">
        <v>37</v>
      </c>
      <c r="AX115" s="14" t="s">
        <v>81</v>
      </c>
      <c r="AY115" s="249" t="s">
        <v>196</v>
      </c>
    </row>
    <row r="116" spans="2:65" s="1" customFormat="1" ht="57.5" customHeight="1">
      <c r="B116" s="42"/>
      <c r="C116" s="204" t="s">
        <v>83</v>
      </c>
      <c r="D116" s="204" t="s">
        <v>198</v>
      </c>
      <c r="E116" s="205" t="s">
        <v>207</v>
      </c>
      <c r="F116" s="206" t="s">
        <v>208</v>
      </c>
      <c r="G116" s="207" t="s">
        <v>201</v>
      </c>
      <c r="H116" s="208">
        <v>113.79</v>
      </c>
      <c r="I116" s="209"/>
      <c r="J116" s="210">
        <f>ROUND(I116*H116,2)</f>
        <v>0</v>
      </c>
      <c r="K116" s="206" t="s">
        <v>202</v>
      </c>
      <c r="L116" s="62"/>
      <c r="M116" s="211" t="s">
        <v>24</v>
      </c>
      <c r="N116" s="212" t="s">
        <v>45</v>
      </c>
      <c r="O116" s="43"/>
      <c r="P116" s="213">
        <f>O116*H116</f>
        <v>0</v>
      </c>
      <c r="Q116" s="213">
        <v>0</v>
      </c>
      <c r="R116" s="213">
        <f>Q116*H116</f>
        <v>0</v>
      </c>
      <c r="S116" s="213">
        <v>0</v>
      </c>
      <c r="T116" s="214">
        <f>S116*H116</f>
        <v>0</v>
      </c>
      <c r="AR116" s="25" t="s">
        <v>203</v>
      </c>
      <c r="AT116" s="25" t="s">
        <v>198</v>
      </c>
      <c r="AU116" s="25" t="s">
        <v>83</v>
      </c>
      <c r="AY116" s="25" t="s">
        <v>196</v>
      </c>
      <c r="BE116" s="215">
        <f>IF(N116="základní",J116,0)</f>
        <v>0</v>
      </c>
      <c r="BF116" s="215">
        <f>IF(N116="snížená",J116,0)</f>
        <v>0</v>
      </c>
      <c r="BG116" s="215">
        <f>IF(N116="zákl. přenesená",J116,0)</f>
        <v>0</v>
      </c>
      <c r="BH116" s="215">
        <f>IF(N116="sníž. přenesená",J116,0)</f>
        <v>0</v>
      </c>
      <c r="BI116" s="215">
        <f>IF(N116="nulová",J116,0)</f>
        <v>0</v>
      </c>
      <c r="BJ116" s="25" t="s">
        <v>81</v>
      </c>
      <c r="BK116" s="215">
        <f>ROUND(I116*H116,2)</f>
        <v>0</v>
      </c>
      <c r="BL116" s="25" t="s">
        <v>203</v>
      </c>
      <c r="BM116" s="25" t="s">
        <v>3488</v>
      </c>
    </row>
    <row r="117" spans="2:65" s="1" customFormat="1" ht="34.5" customHeight="1">
      <c r="B117" s="42"/>
      <c r="C117" s="204" t="s">
        <v>211</v>
      </c>
      <c r="D117" s="204" t="s">
        <v>198</v>
      </c>
      <c r="E117" s="205" t="s">
        <v>212</v>
      </c>
      <c r="F117" s="206" t="s">
        <v>213</v>
      </c>
      <c r="G117" s="207" t="s">
        <v>214</v>
      </c>
      <c r="H117" s="208">
        <v>193.44300000000001</v>
      </c>
      <c r="I117" s="209"/>
      <c r="J117" s="210">
        <f>ROUND(I117*H117,2)</f>
        <v>0</v>
      </c>
      <c r="K117" s="206" t="s">
        <v>202</v>
      </c>
      <c r="L117" s="62"/>
      <c r="M117" s="211" t="s">
        <v>24</v>
      </c>
      <c r="N117" s="212" t="s">
        <v>45</v>
      </c>
      <c r="O117" s="43"/>
      <c r="P117" s="213">
        <f>O117*H117</f>
        <v>0</v>
      </c>
      <c r="Q117" s="213">
        <v>0</v>
      </c>
      <c r="R117" s="213">
        <f>Q117*H117</f>
        <v>0</v>
      </c>
      <c r="S117" s="213">
        <v>0</v>
      </c>
      <c r="T117" s="214">
        <f>S117*H117</f>
        <v>0</v>
      </c>
      <c r="AR117" s="25" t="s">
        <v>203</v>
      </c>
      <c r="AT117" s="25" t="s">
        <v>198</v>
      </c>
      <c r="AU117" s="25" t="s">
        <v>83</v>
      </c>
      <c r="AY117" s="25" t="s">
        <v>196</v>
      </c>
      <c r="BE117" s="215">
        <f>IF(N117="základní",J117,0)</f>
        <v>0</v>
      </c>
      <c r="BF117" s="215">
        <f>IF(N117="snížená",J117,0)</f>
        <v>0</v>
      </c>
      <c r="BG117" s="215">
        <f>IF(N117="zákl. přenesená",J117,0)</f>
        <v>0</v>
      </c>
      <c r="BH117" s="215">
        <f>IF(N117="sníž. přenesená",J117,0)</f>
        <v>0</v>
      </c>
      <c r="BI117" s="215">
        <f>IF(N117="nulová",J117,0)</f>
        <v>0</v>
      </c>
      <c r="BJ117" s="25" t="s">
        <v>81</v>
      </c>
      <c r="BK117" s="215">
        <f>ROUND(I117*H117,2)</f>
        <v>0</v>
      </c>
      <c r="BL117" s="25" t="s">
        <v>203</v>
      </c>
      <c r="BM117" s="25" t="s">
        <v>3489</v>
      </c>
    </row>
    <row r="118" spans="2:65" s="12" customFormat="1">
      <c r="B118" s="216"/>
      <c r="C118" s="217"/>
      <c r="D118" s="218" t="s">
        <v>205</v>
      </c>
      <c r="E118" s="219" t="s">
        <v>24</v>
      </c>
      <c r="F118" s="220" t="s">
        <v>3490</v>
      </c>
      <c r="G118" s="217"/>
      <c r="H118" s="221">
        <v>193.44300000000001</v>
      </c>
      <c r="I118" s="222"/>
      <c r="J118" s="217"/>
      <c r="K118" s="217"/>
      <c r="L118" s="223"/>
      <c r="M118" s="224"/>
      <c r="N118" s="225"/>
      <c r="O118" s="225"/>
      <c r="P118" s="225"/>
      <c r="Q118" s="225"/>
      <c r="R118" s="225"/>
      <c r="S118" s="225"/>
      <c r="T118" s="226"/>
      <c r="AT118" s="227" t="s">
        <v>205</v>
      </c>
      <c r="AU118" s="227" t="s">
        <v>83</v>
      </c>
      <c r="AV118" s="12" t="s">
        <v>83</v>
      </c>
      <c r="AW118" s="12" t="s">
        <v>37</v>
      </c>
      <c r="AX118" s="12" t="s">
        <v>81</v>
      </c>
      <c r="AY118" s="227" t="s">
        <v>196</v>
      </c>
    </row>
    <row r="119" spans="2:65" s="11" customFormat="1" ht="29.9" customHeight="1">
      <c r="B119" s="188"/>
      <c r="C119" s="189"/>
      <c r="D119" s="190" t="s">
        <v>73</v>
      </c>
      <c r="E119" s="202" t="s">
        <v>1339</v>
      </c>
      <c r="F119" s="202" t="s">
        <v>3491</v>
      </c>
      <c r="G119" s="189"/>
      <c r="H119" s="189"/>
      <c r="I119" s="192"/>
      <c r="J119" s="203">
        <f>BK119</f>
        <v>0</v>
      </c>
      <c r="K119" s="189"/>
      <c r="L119" s="194"/>
      <c r="M119" s="195"/>
      <c r="N119" s="196"/>
      <c r="O119" s="196"/>
      <c r="P119" s="197">
        <f>SUM(P120:P152)</f>
        <v>0</v>
      </c>
      <c r="Q119" s="196"/>
      <c r="R119" s="197">
        <f>SUM(R120:R152)</f>
        <v>30.812456000000001</v>
      </c>
      <c r="S119" s="196"/>
      <c r="T119" s="198">
        <f>SUM(T120:T152)</f>
        <v>0</v>
      </c>
      <c r="AR119" s="199" t="s">
        <v>81</v>
      </c>
      <c r="AT119" s="200" t="s">
        <v>73</v>
      </c>
      <c r="AU119" s="200" t="s">
        <v>81</v>
      </c>
      <c r="AY119" s="199" t="s">
        <v>196</v>
      </c>
      <c r="BK119" s="201">
        <f>SUM(BK120:BK152)</f>
        <v>0</v>
      </c>
    </row>
    <row r="120" spans="2:65" s="1" customFormat="1" ht="23" customHeight="1">
      <c r="B120" s="42"/>
      <c r="C120" s="204" t="s">
        <v>203</v>
      </c>
      <c r="D120" s="204" t="s">
        <v>198</v>
      </c>
      <c r="E120" s="205" t="s">
        <v>3492</v>
      </c>
      <c r="F120" s="206" t="s">
        <v>3493</v>
      </c>
      <c r="G120" s="207" t="s">
        <v>320</v>
      </c>
      <c r="H120" s="208">
        <v>60</v>
      </c>
      <c r="I120" s="209"/>
      <c r="J120" s="210">
        <f>ROUND(I120*H120,2)</f>
        <v>0</v>
      </c>
      <c r="K120" s="206" t="s">
        <v>202</v>
      </c>
      <c r="L120" s="62"/>
      <c r="M120" s="211" t="s">
        <v>24</v>
      </c>
      <c r="N120" s="212" t="s">
        <v>45</v>
      </c>
      <c r="O120" s="43"/>
      <c r="P120" s="213">
        <f>O120*H120</f>
        <v>0</v>
      </c>
      <c r="Q120" s="213">
        <v>4.8959999999999997E-4</v>
      </c>
      <c r="R120" s="213">
        <f>Q120*H120</f>
        <v>2.9375999999999999E-2</v>
      </c>
      <c r="S120" s="213">
        <v>0</v>
      </c>
      <c r="T120" s="214">
        <f>S120*H120</f>
        <v>0</v>
      </c>
      <c r="AR120" s="25" t="s">
        <v>203</v>
      </c>
      <c r="AT120" s="25" t="s">
        <v>198</v>
      </c>
      <c r="AU120" s="25" t="s">
        <v>83</v>
      </c>
      <c r="AY120" s="25" t="s">
        <v>196</v>
      </c>
      <c r="BE120" s="215">
        <f>IF(N120="základní",J120,0)</f>
        <v>0</v>
      </c>
      <c r="BF120" s="215">
        <f>IF(N120="snížená",J120,0)</f>
        <v>0</v>
      </c>
      <c r="BG120" s="215">
        <f>IF(N120="zákl. přenesená",J120,0)</f>
        <v>0</v>
      </c>
      <c r="BH120" s="215">
        <f>IF(N120="sníž. přenesená",J120,0)</f>
        <v>0</v>
      </c>
      <c r="BI120" s="215">
        <f>IF(N120="nulová",J120,0)</f>
        <v>0</v>
      </c>
      <c r="BJ120" s="25" t="s">
        <v>81</v>
      </c>
      <c r="BK120" s="215">
        <f>ROUND(I120*H120,2)</f>
        <v>0</v>
      </c>
      <c r="BL120" s="25" t="s">
        <v>203</v>
      </c>
      <c r="BM120" s="25" t="s">
        <v>3494</v>
      </c>
    </row>
    <row r="121" spans="2:65" s="15" customFormat="1">
      <c r="B121" s="260"/>
      <c r="C121" s="261"/>
      <c r="D121" s="218" t="s">
        <v>205</v>
      </c>
      <c r="E121" s="262" t="s">
        <v>24</v>
      </c>
      <c r="F121" s="263" t="s">
        <v>3495</v>
      </c>
      <c r="G121" s="261"/>
      <c r="H121" s="262" t="s">
        <v>24</v>
      </c>
      <c r="I121" s="264"/>
      <c r="J121" s="261"/>
      <c r="K121" s="261"/>
      <c r="L121" s="265"/>
      <c r="M121" s="266"/>
      <c r="N121" s="267"/>
      <c r="O121" s="267"/>
      <c r="P121" s="267"/>
      <c r="Q121" s="267"/>
      <c r="R121" s="267"/>
      <c r="S121" s="267"/>
      <c r="T121" s="268"/>
      <c r="AT121" s="269" t="s">
        <v>205</v>
      </c>
      <c r="AU121" s="269" t="s">
        <v>83</v>
      </c>
      <c r="AV121" s="15" t="s">
        <v>81</v>
      </c>
      <c r="AW121" s="15" t="s">
        <v>37</v>
      </c>
      <c r="AX121" s="15" t="s">
        <v>74</v>
      </c>
      <c r="AY121" s="269" t="s">
        <v>196</v>
      </c>
    </row>
    <row r="122" spans="2:65" s="15" customFormat="1">
      <c r="B122" s="260"/>
      <c r="C122" s="261"/>
      <c r="D122" s="218" t="s">
        <v>205</v>
      </c>
      <c r="E122" s="262" t="s">
        <v>24</v>
      </c>
      <c r="F122" s="263" t="s">
        <v>3480</v>
      </c>
      <c r="G122" s="261"/>
      <c r="H122" s="262" t="s">
        <v>24</v>
      </c>
      <c r="I122" s="264"/>
      <c r="J122" s="261"/>
      <c r="K122" s="261"/>
      <c r="L122" s="265"/>
      <c r="M122" s="266"/>
      <c r="N122" s="267"/>
      <c r="O122" s="267"/>
      <c r="P122" s="267"/>
      <c r="Q122" s="267"/>
      <c r="R122" s="267"/>
      <c r="S122" s="267"/>
      <c r="T122" s="268"/>
      <c r="AT122" s="269" t="s">
        <v>205</v>
      </c>
      <c r="AU122" s="269" t="s">
        <v>83</v>
      </c>
      <c r="AV122" s="15" t="s">
        <v>81</v>
      </c>
      <c r="AW122" s="15" t="s">
        <v>37</v>
      </c>
      <c r="AX122" s="15" t="s">
        <v>74</v>
      </c>
      <c r="AY122" s="269" t="s">
        <v>196</v>
      </c>
    </row>
    <row r="123" spans="2:65" s="12" customFormat="1">
      <c r="B123" s="216"/>
      <c r="C123" s="217"/>
      <c r="D123" s="218" t="s">
        <v>205</v>
      </c>
      <c r="E123" s="219" t="s">
        <v>24</v>
      </c>
      <c r="F123" s="220" t="s">
        <v>24</v>
      </c>
      <c r="G123" s="217"/>
      <c r="H123" s="221">
        <v>0</v>
      </c>
      <c r="I123" s="222"/>
      <c r="J123" s="217"/>
      <c r="K123" s="217"/>
      <c r="L123" s="223"/>
      <c r="M123" s="224"/>
      <c r="N123" s="225"/>
      <c r="O123" s="225"/>
      <c r="P123" s="225"/>
      <c r="Q123" s="225"/>
      <c r="R123" s="225"/>
      <c r="S123" s="225"/>
      <c r="T123" s="226"/>
      <c r="AT123" s="227" t="s">
        <v>205</v>
      </c>
      <c r="AU123" s="227" t="s">
        <v>83</v>
      </c>
      <c r="AV123" s="12" t="s">
        <v>83</v>
      </c>
      <c r="AW123" s="12" t="s">
        <v>37</v>
      </c>
      <c r="AX123" s="12" t="s">
        <v>74</v>
      </c>
      <c r="AY123" s="227" t="s">
        <v>196</v>
      </c>
    </row>
    <row r="124" spans="2:65" s="12" customFormat="1">
      <c r="B124" s="216"/>
      <c r="C124" s="217"/>
      <c r="D124" s="218" t="s">
        <v>205</v>
      </c>
      <c r="E124" s="219" t="s">
        <v>24</v>
      </c>
      <c r="F124" s="220" t="s">
        <v>272</v>
      </c>
      <c r="G124" s="217"/>
      <c r="H124" s="221">
        <v>12</v>
      </c>
      <c r="I124" s="222"/>
      <c r="J124" s="217"/>
      <c r="K124" s="217"/>
      <c r="L124" s="223"/>
      <c r="M124" s="224"/>
      <c r="N124" s="225"/>
      <c r="O124" s="225"/>
      <c r="P124" s="225"/>
      <c r="Q124" s="225"/>
      <c r="R124" s="225"/>
      <c r="S124" s="225"/>
      <c r="T124" s="226"/>
      <c r="AT124" s="227" t="s">
        <v>205</v>
      </c>
      <c r="AU124" s="227" t="s">
        <v>83</v>
      </c>
      <c r="AV124" s="12" t="s">
        <v>83</v>
      </c>
      <c r="AW124" s="12" t="s">
        <v>37</v>
      </c>
      <c r="AX124" s="12" t="s">
        <v>74</v>
      </c>
      <c r="AY124" s="227" t="s">
        <v>196</v>
      </c>
    </row>
    <row r="125" spans="2:65" s="13" customFormat="1">
      <c r="B125" s="228"/>
      <c r="C125" s="229"/>
      <c r="D125" s="218" t="s">
        <v>205</v>
      </c>
      <c r="E125" s="230" t="s">
        <v>24</v>
      </c>
      <c r="F125" s="231" t="s">
        <v>3482</v>
      </c>
      <c r="G125" s="229"/>
      <c r="H125" s="232">
        <v>12</v>
      </c>
      <c r="I125" s="233"/>
      <c r="J125" s="229"/>
      <c r="K125" s="229"/>
      <c r="L125" s="234"/>
      <c r="M125" s="235"/>
      <c r="N125" s="236"/>
      <c r="O125" s="236"/>
      <c r="P125" s="236"/>
      <c r="Q125" s="236"/>
      <c r="R125" s="236"/>
      <c r="S125" s="236"/>
      <c r="T125" s="237"/>
      <c r="AT125" s="238" t="s">
        <v>205</v>
      </c>
      <c r="AU125" s="238" t="s">
        <v>83</v>
      </c>
      <c r="AV125" s="13" t="s">
        <v>211</v>
      </c>
      <c r="AW125" s="13" t="s">
        <v>37</v>
      </c>
      <c r="AX125" s="13" t="s">
        <v>74</v>
      </c>
      <c r="AY125" s="238" t="s">
        <v>196</v>
      </c>
    </row>
    <row r="126" spans="2:65" s="12" customFormat="1">
      <c r="B126" s="216"/>
      <c r="C126" s="217"/>
      <c r="D126" s="218" t="s">
        <v>205</v>
      </c>
      <c r="E126" s="219" t="s">
        <v>24</v>
      </c>
      <c r="F126" s="220" t="s">
        <v>345</v>
      </c>
      <c r="G126" s="217"/>
      <c r="H126" s="221">
        <v>25</v>
      </c>
      <c r="I126" s="222"/>
      <c r="J126" s="217"/>
      <c r="K126" s="217"/>
      <c r="L126" s="223"/>
      <c r="M126" s="224"/>
      <c r="N126" s="225"/>
      <c r="O126" s="225"/>
      <c r="P126" s="225"/>
      <c r="Q126" s="225"/>
      <c r="R126" s="225"/>
      <c r="S126" s="225"/>
      <c r="T126" s="226"/>
      <c r="AT126" s="227" t="s">
        <v>205</v>
      </c>
      <c r="AU126" s="227" t="s">
        <v>83</v>
      </c>
      <c r="AV126" s="12" t="s">
        <v>83</v>
      </c>
      <c r="AW126" s="12" t="s">
        <v>37</v>
      </c>
      <c r="AX126" s="12" t="s">
        <v>74</v>
      </c>
      <c r="AY126" s="227" t="s">
        <v>196</v>
      </c>
    </row>
    <row r="127" spans="2:65" s="13" customFormat="1">
      <c r="B127" s="228"/>
      <c r="C127" s="229"/>
      <c r="D127" s="218" t="s">
        <v>205</v>
      </c>
      <c r="E127" s="230" t="s">
        <v>24</v>
      </c>
      <c r="F127" s="231" t="s">
        <v>3484</v>
      </c>
      <c r="G127" s="229"/>
      <c r="H127" s="232">
        <v>25</v>
      </c>
      <c r="I127" s="233"/>
      <c r="J127" s="229"/>
      <c r="K127" s="229"/>
      <c r="L127" s="234"/>
      <c r="M127" s="235"/>
      <c r="N127" s="236"/>
      <c r="O127" s="236"/>
      <c r="P127" s="236"/>
      <c r="Q127" s="236"/>
      <c r="R127" s="236"/>
      <c r="S127" s="236"/>
      <c r="T127" s="237"/>
      <c r="AT127" s="238" t="s">
        <v>205</v>
      </c>
      <c r="AU127" s="238" t="s">
        <v>83</v>
      </c>
      <c r="AV127" s="13" t="s">
        <v>211</v>
      </c>
      <c r="AW127" s="13" t="s">
        <v>37</v>
      </c>
      <c r="AX127" s="13" t="s">
        <v>74</v>
      </c>
      <c r="AY127" s="238" t="s">
        <v>196</v>
      </c>
    </row>
    <row r="128" spans="2:65" s="12" customFormat="1">
      <c r="B128" s="216"/>
      <c r="C128" s="217"/>
      <c r="D128" s="218" t="s">
        <v>205</v>
      </c>
      <c r="E128" s="219" t="s">
        <v>24</v>
      </c>
      <c r="F128" s="220" t="s">
        <v>3496</v>
      </c>
      <c r="G128" s="217"/>
      <c r="H128" s="221">
        <v>23</v>
      </c>
      <c r="I128" s="222"/>
      <c r="J128" s="217"/>
      <c r="K128" s="217"/>
      <c r="L128" s="223"/>
      <c r="M128" s="224"/>
      <c r="N128" s="225"/>
      <c r="O128" s="225"/>
      <c r="P128" s="225"/>
      <c r="Q128" s="225"/>
      <c r="R128" s="225"/>
      <c r="S128" s="225"/>
      <c r="T128" s="226"/>
      <c r="AT128" s="227" t="s">
        <v>205</v>
      </c>
      <c r="AU128" s="227" t="s">
        <v>83</v>
      </c>
      <c r="AV128" s="12" t="s">
        <v>83</v>
      </c>
      <c r="AW128" s="12" t="s">
        <v>37</v>
      </c>
      <c r="AX128" s="12" t="s">
        <v>74</v>
      </c>
      <c r="AY128" s="227" t="s">
        <v>196</v>
      </c>
    </row>
    <row r="129" spans="2:65" s="13" customFormat="1">
      <c r="B129" s="228"/>
      <c r="C129" s="229"/>
      <c r="D129" s="218" t="s">
        <v>205</v>
      </c>
      <c r="E129" s="230" t="s">
        <v>24</v>
      </c>
      <c r="F129" s="231" t="s">
        <v>3486</v>
      </c>
      <c r="G129" s="229"/>
      <c r="H129" s="232">
        <v>23</v>
      </c>
      <c r="I129" s="233"/>
      <c r="J129" s="229"/>
      <c r="K129" s="229"/>
      <c r="L129" s="234"/>
      <c r="M129" s="235"/>
      <c r="N129" s="236"/>
      <c r="O129" s="236"/>
      <c r="P129" s="236"/>
      <c r="Q129" s="236"/>
      <c r="R129" s="236"/>
      <c r="S129" s="236"/>
      <c r="T129" s="237"/>
      <c r="AT129" s="238" t="s">
        <v>205</v>
      </c>
      <c r="AU129" s="238" t="s">
        <v>83</v>
      </c>
      <c r="AV129" s="13" t="s">
        <v>211</v>
      </c>
      <c r="AW129" s="13" t="s">
        <v>37</v>
      </c>
      <c r="AX129" s="13" t="s">
        <v>74</v>
      </c>
      <c r="AY129" s="238" t="s">
        <v>196</v>
      </c>
    </row>
    <row r="130" spans="2:65" s="14" customFormat="1">
      <c r="B130" s="239"/>
      <c r="C130" s="240"/>
      <c r="D130" s="218" t="s">
        <v>205</v>
      </c>
      <c r="E130" s="241" t="s">
        <v>24</v>
      </c>
      <c r="F130" s="242" t="s">
        <v>3487</v>
      </c>
      <c r="G130" s="240"/>
      <c r="H130" s="243">
        <v>60</v>
      </c>
      <c r="I130" s="244"/>
      <c r="J130" s="240"/>
      <c r="K130" s="240"/>
      <c r="L130" s="245"/>
      <c r="M130" s="246"/>
      <c r="N130" s="247"/>
      <c r="O130" s="247"/>
      <c r="P130" s="247"/>
      <c r="Q130" s="247"/>
      <c r="R130" s="247"/>
      <c r="S130" s="247"/>
      <c r="T130" s="248"/>
      <c r="AT130" s="249" t="s">
        <v>205</v>
      </c>
      <c r="AU130" s="249" t="s">
        <v>83</v>
      </c>
      <c r="AV130" s="14" t="s">
        <v>203</v>
      </c>
      <c r="AW130" s="14" t="s">
        <v>37</v>
      </c>
      <c r="AX130" s="14" t="s">
        <v>81</v>
      </c>
      <c r="AY130" s="249" t="s">
        <v>196</v>
      </c>
    </row>
    <row r="131" spans="2:65" s="1" customFormat="1" ht="34.5" customHeight="1">
      <c r="B131" s="42"/>
      <c r="C131" s="204" t="s">
        <v>223</v>
      </c>
      <c r="D131" s="204" t="s">
        <v>198</v>
      </c>
      <c r="E131" s="205" t="s">
        <v>3497</v>
      </c>
      <c r="F131" s="206" t="s">
        <v>3498</v>
      </c>
      <c r="G131" s="207" t="s">
        <v>267</v>
      </c>
      <c r="H131" s="208">
        <v>120</v>
      </c>
      <c r="I131" s="209"/>
      <c r="J131" s="210">
        <f>ROUND(I131*H131,2)</f>
        <v>0</v>
      </c>
      <c r="K131" s="206" t="s">
        <v>202</v>
      </c>
      <c r="L131" s="62"/>
      <c r="M131" s="211" t="s">
        <v>24</v>
      </c>
      <c r="N131" s="212" t="s">
        <v>45</v>
      </c>
      <c r="O131" s="43"/>
      <c r="P131" s="213">
        <f>O131*H131</f>
        <v>0</v>
      </c>
      <c r="Q131" s="213">
        <v>9.8999999999999994E-5</v>
      </c>
      <c r="R131" s="213">
        <f>Q131*H131</f>
        <v>1.188E-2</v>
      </c>
      <c r="S131" s="213">
        <v>0</v>
      </c>
      <c r="T131" s="214">
        <f>S131*H131</f>
        <v>0</v>
      </c>
      <c r="AR131" s="25" t="s">
        <v>203</v>
      </c>
      <c r="AT131" s="25" t="s">
        <v>198</v>
      </c>
      <c r="AU131" s="25" t="s">
        <v>83</v>
      </c>
      <c r="AY131" s="25" t="s">
        <v>196</v>
      </c>
      <c r="BE131" s="215">
        <f>IF(N131="základní",J131,0)</f>
        <v>0</v>
      </c>
      <c r="BF131" s="215">
        <f>IF(N131="snížená",J131,0)</f>
        <v>0</v>
      </c>
      <c r="BG131" s="215">
        <f>IF(N131="zákl. přenesená",J131,0)</f>
        <v>0</v>
      </c>
      <c r="BH131" s="215">
        <f>IF(N131="sníž. přenesená",J131,0)</f>
        <v>0</v>
      </c>
      <c r="BI131" s="215">
        <f>IF(N131="nulová",J131,0)</f>
        <v>0</v>
      </c>
      <c r="BJ131" s="25" t="s">
        <v>81</v>
      </c>
      <c r="BK131" s="215">
        <f>ROUND(I131*H131,2)</f>
        <v>0</v>
      </c>
      <c r="BL131" s="25" t="s">
        <v>203</v>
      </c>
      <c r="BM131" s="25" t="s">
        <v>3499</v>
      </c>
    </row>
    <row r="132" spans="2:65" s="15" customFormat="1">
      <c r="B132" s="260"/>
      <c r="C132" s="261"/>
      <c r="D132" s="218" t="s">
        <v>205</v>
      </c>
      <c r="E132" s="262" t="s">
        <v>24</v>
      </c>
      <c r="F132" s="263" t="s">
        <v>3495</v>
      </c>
      <c r="G132" s="261"/>
      <c r="H132" s="262" t="s">
        <v>24</v>
      </c>
      <c r="I132" s="264"/>
      <c r="J132" s="261"/>
      <c r="K132" s="261"/>
      <c r="L132" s="265"/>
      <c r="M132" s="266"/>
      <c r="N132" s="267"/>
      <c r="O132" s="267"/>
      <c r="P132" s="267"/>
      <c r="Q132" s="267"/>
      <c r="R132" s="267"/>
      <c r="S132" s="267"/>
      <c r="T132" s="268"/>
      <c r="AT132" s="269" t="s">
        <v>205</v>
      </c>
      <c r="AU132" s="269" t="s">
        <v>83</v>
      </c>
      <c r="AV132" s="15" t="s">
        <v>81</v>
      </c>
      <c r="AW132" s="15" t="s">
        <v>37</v>
      </c>
      <c r="AX132" s="15" t="s">
        <v>74</v>
      </c>
      <c r="AY132" s="269" t="s">
        <v>196</v>
      </c>
    </row>
    <row r="133" spans="2:65" s="15" customFormat="1">
      <c r="B133" s="260"/>
      <c r="C133" s="261"/>
      <c r="D133" s="218" t="s">
        <v>205</v>
      </c>
      <c r="E133" s="262" t="s">
        <v>24</v>
      </c>
      <c r="F133" s="263" t="s">
        <v>3480</v>
      </c>
      <c r="G133" s="261"/>
      <c r="H133" s="262" t="s">
        <v>24</v>
      </c>
      <c r="I133" s="264"/>
      <c r="J133" s="261"/>
      <c r="K133" s="261"/>
      <c r="L133" s="265"/>
      <c r="M133" s="266"/>
      <c r="N133" s="267"/>
      <c r="O133" s="267"/>
      <c r="P133" s="267"/>
      <c r="Q133" s="267"/>
      <c r="R133" s="267"/>
      <c r="S133" s="267"/>
      <c r="T133" s="268"/>
      <c r="AT133" s="269" t="s">
        <v>205</v>
      </c>
      <c r="AU133" s="269" t="s">
        <v>83</v>
      </c>
      <c r="AV133" s="15" t="s">
        <v>81</v>
      </c>
      <c r="AW133" s="15" t="s">
        <v>37</v>
      </c>
      <c r="AX133" s="15" t="s">
        <v>74</v>
      </c>
      <c r="AY133" s="269" t="s">
        <v>196</v>
      </c>
    </row>
    <row r="134" spans="2:65" s="12" customFormat="1">
      <c r="B134" s="216"/>
      <c r="C134" s="217"/>
      <c r="D134" s="218" t="s">
        <v>205</v>
      </c>
      <c r="E134" s="219" t="s">
        <v>24</v>
      </c>
      <c r="F134" s="220" t="s">
        <v>24</v>
      </c>
      <c r="G134" s="217"/>
      <c r="H134" s="221">
        <v>0</v>
      </c>
      <c r="I134" s="222"/>
      <c r="J134" s="217"/>
      <c r="K134" s="217"/>
      <c r="L134" s="223"/>
      <c r="M134" s="224"/>
      <c r="N134" s="225"/>
      <c r="O134" s="225"/>
      <c r="P134" s="225"/>
      <c r="Q134" s="225"/>
      <c r="R134" s="225"/>
      <c r="S134" s="225"/>
      <c r="T134" s="226"/>
      <c r="AT134" s="227" t="s">
        <v>205</v>
      </c>
      <c r="AU134" s="227" t="s">
        <v>83</v>
      </c>
      <c r="AV134" s="12" t="s">
        <v>83</v>
      </c>
      <c r="AW134" s="12" t="s">
        <v>37</v>
      </c>
      <c r="AX134" s="12" t="s">
        <v>74</v>
      </c>
      <c r="AY134" s="227" t="s">
        <v>196</v>
      </c>
    </row>
    <row r="135" spans="2:65" s="12" customFormat="1">
      <c r="B135" s="216"/>
      <c r="C135" s="217"/>
      <c r="D135" s="218" t="s">
        <v>205</v>
      </c>
      <c r="E135" s="219" t="s">
        <v>24</v>
      </c>
      <c r="F135" s="220" t="s">
        <v>3500</v>
      </c>
      <c r="G135" s="217"/>
      <c r="H135" s="221">
        <v>120</v>
      </c>
      <c r="I135" s="222"/>
      <c r="J135" s="217"/>
      <c r="K135" s="217"/>
      <c r="L135" s="223"/>
      <c r="M135" s="224"/>
      <c r="N135" s="225"/>
      <c r="O135" s="225"/>
      <c r="P135" s="225"/>
      <c r="Q135" s="225"/>
      <c r="R135" s="225"/>
      <c r="S135" s="225"/>
      <c r="T135" s="226"/>
      <c r="AT135" s="227" t="s">
        <v>205</v>
      </c>
      <c r="AU135" s="227" t="s">
        <v>83</v>
      </c>
      <c r="AV135" s="12" t="s">
        <v>83</v>
      </c>
      <c r="AW135" s="12" t="s">
        <v>37</v>
      </c>
      <c r="AX135" s="12" t="s">
        <v>81</v>
      </c>
      <c r="AY135" s="227" t="s">
        <v>196</v>
      </c>
    </row>
    <row r="136" spans="2:65" s="1" customFormat="1" ht="14.5" customHeight="1">
      <c r="B136" s="42"/>
      <c r="C136" s="250" t="s">
        <v>230</v>
      </c>
      <c r="D136" s="250" t="s">
        <v>252</v>
      </c>
      <c r="E136" s="251" t="s">
        <v>3501</v>
      </c>
      <c r="F136" s="252" t="s">
        <v>3502</v>
      </c>
      <c r="G136" s="253" t="s">
        <v>267</v>
      </c>
      <c r="H136" s="254">
        <v>144</v>
      </c>
      <c r="I136" s="255"/>
      <c r="J136" s="256">
        <f>ROUND(I136*H136,2)</f>
        <v>0</v>
      </c>
      <c r="K136" s="252" t="s">
        <v>202</v>
      </c>
      <c r="L136" s="257"/>
      <c r="M136" s="258" t="s">
        <v>24</v>
      </c>
      <c r="N136" s="259" t="s">
        <v>45</v>
      </c>
      <c r="O136" s="43"/>
      <c r="P136" s="213">
        <f>O136*H136</f>
        <v>0</v>
      </c>
      <c r="Q136" s="213">
        <v>2.9999999999999997E-4</v>
      </c>
      <c r="R136" s="213">
        <f>Q136*H136</f>
        <v>4.3199999999999995E-2</v>
      </c>
      <c r="S136" s="213">
        <v>0</v>
      </c>
      <c r="T136" s="214">
        <f>S136*H136</f>
        <v>0</v>
      </c>
      <c r="AR136" s="25" t="s">
        <v>245</v>
      </c>
      <c r="AT136" s="25" t="s">
        <v>252</v>
      </c>
      <c r="AU136" s="25" t="s">
        <v>83</v>
      </c>
      <c r="AY136" s="25" t="s">
        <v>196</v>
      </c>
      <c r="BE136" s="215">
        <f>IF(N136="základní",J136,0)</f>
        <v>0</v>
      </c>
      <c r="BF136" s="215">
        <f>IF(N136="snížená",J136,0)</f>
        <v>0</v>
      </c>
      <c r="BG136" s="215">
        <f>IF(N136="zákl. přenesená",J136,0)</f>
        <v>0</v>
      </c>
      <c r="BH136" s="215">
        <f>IF(N136="sníž. přenesená",J136,0)</f>
        <v>0</v>
      </c>
      <c r="BI136" s="215">
        <f>IF(N136="nulová",J136,0)</f>
        <v>0</v>
      </c>
      <c r="BJ136" s="25" t="s">
        <v>81</v>
      </c>
      <c r="BK136" s="215">
        <f>ROUND(I136*H136,2)</f>
        <v>0</v>
      </c>
      <c r="BL136" s="25" t="s">
        <v>203</v>
      </c>
      <c r="BM136" s="25" t="s">
        <v>3503</v>
      </c>
    </row>
    <row r="137" spans="2:65" s="15" customFormat="1">
      <c r="B137" s="260"/>
      <c r="C137" s="261"/>
      <c r="D137" s="218" t="s">
        <v>205</v>
      </c>
      <c r="E137" s="262" t="s">
        <v>24</v>
      </c>
      <c r="F137" s="263" t="s">
        <v>3495</v>
      </c>
      <c r="G137" s="261"/>
      <c r="H137" s="262" t="s">
        <v>24</v>
      </c>
      <c r="I137" s="264"/>
      <c r="J137" s="261"/>
      <c r="K137" s="261"/>
      <c r="L137" s="265"/>
      <c r="M137" s="266"/>
      <c r="N137" s="267"/>
      <c r="O137" s="267"/>
      <c r="P137" s="267"/>
      <c r="Q137" s="267"/>
      <c r="R137" s="267"/>
      <c r="S137" s="267"/>
      <c r="T137" s="268"/>
      <c r="AT137" s="269" t="s">
        <v>205</v>
      </c>
      <c r="AU137" s="269" t="s">
        <v>83</v>
      </c>
      <c r="AV137" s="15" t="s">
        <v>81</v>
      </c>
      <c r="AW137" s="15" t="s">
        <v>37</v>
      </c>
      <c r="AX137" s="15" t="s">
        <v>74</v>
      </c>
      <c r="AY137" s="269" t="s">
        <v>196</v>
      </c>
    </row>
    <row r="138" spans="2:65" s="15" customFormat="1">
      <c r="B138" s="260"/>
      <c r="C138" s="261"/>
      <c r="D138" s="218" t="s">
        <v>205</v>
      </c>
      <c r="E138" s="262" t="s">
        <v>24</v>
      </c>
      <c r="F138" s="263" t="s">
        <v>3480</v>
      </c>
      <c r="G138" s="261"/>
      <c r="H138" s="262" t="s">
        <v>24</v>
      </c>
      <c r="I138" s="264"/>
      <c r="J138" s="261"/>
      <c r="K138" s="261"/>
      <c r="L138" s="265"/>
      <c r="M138" s="266"/>
      <c r="N138" s="267"/>
      <c r="O138" s="267"/>
      <c r="P138" s="267"/>
      <c r="Q138" s="267"/>
      <c r="R138" s="267"/>
      <c r="S138" s="267"/>
      <c r="T138" s="268"/>
      <c r="AT138" s="269" t="s">
        <v>205</v>
      </c>
      <c r="AU138" s="269" t="s">
        <v>83</v>
      </c>
      <c r="AV138" s="15" t="s">
        <v>81</v>
      </c>
      <c r="AW138" s="15" t="s">
        <v>37</v>
      </c>
      <c r="AX138" s="15" t="s">
        <v>74</v>
      </c>
      <c r="AY138" s="269" t="s">
        <v>196</v>
      </c>
    </row>
    <row r="139" spans="2:65" s="12" customFormat="1">
      <c r="B139" s="216"/>
      <c r="C139" s="217"/>
      <c r="D139" s="218" t="s">
        <v>205</v>
      </c>
      <c r="E139" s="219" t="s">
        <v>24</v>
      </c>
      <c r="F139" s="220" t="s">
        <v>24</v>
      </c>
      <c r="G139" s="217"/>
      <c r="H139" s="221">
        <v>0</v>
      </c>
      <c r="I139" s="222"/>
      <c r="J139" s="217"/>
      <c r="K139" s="217"/>
      <c r="L139" s="223"/>
      <c r="M139" s="224"/>
      <c r="N139" s="225"/>
      <c r="O139" s="225"/>
      <c r="P139" s="225"/>
      <c r="Q139" s="225"/>
      <c r="R139" s="225"/>
      <c r="S139" s="225"/>
      <c r="T139" s="226"/>
      <c r="AT139" s="227" t="s">
        <v>205</v>
      </c>
      <c r="AU139" s="227" t="s">
        <v>83</v>
      </c>
      <c r="AV139" s="12" t="s">
        <v>83</v>
      </c>
      <c r="AW139" s="12" t="s">
        <v>37</v>
      </c>
      <c r="AX139" s="12" t="s">
        <v>74</v>
      </c>
      <c r="AY139" s="227" t="s">
        <v>196</v>
      </c>
    </row>
    <row r="140" spans="2:65" s="12" customFormat="1">
      <c r="B140" s="216"/>
      <c r="C140" s="217"/>
      <c r="D140" s="218" t="s">
        <v>205</v>
      </c>
      <c r="E140" s="219" t="s">
        <v>24</v>
      </c>
      <c r="F140" s="220" t="s">
        <v>3504</v>
      </c>
      <c r="G140" s="217"/>
      <c r="H140" s="221">
        <v>144</v>
      </c>
      <c r="I140" s="222"/>
      <c r="J140" s="217"/>
      <c r="K140" s="217"/>
      <c r="L140" s="223"/>
      <c r="M140" s="224"/>
      <c r="N140" s="225"/>
      <c r="O140" s="225"/>
      <c r="P140" s="225"/>
      <c r="Q140" s="225"/>
      <c r="R140" s="225"/>
      <c r="S140" s="225"/>
      <c r="T140" s="226"/>
      <c r="AT140" s="227" t="s">
        <v>205</v>
      </c>
      <c r="AU140" s="227" t="s">
        <v>83</v>
      </c>
      <c r="AV140" s="12" t="s">
        <v>83</v>
      </c>
      <c r="AW140" s="12" t="s">
        <v>37</v>
      </c>
      <c r="AX140" s="12" t="s">
        <v>81</v>
      </c>
      <c r="AY140" s="227" t="s">
        <v>196</v>
      </c>
    </row>
    <row r="141" spans="2:65" s="1" customFormat="1" ht="14.5" customHeight="1">
      <c r="B141" s="42"/>
      <c r="C141" s="204" t="s">
        <v>239</v>
      </c>
      <c r="D141" s="204" t="s">
        <v>198</v>
      </c>
      <c r="E141" s="205" t="s">
        <v>3505</v>
      </c>
      <c r="F141" s="206" t="s">
        <v>3506</v>
      </c>
      <c r="G141" s="207" t="s">
        <v>201</v>
      </c>
      <c r="H141" s="208">
        <v>16</v>
      </c>
      <c r="I141" s="209"/>
      <c r="J141" s="210">
        <f>ROUND(I141*H141,2)</f>
        <v>0</v>
      </c>
      <c r="K141" s="206" t="s">
        <v>202</v>
      </c>
      <c r="L141" s="62"/>
      <c r="M141" s="211" t="s">
        <v>24</v>
      </c>
      <c r="N141" s="212" t="s">
        <v>45</v>
      </c>
      <c r="O141" s="43"/>
      <c r="P141" s="213">
        <f>O141*H141</f>
        <v>0</v>
      </c>
      <c r="Q141" s="213">
        <v>1.9205000000000001</v>
      </c>
      <c r="R141" s="213">
        <f>Q141*H141</f>
        <v>30.728000000000002</v>
      </c>
      <c r="S141" s="213">
        <v>0</v>
      </c>
      <c r="T141" s="214">
        <f>S141*H141</f>
        <v>0</v>
      </c>
      <c r="AR141" s="25" t="s">
        <v>203</v>
      </c>
      <c r="AT141" s="25" t="s">
        <v>198</v>
      </c>
      <c r="AU141" s="25" t="s">
        <v>83</v>
      </c>
      <c r="AY141" s="25" t="s">
        <v>196</v>
      </c>
      <c r="BE141" s="215">
        <f>IF(N141="základní",J141,0)</f>
        <v>0</v>
      </c>
      <c r="BF141" s="215">
        <f>IF(N141="snížená",J141,0)</f>
        <v>0</v>
      </c>
      <c r="BG141" s="215">
        <f>IF(N141="zákl. přenesená",J141,0)</f>
        <v>0</v>
      </c>
      <c r="BH141" s="215">
        <f>IF(N141="sníž. přenesená",J141,0)</f>
        <v>0</v>
      </c>
      <c r="BI141" s="215">
        <f>IF(N141="nulová",J141,0)</f>
        <v>0</v>
      </c>
      <c r="BJ141" s="25" t="s">
        <v>81</v>
      </c>
      <c r="BK141" s="215">
        <f>ROUND(I141*H141,2)</f>
        <v>0</v>
      </c>
      <c r="BL141" s="25" t="s">
        <v>203</v>
      </c>
      <c r="BM141" s="25" t="s">
        <v>3507</v>
      </c>
    </row>
    <row r="142" spans="2:65" s="15" customFormat="1">
      <c r="B142" s="260"/>
      <c r="C142" s="261"/>
      <c r="D142" s="218" t="s">
        <v>205</v>
      </c>
      <c r="E142" s="262" t="s">
        <v>24</v>
      </c>
      <c r="F142" s="263" t="s">
        <v>3495</v>
      </c>
      <c r="G142" s="261"/>
      <c r="H142" s="262" t="s">
        <v>24</v>
      </c>
      <c r="I142" s="264"/>
      <c r="J142" s="261"/>
      <c r="K142" s="261"/>
      <c r="L142" s="265"/>
      <c r="M142" s="266"/>
      <c r="N142" s="267"/>
      <c r="O142" s="267"/>
      <c r="P142" s="267"/>
      <c r="Q142" s="267"/>
      <c r="R142" s="267"/>
      <c r="S142" s="267"/>
      <c r="T142" s="268"/>
      <c r="AT142" s="269" t="s">
        <v>205</v>
      </c>
      <c r="AU142" s="269" t="s">
        <v>83</v>
      </c>
      <c r="AV142" s="15" t="s">
        <v>81</v>
      </c>
      <c r="AW142" s="15" t="s">
        <v>37</v>
      </c>
      <c r="AX142" s="15" t="s">
        <v>74</v>
      </c>
      <c r="AY142" s="269" t="s">
        <v>196</v>
      </c>
    </row>
    <row r="143" spans="2:65" s="15" customFormat="1">
      <c r="B143" s="260"/>
      <c r="C143" s="261"/>
      <c r="D143" s="218" t="s">
        <v>205</v>
      </c>
      <c r="E143" s="262" t="s">
        <v>24</v>
      </c>
      <c r="F143" s="263" t="s">
        <v>3480</v>
      </c>
      <c r="G143" s="261"/>
      <c r="H143" s="262" t="s">
        <v>24</v>
      </c>
      <c r="I143" s="264"/>
      <c r="J143" s="261"/>
      <c r="K143" s="261"/>
      <c r="L143" s="265"/>
      <c r="M143" s="266"/>
      <c r="N143" s="267"/>
      <c r="O143" s="267"/>
      <c r="P143" s="267"/>
      <c r="Q143" s="267"/>
      <c r="R143" s="267"/>
      <c r="S143" s="267"/>
      <c r="T143" s="268"/>
      <c r="AT143" s="269" t="s">
        <v>205</v>
      </c>
      <c r="AU143" s="269" t="s">
        <v>83</v>
      </c>
      <c r="AV143" s="15" t="s">
        <v>81</v>
      </c>
      <c r="AW143" s="15" t="s">
        <v>37</v>
      </c>
      <c r="AX143" s="15" t="s">
        <v>74</v>
      </c>
      <c r="AY143" s="269" t="s">
        <v>196</v>
      </c>
    </row>
    <row r="144" spans="2:65" s="12" customFormat="1">
      <c r="B144" s="216"/>
      <c r="C144" s="217"/>
      <c r="D144" s="218" t="s">
        <v>205</v>
      </c>
      <c r="E144" s="219" t="s">
        <v>24</v>
      </c>
      <c r="F144" s="220" t="s">
        <v>24</v>
      </c>
      <c r="G144" s="217"/>
      <c r="H144" s="221">
        <v>0</v>
      </c>
      <c r="I144" s="222"/>
      <c r="J144" s="217"/>
      <c r="K144" s="217"/>
      <c r="L144" s="223"/>
      <c r="M144" s="224"/>
      <c r="N144" s="225"/>
      <c r="O144" s="225"/>
      <c r="P144" s="225"/>
      <c r="Q144" s="225"/>
      <c r="R144" s="225"/>
      <c r="S144" s="225"/>
      <c r="T144" s="226"/>
      <c r="AT144" s="227" t="s">
        <v>205</v>
      </c>
      <c r="AU144" s="227" t="s">
        <v>83</v>
      </c>
      <c r="AV144" s="12" t="s">
        <v>83</v>
      </c>
      <c r="AW144" s="12" t="s">
        <v>37</v>
      </c>
      <c r="AX144" s="12" t="s">
        <v>74</v>
      </c>
      <c r="AY144" s="227" t="s">
        <v>196</v>
      </c>
    </row>
    <row r="145" spans="2:65" s="12" customFormat="1">
      <c r="B145" s="216"/>
      <c r="C145" s="217"/>
      <c r="D145" s="218" t="s">
        <v>205</v>
      </c>
      <c r="E145" s="219" t="s">
        <v>24</v>
      </c>
      <c r="F145" s="220" t="s">
        <v>3508</v>
      </c>
      <c r="G145" s="217"/>
      <c r="H145" s="221">
        <v>16</v>
      </c>
      <c r="I145" s="222"/>
      <c r="J145" s="217"/>
      <c r="K145" s="217"/>
      <c r="L145" s="223"/>
      <c r="M145" s="224"/>
      <c r="N145" s="225"/>
      <c r="O145" s="225"/>
      <c r="P145" s="225"/>
      <c r="Q145" s="225"/>
      <c r="R145" s="225"/>
      <c r="S145" s="225"/>
      <c r="T145" s="226"/>
      <c r="AT145" s="227" t="s">
        <v>205</v>
      </c>
      <c r="AU145" s="227" t="s">
        <v>83</v>
      </c>
      <c r="AV145" s="12" t="s">
        <v>83</v>
      </c>
      <c r="AW145" s="12" t="s">
        <v>37</v>
      </c>
      <c r="AX145" s="12" t="s">
        <v>81</v>
      </c>
      <c r="AY145" s="227" t="s">
        <v>196</v>
      </c>
    </row>
    <row r="146" spans="2:65" s="1" customFormat="1" ht="14.5" customHeight="1">
      <c r="B146" s="42"/>
      <c r="C146" s="204" t="s">
        <v>245</v>
      </c>
      <c r="D146" s="204" t="s">
        <v>198</v>
      </c>
      <c r="E146" s="205" t="s">
        <v>3509</v>
      </c>
      <c r="F146" s="206" t="s">
        <v>3510</v>
      </c>
      <c r="G146" s="207" t="s">
        <v>201</v>
      </c>
      <c r="H146" s="208">
        <v>97.79</v>
      </c>
      <c r="I146" s="209"/>
      <c r="J146" s="210">
        <f>ROUND(I146*H146,2)</f>
        <v>0</v>
      </c>
      <c r="K146" s="206" t="s">
        <v>24</v>
      </c>
      <c r="L146" s="62"/>
      <c r="M146" s="211" t="s">
        <v>24</v>
      </c>
      <c r="N146" s="212" t="s">
        <v>45</v>
      </c>
      <c r="O146" s="43"/>
      <c r="P146" s="213">
        <f>O146*H146</f>
        <v>0</v>
      </c>
      <c r="Q146" s="213">
        <v>0</v>
      </c>
      <c r="R146" s="213">
        <f>Q146*H146</f>
        <v>0</v>
      </c>
      <c r="S146" s="213">
        <v>0</v>
      </c>
      <c r="T146" s="214">
        <f>S146*H146</f>
        <v>0</v>
      </c>
      <c r="AR146" s="25" t="s">
        <v>203</v>
      </c>
      <c r="AT146" s="25" t="s">
        <v>198</v>
      </c>
      <c r="AU146" s="25" t="s">
        <v>83</v>
      </c>
      <c r="AY146" s="25" t="s">
        <v>196</v>
      </c>
      <c r="BE146" s="215">
        <f>IF(N146="základní",J146,0)</f>
        <v>0</v>
      </c>
      <c r="BF146" s="215">
        <f>IF(N146="snížená",J146,0)</f>
        <v>0</v>
      </c>
      <c r="BG146" s="215">
        <f>IF(N146="zákl. přenesená",J146,0)</f>
        <v>0</v>
      </c>
      <c r="BH146" s="215">
        <f>IF(N146="sníž. přenesená",J146,0)</f>
        <v>0</v>
      </c>
      <c r="BI146" s="215">
        <f>IF(N146="nulová",J146,0)</f>
        <v>0</v>
      </c>
      <c r="BJ146" s="25" t="s">
        <v>81</v>
      </c>
      <c r="BK146" s="215">
        <f>ROUND(I146*H146,2)</f>
        <v>0</v>
      </c>
      <c r="BL146" s="25" t="s">
        <v>203</v>
      </c>
      <c r="BM146" s="25" t="s">
        <v>3511</v>
      </c>
    </row>
    <row r="147" spans="2:65" s="15" customFormat="1">
      <c r="B147" s="260"/>
      <c r="C147" s="261"/>
      <c r="D147" s="218" t="s">
        <v>205</v>
      </c>
      <c r="E147" s="262" t="s">
        <v>24</v>
      </c>
      <c r="F147" s="263" t="s">
        <v>3495</v>
      </c>
      <c r="G147" s="261"/>
      <c r="H147" s="262" t="s">
        <v>24</v>
      </c>
      <c r="I147" s="264"/>
      <c r="J147" s="261"/>
      <c r="K147" s="261"/>
      <c r="L147" s="265"/>
      <c r="M147" s="266"/>
      <c r="N147" s="267"/>
      <c r="O147" s="267"/>
      <c r="P147" s="267"/>
      <c r="Q147" s="267"/>
      <c r="R147" s="267"/>
      <c r="S147" s="267"/>
      <c r="T147" s="268"/>
      <c r="AT147" s="269" t="s">
        <v>205</v>
      </c>
      <c r="AU147" s="269" t="s">
        <v>83</v>
      </c>
      <c r="AV147" s="15" t="s">
        <v>81</v>
      </c>
      <c r="AW147" s="15" t="s">
        <v>37</v>
      </c>
      <c r="AX147" s="15" t="s">
        <v>74</v>
      </c>
      <c r="AY147" s="269" t="s">
        <v>196</v>
      </c>
    </row>
    <row r="148" spans="2:65" s="15" customFormat="1">
      <c r="B148" s="260"/>
      <c r="C148" s="261"/>
      <c r="D148" s="218" t="s">
        <v>205</v>
      </c>
      <c r="E148" s="262" t="s">
        <v>24</v>
      </c>
      <c r="F148" s="263" t="s">
        <v>3480</v>
      </c>
      <c r="G148" s="261"/>
      <c r="H148" s="262" t="s">
        <v>24</v>
      </c>
      <c r="I148" s="264"/>
      <c r="J148" s="261"/>
      <c r="K148" s="261"/>
      <c r="L148" s="265"/>
      <c r="M148" s="266"/>
      <c r="N148" s="267"/>
      <c r="O148" s="267"/>
      <c r="P148" s="267"/>
      <c r="Q148" s="267"/>
      <c r="R148" s="267"/>
      <c r="S148" s="267"/>
      <c r="T148" s="268"/>
      <c r="AT148" s="269" t="s">
        <v>205</v>
      </c>
      <c r="AU148" s="269" t="s">
        <v>83</v>
      </c>
      <c r="AV148" s="15" t="s">
        <v>81</v>
      </c>
      <c r="AW148" s="15" t="s">
        <v>37</v>
      </c>
      <c r="AX148" s="15" t="s">
        <v>74</v>
      </c>
      <c r="AY148" s="269" t="s">
        <v>196</v>
      </c>
    </row>
    <row r="149" spans="2:65" s="12" customFormat="1">
      <c r="B149" s="216"/>
      <c r="C149" s="217"/>
      <c r="D149" s="218" t="s">
        <v>205</v>
      </c>
      <c r="E149" s="219" t="s">
        <v>24</v>
      </c>
      <c r="F149" s="220" t="s">
        <v>24</v>
      </c>
      <c r="G149" s="217"/>
      <c r="H149" s="221">
        <v>0</v>
      </c>
      <c r="I149" s="222"/>
      <c r="J149" s="217"/>
      <c r="K149" s="217"/>
      <c r="L149" s="223"/>
      <c r="M149" s="224"/>
      <c r="N149" s="225"/>
      <c r="O149" s="225"/>
      <c r="P149" s="225"/>
      <c r="Q149" s="225"/>
      <c r="R149" s="225"/>
      <c r="S149" s="225"/>
      <c r="T149" s="226"/>
      <c r="AT149" s="227" t="s">
        <v>205</v>
      </c>
      <c r="AU149" s="227" t="s">
        <v>83</v>
      </c>
      <c r="AV149" s="12" t="s">
        <v>83</v>
      </c>
      <c r="AW149" s="12" t="s">
        <v>37</v>
      </c>
      <c r="AX149" s="12" t="s">
        <v>74</v>
      </c>
      <c r="AY149" s="227" t="s">
        <v>196</v>
      </c>
    </row>
    <row r="150" spans="2:65" s="12" customFormat="1">
      <c r="B150" s="216"/>
      <c r="C150" s="217"/>
      <c r="D150" s="218" t="s">
        <v>205</v>
      </c>
      <c r="E150" s="219" t="s">
        <v>24</v>
      </c>
      <c r="F150" s="220" t="s">
        <v>3512</v>
      </c>
      <c r="G150" s="217"/>
      <c r="H150" s="221">
        <v>113.79</v>
      </c>
      <c r="I150" s="222"/>
      <c r="J150" s="217"/>
      <c r="K150" s="217"/>
      <c r="L150" s="223"/>
      <c r="M150" s="224"/>
      <c r="N150" s="225"/>
      <c r="O150" s="225"/>
      <c r="P150" s="225"/>
      <c r="Q150" s="225"/>
      <c r="R150" s="225"/>
      <c r="S150" s="225"/>
      <c r="T150" s="226"/>
      <c r="AT150" s="227" t="s">
        <v>205</v>
      </c>
      <c r="AU150" s="227" t="s">
        <v>83</v>
      </c>
      <c r="AV150" s="12" t="s">
        <v>83</v>
      </c>
      <c r="AW150" s="12" t="s">
        <v>37</v>
      </c>
      <c r="AX150" s="12" t="s">
        <v>74</v>
      </c>
      <c r="AY150" s="227" t="s">
        <v>196</v>
      </c>
    </row>
    <row r="151" spans="2:65" s="12" customFormat="1">
      <c r="B151" s="216"/>
      <c r="C151" s="217"/>
      <c r="D151" s="218" t="s">
        <v>205</v>
      </c>
      <c r="E151" s="219" t="s">
        <v>24</v>
      </c>
      <c r="F151" s="220" t="s">
        <v>3513</v>
      </c>
      <c r="G151" s="217"/>
      <c r="H151" s="221">
        <v>-16</v>
      </c>
      <c r="I151" s="222"/>
      <c r="J151" s="217"/>
      <c r="K151" s="217"/>
      <c r="L151" s="223"/>
      <c r="M151" s="224"/>
      <c r="N151" s="225"/>
      <c r="O151" s="225"/>
      <c r="P151" s="225"/>
      <c r="Q151" s="225"/>
      <c r="R151" s="225"/>
      <c r="S151" s="225"/>
      <c r="T151" s="226"/>
      <c r="AT151" s="227" t="s">
        <v>205</v>
      </c>
      <c r="AU151" s="227" t="s">
        <v>83</v>
      </c>
      <c r="AV151" s="12" t="s">
        <v>83</v>
      </c>
      <c r="AW151" s="12" t="s">
        <v>37</v>
      </c>
      <c r="AX151" s="12" t="s">
        <v>74</v>
      </c>
      <c r="AY151" s="227" t="s">
        <v>196</v>
      </c>
    </row>
    <row r="152" spans="2:65" s="14" customFormat="1">
      <c r="B152" s="239"/>
      <c r="C152" s="240"/>
      <c r="D152" s="218" t="s">
        <v>205</v>
      </c>
      <c r="E152" s="241" t="s">
        <v>24</v>
      </c>
      <c r="F152" s="242" t="s">
        <v>238</v>
      </c>
      <c r="G152" s="240"/>
      <c r="H152" s="243">
        <v>97.79</v>
      </c>
      <c r="I152" s="244"/>
      <c r="J152" s="240"/>
      <c r="K152" s="240"/>
      <c r="L152" s="245"/>
      <c r="M152" s="246"/>
      <c r="N152" s="247"/>
      <c r="O152" s="247"/>
      <c r="P152" s="247"/>
      <c r="Q152" s="247"/>
      <c r="R152" s="247"/>
      <c r="S152" s="247"/>
      <c r="T152" s="248"/>
      <c r="AT152" s="249" t="s">
        <v>205</v>
      </c>
      <c r="AU152" s="249" t="s">
        <v>83</v>
      </c>
      <c r="AV152" s="14" t="s">
        <v>203</v>
      </c>
      <c r="AW152" s="14" t="s">
        <v>37</v>
      </c>
      <c r="AX152" s="14" t="s">
        <v>81</v>
      </c>
      <c r="AY152" s="249" t="s">
        <v>196</v>
      </c>
    </row>
    <row r="153" spans="2:65" s="11" customFormat="1" ht="29.9" customHeight="1">
      <c r="B153" s="188"/>
      <c r="C153" s="189"/>
      <c r="D153" s="190" t="s">
        <v>73</v>
      </c>
      <c r="E153" s="202" t="s">
        <v>211</v>
      </c>
      <c r="F153" s="202" t="s">
        <v>1881</v>
      </c>
      <c r="G153" s="189"/>
      <c r="H153" s="189"/>
      <c r="I153" s="192"/>
      <c r="J153" s="203">
        <f>BK153</f>
        <v>0</v>
      </c>
      <c r="K153" s="189"/>
      <c r="L153" s="194"/>
      <c r="M153" s="195"/>
      <c r="N153" s="196"/>
      <c r="O153" s="196"/>
      <c r="P153" s="197">
        <f>SUM(P154:P155)</f>
        <v>0</v>
      </c>
      <c r="Q153" s="196"/>
      <c r="R153" s="197">
        <f>SUM(R154:R155)</f>
        <v>2.0444399999999998</v>
      </c>
      <c r="S153" s="196"/>
      <c r="T153" s="198">
        <f>SUM(T154:T155)</f>
        <v>0</v>
      </c>
      <c r="AR153" s="199" t="s">
        <v>81</v>
      </c>
      <c r="AT153" s="200" t="s">
        <v>73</v>
      </c>
      <c r="AU153" s="200" t="s">
        <v>81</v>
      </c>
      <c r="AY153" s="199" t="s">
        <v>196</v>
      </c>
      <c r="BK153" s="201">
        <f>SUM(BK154:BK155)</f>
        <v>0</v>
      </c>
    </row>
    <row r="154" spans="2:65" s="1" customFormat="1" ht="34.5" customHeight="1">
      <c r="B154" s="42"/>
      <c r="C154" s="204" t="s">
        <v>251</v>
      </c>
      <c r="D154" s="204" t="s">
        <v>198</v>
      </c>
      <c r="E154" s="205" t="s">
        <v>1904</v>
      </c>
      <c r="F154" s="206" t="s">
        <v>1905</v>
      </c>
      <c r="G154" s="207" t="s">
        <v>267</v>
      </c>
      <c r="H154" s="208">
        <v>4.5</v>
      </c>
      <c r="I154" s="209"/>
      <c r="J154" s="210">
        <f>ROUND(I154*H154,2)</f>
        <v>0</v>
      </c>
      <c r="K154" s="206" t="s">
        <v>202</v>
      </c>
      <c r="L154" s="62"/>
      <c r="M154" s="211" t="s">
        <v>24</v>
      </c>
      <c r="N154" s="212" t="s">
        <v>45</v>
      </c>
      <c r="O154" s="43"/>
      <c r="P154" s="213">
        <f>O154*H154</f>
        <v>0</v>
      </c>
      <c r="Q154" s="213">
        <v>0.45432</v>
      </c>
      <c r="R154" s="213">
        <f>Q154*H154</f>
        <v>2.0444399999999998</v>
      </c>
      <c r="S154" s="213">
        <v>0</v>
      </c>
      <c r="T154" s="214">
        <f>S154*H154</f>
        <v>0</v>
      </c>
      <c r="AR154" s="25" t="s">
        <v>203</v>
      </c>
      <c r="AT154" s="25" t="s">
        <v>198</v>
      </c>
      <c r="AU154" s="25" t="s">
        <v>83</v>
      </c>
      <c r="AY154" s="25" t="s">
        <v>196</v>
      </c>
      <c r="BE154" s="215">
        <f>IF(N154="základní",J154,0)</f>
        <v>0</v>
      </c>
      <c r="BF154" s="215">
        <f>IF(N154="snížená",J154,0)</f>
        <v>0</v>
      </c>
      <c r="BG154" s="215">
        <f>IF(N154="zákl. přenesená",J154,0)</f>
        <v>0</v>
      </c>
      <c r="BH154" s="215">
        <f>IF(N154="sníž. přenesená",J154,0)</f>
        <v>0</v>
      </c>
      <c r="BI154" s="215">
        <f>IF(N154="nulová",J154,0)</f>
        <v>0</v>
      </c>
      <c r="BJ154" s="25" t="s">
        <v>81</v>
      </c>
      <c r="BK154" s="215">
        <f>ROUND(I154*H154,2)</f>
        <v>0</v>
      </c>
      <c r="BL154" s="25" t="s">
        <v>203</v>
      </c>
      <c r="BM154" s="25" t="s">
        <v>3514</v>
      </c>
    </row>
    <row r="155" spans="2:65" s="12" customFormat="1">
      <c r="B155" s="216"/>
      <c r="C155" s="217"/>
      <c r="D155" s="218" t="s">
        <v>205</v>
      </c>
      <c r="E155" s="219" t="s">
        <v>24</v>
      </c>
      <c r="F155" s="220" t="s">
        <v>3515</v>
      </c>
      <c r="G155" s="217"/>
      <c r="H155" s="221">
        <v>4.5</v>
      </c>
      <c r="I155" s="222"/>
      <c r="J155" s="217"/>
      <c r="K155" s="217"/>
      <c r="L155" s="223"/>
      <c r="M155" s="224"/>
      <c r="N155" s="225"/>
      <c r="O155" s="225"/>
      <c r="P155" s="225"/>
      <c r="Q155" s="225"/>
      <c r="R155" s="225"/>
      <c r="S155" s="225"/>
      <c r="T155" s="226"/>
      <c r="AT155" s="227" t="s">
        <v>205</v>
      </c>
      <c r="AU155" s="227" t="s">
        <v>83</v>
      </c>
      <c r="AV155" s="12" t="s">
        <v>83</v>
      </c>
      <c r="AW155" s="12" t="s">
        <v>37</v>
      </c>
      <c r="AX155" s="12" t="s">
        <v>81</v>
      </c>
      <c r="AY155" s="227" t="s">
        <v>196</v>
      </c>
    </row>
    <row r="156" spans="2:65" s="11" customFormat="1" ht="29.9" customHeight="1">
      <c r="B156" s="188"/>
      <c r="C156" s="189"/>
      <c r="D156" s="190" t="s">
        <v>73</v>
      </c>
      <c r="E156" s="202" t="s">
        <v>3516</v>
      </c>
      <c r="F156" s="202" t="s">
        <v>3517</v>
      </c>
      <c r="G156" s="189"/>
      <c r="H156" s="189"/>
      <c r="I156" s="192"/>
      <c r="J156" s="203">
        <f>BK156</f>
        <v>0</v>
      </c>
      <c r="K156" s="189"/>
      <c r="L156" s="194"/>
      <c r="M156" s="195"/>
      <c r="N156" s="196"/>
      <c r="O156" s="196"/>
      <c r="P156" s="197">
        <f>SUM(P157:P185)</f>
        <v>0</v>
      </c>
      <c r="Q156" s="196"/>
      <c r="R156" s="197">
        <f>SUM(R157:R185)</f>
        <v>7.9755555000000005</v>
      </c>
      <c r="S156" s="196"/>
      <c r="T156" s="198">
        <f>SUM(T157:T185)</f>
        <v>0</v>
      </c>
      <c r="AR156" s="199" t="s">
        <v>81</v>
      </c>
      <c r="AT156" s="200" t="s">
        <v>73</v>
      </c>
      <c r="AU156" s="200" t="s">
        <v>81</v>
      </c>
      <c r="AY156" s="199" t="s">
        <v>196</v>
      </c>
      <c r="BK156" s="201">
        <f>SUM(BK157:BK185)</f>
        <v>0</v>
      </c>
    </row>
    <row r="157" spans="2:65" s="1" customFormat="1" ht="34.5" customHeight="1">
      <c r="B157" s="42"/>
      <c r="C157" s="204" t="s">
        <v>256</v>
      </c>
      <c r="D157" s="204" t="s">
        <v>198</v>
      </c>
      <c r="E157" s="205" t="s">
        <v>564</v>
      </c>
      <c r="F157" s="206" t="s">
        <v>565</v>
      </c>
      <c r="G157" s="207" t="s">
        <v>267</v>
      </c>
      <c r="H157" s="208">
        <v>10.35</v>
      </c>
      <c r="I157" s="209"/>
      <c r="J157" s="210">
        <f>ROUND(I157*H157,2)</f>
        <v>0</v>
      </c>
      <c r="K157" s="206" t="s">
        <v>202</v>
      </c>
      <c r="L157" s="62"/>
      <c r="M157" s="211" t="s">
        <v>24</v>
      </c>
      <c r="N157" s="212" t="s">
        <v>45</v>
      </c>
      <c r="O157" s="43"/>
      <c r="P157" s="213">
        <f>O157*H157</f>
        <v>0</v>
      </c>
      <c r="Q157" s="213">
        <v>0</v>
      </c>
      <c r="R157" s="213">
        <f>Q157*H157</f>
        <v>0</v>
      </c>
      <c r="S157" s="213">
        <v>0</v>
      </c>
      <c r="T157" s="214">
        <f>S157*H157</f>
        <v>0</v>
      </c>
      <c r="AR157" s="25" t="s">
        <v>203</v>
      </c>
      <c r="AT157" s="25" t="s">
        <v>198</v>
      </c>
      <c r="AU157" s="25" t="s">
        <v>83</v>
      </c>
      <c r="AY157" s="25" t="s">
        <v>196</v>
      </c>
      <c r="BE157" s="215">
        <f>IF(N157="základní",J157,0)</f>
        <v>0</v>
      </c>
      <c r="BF157" s="215">
        <f>IF(N157="snížená",J157,0)</f>
        <v>0</v>
      </c>
      <c r="BG157" s="215">
        <f>IF(N157="zákl. přenesená",J157,0)</f>
        <v>0</v>
      </c>
      <c r="BH157" s="215">
        <f>IF(N157="sníž. přenesená",J157,0)</f>
        <v>0</v>
      </c>
      <c r="BI157" s="215">
        <f>IF(N157="nulová",J157,0)</f>
        <v>0</v>
      </c>
      <c r="BJ157" s="25" t="s">
        <v>81</v>
      </c>
      <c r="BK157" s="215">
        <f>ROUND(I157*H157,2)</f>
        <v>0</v>
      </c>
      <c r="BL157" s="25" t="s">
        <v>203</v>
      </c>
      <c r="BM157" s="25" t="s">
        <v>3518</v>
      </c>
    </row>
    <row r="158" spans="2:65" s="15" customFormat="1">
      <c r="B158" s="260"/>
      <c r="C158" s="261"/>
      <c r="D158" s="218" t="s">
        <v>205</v>
      </c>
      <c r="E158" s="262" t="s">
        <v>24</v>
      </c>
      <c r="F158" s="263" t="s">
        <v>3495</v>
      </c>
      <c r="G158" s="261"/>
      <c r="H158" s="262" t="s">
        <v>24</v>
      </c>
      <c r="I158" s="264"/>
      <c r="J158" s="261"/>
      <c r="K158" s="261"/>
      <c r="L158" s="265"/>
      <c r="M158" s="266"/>
      <c r="N158" s="267"/>
      <c r="O158" s="267"/>
      <c r="P158" s="267"/>
      <c r="Q158" s="267"/>
      <c r="R158" s="267"/>
      <c r="S158" s="267"/>
      <c r="T158" s="268"/>
      <c r="AT158" s="269" t="s">
        <v>205</v>
      </c>
      <c r="AU158" s="269" t="s">
        <v>83</v>
      </c>
      <c r="AV158" s="15" t="s">
        <v>81</v>
      </c>
      <c r="AW158" s="15" t="s">
        <v>37</v>
      </c>
      <c r="AX158" s="15" t="s">
        <v>74</v>
      </c>
      <c r="AY158" s="269" t="s">
        <v>196</v>
      </c>
    </row>
    <row r="159" spans="2:65" s="15" customFormat="1">
      <c r="B159" s="260"/>
      <c r="C159" s="261"/>
      <c r="D159" s="218" t="s">
        <v>205</v>
      </c>
      <c r="E159" s="262" t="s">
        <v>24</v>
      </c>
      <c r="F159" s="263" t="s">
        <v>3480</v>
      </c>
      <c r="G159" s="261"/>
      <c r="H159" s="262" t="s">
        <v>24</v>
      </c>
      <c r="I159" s="264"/>
      <c r="J159" s="261"/>
      <c r="K159" s="261"/>
      <c r="L159" s="265"/>
      <c r="M159" s="266"/>
      <c r="N159" s="267"/>
      <c r="O159" s="267"/>
      <c r="P159" s="267"/>
      <c r="Q159" s="267"/>
      <c r="R159" s="267"/>
      <c r="S159" s="267"/>
      <c r="T159" s="268"/>
      <c r="AT159" s="269" t="s">
        <v>205</v>
      </c>
      <c r="AU159" s="269" t="s">
        <v>83</v>
      </c>
      <c r="AV159" s="15" t="s">
        <v>81</v>
      </c>
      <c r="AW159" s="15" t="s">
        <v>37</v>
      </c>
      <c r="AX159" s="15" t="s">
        <v>74</v>
      </c>
      <c r="AY159" s="269" t="s">
        <v>196</v>
      </c>
    </row>
    <row r="160" spans="2:65" s="12" customFormat="1">
      <c r="B160" s="216"/>
      <c r="C160" s="217"/>
      <c r="D160" s="218" t="s">
        <v>205</v>
      </c>
      <c r="E160" s="219" t="s">
        <v>24</v>
      </c>
      <c r="F160" s="220" t="s">
        <v>24</v>
      </c>
      <c r="G160" s="217"/>
      <c r="H160" s="221">
        <v>0</v>
      </c>
      <c r="I160" s="222"/>
      <c r="J160" s="217"/>
      <c r="K160" s="217"/>
      <c r="L160" s="223"/>
      <c r="M160" s="224"/>
      <c r="N160" s="225"/>
      <c r="O160" s="225"/>
      <c r="P160" s="225"/>
      <c r="Q160" s="225"/>
      <c r="R160" s="225"/>
      <c r="S160" s="225"/>
      <c r="T160" s="226"/>
      <c r="AT160" s="227" t="s">
        <v>205</v>
      </c>
      <c r="AU160" s="227" t="s">
        <v>83</v>
      </c>
      <c r="AV160" s="12" t="s">
        <v>83</v>
      </c>
      <c r="AW160" s="12" t="s">
        <v>37</v>
      </c>
      <c r="AX160" s="12" t="s">
        <v>74</v>
      </c>
      <c r="AY160" s="227" t="s">
        <v>196</v>
      </c>
    </row>
    <row r="161" spans="2:65" s="12" customFormat="1">
      <c r="B161" s="216"/>
      <c r="C161" s="217"/>
      <c r="D161" s="218" t="s">
        <v>205</v>
      </c>
      <c r="E161" s="219" t="s">
        <v>24</v>
      </c>
      <c r="F161" s="220" t="s">
        <v>3519</v>
      </c>
      <c r="G161" s="217"/>
      <c r="H161" s="221">
        <v>10.35</v>
      </c>
      <c r="I161" s="222"/>
      <c r="J161" s="217"/>
      <c r="K161" s="217"/>
      <c r="L161" s="223"/>
      <c r="M161" s="224"/>
      <c r="N161" s="225"/>
      <c r="O161" s="225"/>
      <c r="P161" s="225"/>
      <c r="Q161" s="225"/>
      <c r="R161" s="225"/>
      <c r="S161" s="225"/>
      <c r="T161" s="226"/>
      <c r="AT161" s="227" t="s">
        <v>205</v>
      </c>
      <c r="AU161" s="227" t="s">
        <v>83</v>
      </c>
      <c r="AV161" s="12" t="s">
        <v>83</v>
      </c>
      <c r="AW161" s="12" t="s">
        <v>37</v>
      </c>
      <c r="AX161" s="12" t="s">
        <v>74</v>
      </c>
      <c r="AY161" s="227" t="s">
        <v>196</v>
      </c>
    </row>
    <row r="162" spans="2:65" s="13" customFormat="1">
      <c r="B162" s="228"/>
      <c r="C162" s="229"/>
      <c r="D162" s="218" t="s">
        <v>205</v>
      </c>
      <c r="E162" s="230" t="s">
        <v>24</v>
      </c>
      <c r="F162" s="231" t="s">
        <v>3482</v>
      </c>
      <c r="G162" s="229"/>
      <c r="H162" s="232">
        <v>10.35</v>
      </c>
      <c r="I162" s="233"/>
      <c r="J162" s="229"/>
      <c r="K162" s="229"/>
      <c r="L162" s="234"/>
      <c r="M162" s="235"/>
      <c r="N162" s="236"/>
      <c r="O162" s="236"/>
      <c r="P162" s="236"/>
      <c r="Q162" s="236"/>
      <c r="R162" s="236"/>
      <c r="S162" s="236"/>
      <c r="T162" s="237"/>
      <c r="AT162" s="238" t="s">
        <v>205</v>
      </c>
      <c r="AU162" s="238" t="s">
        <v>83</v>
      </c>
      <c r="AV162" s="13" t="s">
        <v>211</v>
      </c>
      <c r="AW162" s="13" t="s">
        <v>37</v>
      </c>
      <c r="AX162" s="13" t="s">
        <v>74</v>
      </c>
      <c r="AY162" s="238" t="s">
        <v>196</v>
      </c>
    </row>
    <row r="163" spans="2:65" s="14" customFormat="1">
      <c r="B163" s="239"/>
      <c r="C163" s="240"/>
      <c r="D163" s="218" t="s">
        <v>205</v>
      </c>
      <c r="E163" s="241" t="s">
        <v>24</v>
      </c>
      <c r="F163" s="242" t="s">
        <v>238</v>
      </c>
      <c r="G163" s="240"/>
      <c r="H163" s="243">
        <v>10.35</v>
      </c>
      <c r="I163" s="244"/>
      <c r="J163" s="240"/>
      <c r="K163" s="240"/>
      <c r="L163" s="245"/>
      <c r="M163" s="246"/>
      <c r="N163" s="247"/>
      <c r="O163" s="247"/>
      <c r="P163" s="247"/>
      <c r="Q163" s="247"/>
      <c r="R163" s="247"/>
      <c r="S163" s="247"/>
      <c r="T163" s="248"/>
      <c r="AT163" s="249" t="s">
        <v>205</v>
      </c>
      <c r="AU163" s="249" t="s">
        <v>83</v>
      </c>
      <c r="AV163" s="14" t="s">
        <v>203</v>
      </c>
      <c r="AW163" s="14" t="s">
        <v>37</v>
      </c>
      <c r="AX163" s="14" t="s">
        <v>81</v>
      </c>
      <c r="AY163" s="249" t="s">
        <v>196</v>
      </c>
    </row>
    <row r="164" spans="2:65" s="1" customFormat="1" ht="23" customHeight="1">
      <c r="B164" s="42"/>
      <c r="C164" s="204" t="s">
        <v>264</v>
      </c>
      <c r="D164" s="204" t="s">
        <v>198</v>
      </c>
      <c r="E164" s="205" t="s">
        <v>3520</v>
      </c>
      <c r="F164" s="206" t="s">
        <v>3521</v>
      </c>
      <c r="G164" s="207" t="s">
        <v>267</v>
      </c>
      <c r="H164" s="208">
        <v>10.35</v>
      </c>
      <c r="I164" s="209"/>
      <c r="J164" s="210">
        <f>ROUND(I164*H164,2)</f>
        <v>0</v>
      </c>
      <c r="K164" s="206" t="s">
        <v>202</v>
      </c>
      <c r="L164" s="62"/>
      <c r="M164" s="211" t="s">
        <v>24</v>
      </c>
      <c r="N164" s="212" t="s">
        <v>45</v>
      </c>
      <c r="O164" s="43"/>
      <c r="P164" s="213">
        <f>O164*H164</f>
        <v>0</v>
      </c>
      <c r="Q164" s="213">
        <v>0.45929999999999999</v>
      </c>
      <c r="R164" s="213">
        <f>Q164*H164</f>
        <v>4.753755</v>
      </c>
      <c r="S164" s="213">
        <v>0</v>
      </c>
      <c r="T164" s="214">
        <f>S164*H164</f>
        <v>0</v>
      </c>
      <c r="AR164" s="25" t="s">
        <v>203</v>
      </c>
      <c r="AT164" s="25" t="s">
        <v>198</v>
      </c>
      <c r="AU164" s="25" t="s">
        <v>83</v>
      </c>
      <c r="AY164" s="25" t="s">
        <v>196</v>
      </c>
      <c r="BE164" s="215">
        <f>IF(N164="základní",J164,0)</f>
        <v>0</v>
      </c>
      <c r="BF164" s="215">
        <f>IF(N164="snížená",J164,0)</f>
        <v>0</v>
      </c>
      <c r="BG164" s="215">
        <f>IF(N164="zákl. přenesená",J164,0)</f>
        <v>0</v>
      </c>
      <c r="BH164" s="215">
        <f>IF(N164="sníž. přenesená",J164,0)</f>
        <v>0</v>
      </c>
      <c r="BI164" s="215">
        <f>IF(N164="nulová",J164,0)</f>
        <v>0</v>
      </c>
      <c r="BJ164" s="25" t="s">
        <v>81</v>
      </c>
      <c r="BK164" s="215">
        <f>ROUND(I164*H164,2)</f>
        <v>0</v>
      </c>
      <c r="BL164" s="25" t="s">
        <v>203</v>
      </c>
      <c r="BM164" s="25" t="s">
        <v>3522</v>
      </c>
    </row>
    <row r="165" spans="2:65" s="15" customFormat="1">
      <c r="B165" s="260"/>
      <c r="C165" s="261"/>
      <c r="D165" s="218" t="s">
        <v>205</v>
      </c>
      <c r="E165" s="262" t="s">
        <v>24</v>
      </c>
      <c r="F165" s="263" t="s">
        <v>3495</v>
      </c>
      <c r="G165" s="261"/>
      <c r="H165" s="262" t="s">
        <v>24</v>
      </c>
      <c r="I165" s="264"/>
      <c r="J165" s="261"/>
      <c r="K165" s="261"/>
      <c r="L165" s="265"/>
      <c r="M165" s="266"/>
      <c r="N165" s="267"/>
      <c r="O165" s="267"/>
      <c r="P165" s="267"/>
      <c r="Q165" s="267"/>
      <c r="R165" s="267"/>
      <c r="S165" s="267"/>
      <c r="T165" s="268"/>
      <c r="AT165" s="269" t="s">
        <v>205</v>
      </c>
      <c r="AU165" s="269" t="s">
        <v>83</v>
      </c>
      <c r="AV165" s="15" t="s">
        <v>81</v>
      </c>
      <c r="AW165" s="15" t="s">
        <v>37</v>
      </c>
      <c r="AX165" s="15" t="s">
        <v>74</v>
      </c>
      <c r="AY165" s="269" t="s">
        <v>196</v>
      </c>
    </row>
    <row r="166" spans="2:65" s="15" customFormat="1">
      <c r="B166" s="260"/>
      <c r="C166" s="261"/>
      <c r="D166" s="218" t="s">
        <v>205</v>
      </c>
      <c r="E166" s="262" t="s">
        <v>24</v>
      </c>
      <c r="F166" s="263" t="s">
        <v>3480</v>
      </c>
      <c r="G166" s="261"/>
      <c r="H166" s="262" t="s">
        <v>24</v>
      </c>
      <c r="I166" s="264"/>
      <c r="J166" s="261"/>
      <c r="K166" s="261"/>
      <c r="L166" s="265"/>
      <c r="M166" s="266"/>
      <c r="N166" s="267"/>
      <c r="O166" s="267"/>
      <c r="P166" s="267"/>
      <c r="Q166" s="267"/>
      <c r="R166" s="267"/>
      <c r="S166" s="267"/>
      <c r="T166" s="268"/>
      <c r="AT166" s="269" t="s">
        <v>205</v>
      </c>
      <c r="AU166" s="269" t="s">
        <v>83</v>
      </c>
      <c r="AV166" s="15" t="s">
        <v>81</v>
      </c>
      <c r="AW166" s="15" t="s">
        <v>37</v>
      </c>
      <c r="AX166" s="15" t="s">
        <v>74</v>
      </c>
      <c r="AY166" s="269" t="s">
        <v>196</v>
      </c>
    </row>
    <row r="167" spans="2:65" s="12" customFormat="1">
      <c r="B167" s="216"/>
      <c r="C167" s="217"/>
      <c r="D167" s="218" t="s">
        <v>205</v>
      </c>
      <c r="E167" s="219" t="s">
        <v>24</v>
      </c>
      <c r="F167" s="220" t="s">
        <v>24</v>
      </c>
      <c r="G167" s="217"/>
      <c r="H167" s="221">
        <v>0</v>
      </c>
      <c r="I167" s="222"/>
      <c r="J167" s="217"/>
      <c r="K167" s="217"/>
      <c r="L167" s="223"/>
      <c r="M167" s="224"/>
      <c r="N167" s="225"/>
      <c r="O167" s="225"/>
      <c r="P167" s="225"/>
      <c r="Q167" s="225"/>
      <c r="R167" s="225"/>
      <c r="S167" s="225"/>
      <c r="T167" s="226"/>
      <c r="AT167" s="227" t="s">
        <v>205</v>
      </c>
      <c r="AU167" s="227" t="s">
        <v>83</v>
      </c>
      <c r="AV167" s="12" t="s">
        <v>83</v>
      </c>
      <c r="AW167" s="12" t="s">
        <v>37</v>
      </c>
      <c r="AX167" s="12" t="s">
        <v>74</v>
      </c>
      <c r="AY167" s="227" t="s">
        <v>196</v>
      </c>
    </row>
    <row r="168" spans="2:65" s="12" customFormat="1">
      <c r="B168" s="216"/>
      <c r="C168" s="217"/>
      <c r="D168" s="218" t="s">
        <v>205</v>
      </c>
      <c r="E168" s="219" t="s">
        <v>24</v>
      </c>
      <c r="F168" s="220" t="s">
        <v>3519</v>
      </c>
      <c r="G168" s="217"/>
      <c r="H168" s="221">
        <v>10.35</v>
      </c>
      <c r="I168" s="222"/>
      <c r="J168" s="217"/>
      <c r="K168" s="217"/>
      <c r="L168" s="223"/>
      <c r="M168" s="224"/>
      <c r="N168" s="225"/>
      <c r="O168" s="225"/>
      <c r="P168" s="225"/>
      <c r="Q168" s="225"/>
      <c r="R168" s="225"/>
      <c r="S168" s="225"/>
      <c r="T168" s="226"/>
      <c r="AT168" s="227" t="s">
        <v>205</v>
      </c>
      <c r="AU168" s="227" t="s">
        <v>83</v>
      </c>
      <c r="AV168" s="12" t="s">
        <v>83</v>
      </c>
      <c r="AW168" s="12" t="s">
        <v>37</v>
      </c>
      <c r="AX168" s="12" t="s">
        <v>74</v>
      </c>
      <c r="AY168" s="227" t="s">
        <v>196</v>
      </c>
    </row>
    <row r="169" spans="2:65" s="13" customFormat="1">
      <c r="B169" s="228"/>
      <c r="C169" s="229"/>
      <c r="D169" s="218" t="s">
        <v>205</v>
      </c>
      <c r="E169" s="230" t="s">
        <v>24</v>
      </c>
      <c r="F169" s="231" t="s">
        <v>3482</v>
      </c>
      <c r="G169" s="229"/>
      <c r="H169" s="232">
        <v>10.35</v>
      </c>
      <c r="I169" s="233"/>
      <c r="J169" s="229"/>
      <c r="K169" s="229"/>
      <c r="L169" s="234"/>
      <c r="M169" s="235"/>
      <c r="N169" s="236"/>
      <c r="O169" s="236"/>
      <c r="P169" s="236"/>
      <c r="Q169" s="236"/>
      <c r="R169" s="236"/>
      <c r="S169" s="236"/>
      <c r="T169" s="237"/>
      <c r="AT169" s="238" t="s">
        <v>205</v>
      </c>
      <c r="AU169" s="238" t="s">
        <v>83</v>
      </c>
      <c r="AV169" s="13" t="s">
        <v>211</v>
      </c>
      <c r="AW169" s="13" t="s">
        <v>37</v>
      </c>
      <c r="AX169" s="13" t="s">
        <v>74</v>
      </c>
      <c r="AY169" s="238" t="s">
        <v>196</v>
      </c>
    </row>
    <row r="170" spans="2:65" s="14" customFormat="1">
      <c r="B170" s="239"/>
      <c r="C170" s="240"/>
      <c r="D170" s="218" t="s">
        <v>205</v>
      </c>
      <c r="E170" s="241" t="s">
        <v>24</v>
      </c>
      <c r="F170" s="242" t="s">
        <v>238</v>
      </c>
      <c r="G170" s="240"/>
      <c r="H170" s="243">
        <v>10.35</v>
      </c>
      <c r="I170" s="244"/>
      <c r="J170" s="240"/>
      <c r="K170" s="240"/>
      <c r="L170" s="245"/>
      <c r="M170" s="246"/>
      <c r="N170" s="247"/>
      <c r="O170" s="247"/>
      <c r="P170" s="247"/>
      <c r="Q170" s="247"/>
      <c r="R170" s="247"/>
      <c r="S170" s="247"/>
      <c r="T170" s="248"/>
      <c r="AT170" s="249" t="s">
        <v>205</v>
      </c>
      <c r="AU170" s="249" t="s">
        <v>83</v>
      </c>
      <c r="AV170" s="14" t="s">
        <v>203</v>
      </c>
      <c r="AW170" s="14" t="s">
        <v>37</v>
      </c>
      <c r="AX170" s="14" t="s">
        <v>81</v>
      </c>
      <c r="AY170" s="249" t="s">
        <v>196</v>
      </c>
    </row>
    <row r="171" spans="2:65" s="1" customFormat="1" ht="46" customHeight="1">
      <c r="B171" s="42"/>
      <c r="C171" s="204" t="s">
        <v>272</v>
      </c>
      <c r="D171" s="204" t="s">
        <v>198</v>
      </c>
      <c r="E171" s="205" t="s">
        <v>3523</v>
      </c>
      <c r="F171" s="206" t="s">
        <v>3524</v>
      </c>
      <c r="G171" s="207" t="s">
        <v>320</v>
      </c>
      <c r="H171" s="208">
        <v>13.5</v>
      </c>
      <c r="I171" s="209"/>
      <c r="J171" s="210">
        <f>ROUND(I171*H171,2)</f>
        <v>0</v>
      </c>
      <c r="K171" s="206" t="s">
        <v>202</v>
      </c>
      <c r="L171" s="62"/>
      <c r="M171" s="211" t="s">
        <v>24</v>
      </c>
      <c r="N171" s="212" t="s">
        <v>45</v>
      </c>
      <c r="O171" s="43"/>
      <c r="P171" s="213">
        <f>O171*H171</f>
        <v>0</v>
      </c>
      <c r="Q171" s="213">
        <v>0.10094599999999999</v>
      </c>
      <c r="R171" s="213">
        <f>Q171*H171</f>
        <v>1.362771</v>
      </c>
      <c r="S171" s="213">
        <v>0</v>
      </c>
      <c r="T171" s="214">
        <f>S171*H171</f>
        <v>0</v>
      </c>
      <c r="AR171" s="25" t="s">
        <v>203</v>
      </c>
      <c r="AT171" s="25" t="s">
        <v>198</v>
      </c>
      <c r="AU171" s="25" t="s">
        <v>83</v>
      </c>
      <c r="AY171" s="25" t="s">
        <v>196</v>
      </c>
      <c r="BE171" s="215">
        <f>IF(N171="základní",J171,0)</f>
        <v>0</v>
      </c>
      <c r="BF171" s="215">
        <f>IF(N171="snížená",J171,0)</f>
        <v>0</v>
      </c>
      <c r="BG171" s="215">
        <f>IF(N171="zákl. přenesená",J171,0)</f>
        <v>0</v>
      </c>
      <c r="BH171" s="215">
        <f>IF(N171="sníž. přenesená",J171,0)</f>
        <v>0</v>
      </c>
      <c r="BI171" s="215">
        <f>IF(N171="nulová",J171,0)</f>
        <v>0</v>
      </c>
      <c r="BJ171" s="25" t="s">
        <v>81</v>
      </c>
      <c r="BK171" s="215">
        <f>ROUND(I171*H171,2)</f>
        <v>0</v>
      </c>
      <c r="BL171" s="25" t="s">
        <v>203</v>
      </c>
      <c r="BM171" s="25" t="s">
        <v>3525</v>
      </c>
    </row>
    <row r="172" spans="2:65" s="15" customFormat="1">
      <c r="B172" s="260"/>
      <c r="C172" s="261"/>
      <c r="D172" s="218" t="s">
        <v>205</v>
      </c>
      <c r="E172" s="262" t="s">
        <v>24</v>
      </c>
      <c r="F172" s="263" t="s">
        <v>3495</v>
      </c>
      <c r="G172" s="261"/>
      <c r="H172" s="262" t="s">
        <v>24</v>
      </c>
      <c r="I172" s="264"/>
      <c r="J172" s="261"/>
      <c r="K172" s="261"/>
      <c r="L172" s="265"/>
      <c r="M172" s="266"/>
      <c r="N172" s="267"/>
      <c r="O172" s="267"/>
      <c r="P172" s="267"/>
      <c r="Q172" s="267"/>
      <c r="R172" s="267"/>
      <c r="S172" s="267"/>
      <c r="T172" s="268"/>
      <c r="AT172" s="269" t="s">
        <v>205</v>
      </c>
      <c r="AU172" s="269" t="s">
        <v>83</v>
      </c>
      <c r="AV172" s="15" t="s">
        <v>81</v>
      </c>
      <c r="AW172" s="15" t="s">
        <v>37</v>
      </c>
      <c r="AX172" s="15" t="s">
        <v>74</v>
      </c>
      <c r="AY172" s="269" t="s">
        <v>196</v>
      </c>
    </row>
    <row r="173" spans="2:65" s="15" customFormat="1">
      <c r="B173" s="260"/>
      <c r="C173" s="261"/>
      <c r="D173" s="218" t="s">
        <v>205</v>
      </c>
      <c r="E173" s="262" t="s">
        <v>24</v>
      </c>
      <c r="F173" s="263" t="s">
        <v>3480</v>
      </c>
      <c r="G173" s="261"/>
      <c r="H173" s="262" t="s">
        <v>24</v>
      </c>
      <c r="I173" s="264"/>
      <c r="J173" s="261"/>
      <c r="K173" s="261"/>
      <c r="L173" s="265"/>
      <c r="M173" s="266"/>
      <c r="N173" s="267"/>
      <c r="O173" s="267"/>
      <c r="P173" s="267"/>
      <c r="Q173" s="267"/>
      <c r="R173" s="267"/>
      <c r="S173" s="267"/>
      <c r="T173" s="268"/>
      <c r="AT173" s="269" t="s">
        <v>205</v>
      </c>
      <c r="AU173" s="269" t="s">
        <v>83</v>
      </c>
      <c r="AV173" s="15" t="s">
        <v>81</v>
      </c>
      <c r="AW173" s="15" t="s">
        <v>37</v>
      </c>
      <c r="AX173" s="15" t="s">
        <v>74</v>
      </c>
      <c r="AY173" s="269" t="s">
        <v>196</v>
      </c>
    </row>
    <row r="174" spans="2:65" s="12" customFormat="1">
      <c r="B174" s="216"/>
      <c r="C174" s="217"/>
      <c r="D174" s="218" t="s">
        <v>205</v>
      </c>
      <c r="E174" s="219" t="s">
        <v>24</v>
      </c>
      <c r="F174" s="220" t="s">
        <v>24</v>
      </c>
      <c r="G174" s="217"/>
      <c r="H174" s="221">
        <v>0</v>
      </c>
      <c r="I174" s="222"/>
      <c r="J174" s="217"/>
      <c r="K174" s="217"/>
      <c r="L174" s="223"/>
      <c r="M174" s="224"/>
      <c r="N174" s="225"/>
      <c r="O174" s="225"/>
      <c r="P174" s="225"/>
      <c r="Q174" s="225"/>
      <c r="R174" s="225"/>
      <c r="S174" s="225"/>
      <c r="T174" s="226"/>
      <c r="AT174" s="227" t="s">
        <v>205</v>
      </c>
      <c r="AU174" s="227" t="s">
        <v>83</v>
      </c>
      <c r="AV174" s="12" t="s">
        <v>83</v>
      </c>
      <c r="AW174" s="12" t="s">
        <v>37</v>
      </c>
      <c r="AX174" s="12" t="s">
        <v>74</v>
      </c>
      <c r="AY174" s="227" t="s">
        <v>196</v>
      </c>
    </row>
    <row r="175" spans="2:65" s="12" customFormat="1">
      <c r="B175" s="216"/>
      <c r="C175" s="217"/>
      <c r="D175" s="218" t="s">
        <v>205</v>
      </c>
      <c r="E175" s="219" t="s">
        <v>24</v>
      </c>
      <c r="F175" s="220" t="s">
        <v>3526</v>
      </c>
      <c r="G175" s="217"/>
      <c r="H175" s="221">
        <v>13.5</v>
      </c>
      <c r="I175" s="222"/>
      <c r="J175" s="217"/>
      <c r="K175" s="217"/>
      <c r="L175" s="223"/>
      <c r="M175" s="224"/>
      <c r="N175" s="225"/>
      <c r="O175" s="225"/>
      <c r="P175" s="225"/>
      <c r="Q175" s="225"/>
      <c r="R175" s="225"/>
      <c r="S175" s="225"/>
      <c r="T175" s="226"/>
      <c r="AT175" s="227" t="s">
        <v>205</v>
      </c>
      <c r="AU175" s="227" t="s">
        <v>83</v>
      </c>
      <c r="AV175" s="12" t="s">
        <v>83</v>
      </c>
      <c r="AW175" s="12" t="s">
        <v>37</v>
      </c>
      <c r="AX175" s="12" t="s">
        <v>81</v>
      </c>
      <c r="AY175" s="227" t="s">
        <v>196</v>
      </c>
    </row>
    <row r="176" spans="2:65" s="1" customFormat="1" ht="23" customHeight="1">
      <c r="B176" s="42"/>
      <c r="C176" s="250" t="s">
        <v>277</v>
      </c>
      <c r="D176" s="250" t="s">
        <v>252</v>
      </c>
      <c r="E176" s="251" t="s">
        <v>3527</v>
      </c>
      <c r="F176" s="252" t="s">
        <v>3528</v>
      </c>
      <c r="G176" s="253" t="s">
        <v>320</v>
      </c>
      <c r="H176" s="254">
        <v>14</v>
      </c>
      <c r="I176" s="255"/>
      <c r="J176" s="256">
        <f>ROUND(I176*H176,2)</f>
        <v>0</v>
      </c>
      <c r="K176" s="252" t="s">
        <v>202</v>
      </c>
      <c r="L176" s="257"/>
      <c r="M176" s="258" t="s">
        <v>24</v>
      </c>
      <c r="N176" s="259" t="s">
        <v>45</v>
      </c>
      <c r="O176" s="43"/>
      <c r="P176" s="213">
        <f>O176*H176</f>
        <v>0</v>
      </c>
      <c r="Q176" s="213">
        <v>2.4E-2</v>
      </c>
      <c r="R176" s="213">
        <f>Q176*H176</f>
        <v>0.33600000000000002</v>
      </c>
      <c r="S176" s="213">
        <v>0</v>
      </c>
      <c r="T176" s="214">
        <f>S176*H176</f>
        <v>0</v>
      </c>
      <c r="AR176" s="25" t="s">
        <v>245</v>
      </c>
      <c r="AT176" s="25" t="s">
        <v>252</v>
      </c>
      <c r="AU176" s="25" t="s">
        <v>83</v>
      </c>
      <c r="AY176" s="25" t="s">
        <v>196</v>
      </c>
      <c r="BE176" s="215">
        <f>IF(N176="základní",J176,0)</f>
        <v>0</v>
      </c>
      <c r="BF176" s="215">
        <f>IF(N176="snížená",J176,0)</f>
        <v>0</v>
      </c>
      <c r="BG176" s="215">
        <f>IF(N176="zákl. přenesená",J176,0)</f>
        <v>0</v>
      </c>
      <c r="BH176" s="215">
        <f>IF(N176="sníž. přenesená",J176,0)</f>
        <v>0</v>
      </c>
      <c r="BI176" s="215">
        <f>IF(N176="nulová",J176,0)</f>
        <v>0</v>
      </c>
      <c r="BJ176" s="25" t="s">
        <v>81</v>
      </c>
      <c r="BK176" s="215">
        <f>ROUND(I176*H176,2)</f>
        <v>0</v>
      </c>
      <c r="BL176" s="25" t="s">
        <v>203</v>
      </c>
      <c r="BM176" s="25" t="s">
        <v>3529</v>
      </c>
    </row>
    <row r="177" spans="2:65" s="15" customFormat="1">
      <c r="B177" s="260"/>
      <c r="C177" s="261"/>
      <c r="D177" s="218" t="s">
        <v>205</v>
      </c>
      <c r="E177" s="262" t="s">
        <v>24</v>
      </c>
      <c r="F177" s="263" t="s">
        <v>3495</v>
      </c>
      <c r="G177" s="261"/>
      <c r="H177" s="262" t="s">
        <v>24</v>
      </c>
      <c r="I177" s="264"/>
      <c r="J177" s="261"/>
      <c r="K177" s="261"/>
      <c r="L177" s="265"/>
      <c r="M177" s="266"/>
      <c r="N177" s="267"/>
      <c r="O177" s="267"/>
      <c r="P177" s="267"/>
      <c r="Q177" s="267"/>
      <c r="R177" s="267"/>
      <c r="S177" s="267"/>
      <c r="T177" s="268"/>
      <c r="AT177" s="269" t="s">
        <v>205</v>
      </c>
      <c r="AU177" s="269" t="s">
        <v>83</v>
      </c>
      <c r="AV177" s="15" t="s">
        <v>81</v>
      </c>
      <c r="AW177" s="15" t="s">
        <v>37</v>
      </c>
      <c r="AX177" s="15" t="s">
        <v>74</v>
      </c>
      <c r="AY177" s="269" t="s">
        <v>196</v>
      </c>
    </row>
    <row r="178" spans="2:65" s="15" customFormat="1">
      <c r="B178" s="260"/>
      <c r="C178" s="261"/>
      <c r="D178" s="218" t="s">
        <v>205</v>
      </c>
      <c r="E178" s="262" t="s">
        <v>24</v>
      </c>
      <c r="F178" s="263" t="s">
        <v>3480</v>
      </c>
      <c r="G178" s="261"/>
      <c r="H178" s="262" t="s">
        <v>24</v>
      </c>
      <c r="I178" s="264"/>
      <c r="J178" s="261"/>
      <c r="K178" s="261"/>
      <c r="L178" s="265"/>
      <c r="M178" s="266"/>
      <c r="N178" s="267"/>
      <c r="O178" s="267"/>
      <c r="P178" s="267"/>
      <c r="Q178" s="267"/>
      <c r="R178" s="267"/>
      <c r="S178" s="267"/>
      <c r="T178" s="268"/>
      <c r="AT178" s="269" t="s">
        <v>205</v>
      </c>
      <c r="AU178" s="269" t="s">
        <v>83</v>
      </c>
      <c r="AV178" s="15" t="s">
        <v>81</v>
      </c>
      <c r="AW178" s="15" t="s">
        <v>37</v>
      </c>
      <c r="AX178" s="15" t="s">
        <v>74</v>
      </c>
      <c r="AY178" s="269" t="s">
        <v>196</v>
      </c>
    </row>
    <row r="179" spans="2:65" s="12" customFormat="1">
      <c r="B179" s="216"/>
      <c r="C179" s="217"/>
      <c r="D179" s="218" t="s">
        <v>205</v>
      </c>
      <c r="E179" s="219" t="s">
        <v>24</v>
      </c>
      <c r="F179" s="220" t="s">
        <v>24</v>
      </c>
      <c r="G179" s="217"/>
      <c r="H179" s="221">
        <v>0</v>
      </c>
      <c r="I179" s="222"/>
      <c r="J179" s="217"/>
      <c r="K179" s="217"/>
      <c r="L179" s="223"/>
      <c r="M179" s="224"/>
      <c r="N179" s="225"/>
      <c r="O179" s="225"/>
      <c r="P179" s="225"/>
      <c r="Q179" s="225"/>
      <c r="R179" s="225"/>
      <c r="S179" s="225"/>
      <c r="T179" s="226"/>
      <c r="AT179" s="227" t="s">
        <v>205</v>
      </c>
      <c r="AU179" s="227" t="s">
        <v>83</v>
      </c>
      <c r="AV179" s="12" t="s">
        <v>83</v>
      </c>
      <c r="AW179" s="12" t="s">
        <v>37</v>
      </c>
      <c r="AX179" s="12" t="s">
        <v>74</v>
      </c>
      <c r="AY179" s="227" t="s">
        <v>196</v>
      </c>
    </row>
    <row r="180" spans="2:65" s="12" customFormat="1">
      <c r="B180" s="216"/>
      <c r="C180" s="217"/>
      <c r="D180" s="218" t="s">
        <v>205</v>
      </c>
      <c r="E180" s="219" t="s">
        <v>24</v>
      </c>
      <c r="F180" s="220" t="s">
        <v>282</v>
      </c>
      <c r="G180" s="217"/>
      <c r="H180" s="221">
        <v>14</v>
      </c>
      <c r="I180" s="222"/>
      <c r="J180" s="217"/>
      <c r="K180" s="217"/>
      <c r="L180" s="223"/>
      <c r="M180" s="224"/>
      <c r="N180" s="225"/>
      <c r="O180" s="225"/>
      <c r="P180" s="225"/>
      <c r="Q180" s="225"/>
      <c r="R180" s="225"/>
      <c r="S180" s="225"/>
      <c r="T180" s="226"/>
      <c r="AT180" s="227" t="s">
        <v>205</v>
      </c>
      <c r="AU180" s="227" t="s">
        <v>83</v>
      </c>
      <c r="AV180" s="12" t="s">
        <v>83</v>
      </c>
      <c r="AW180" s="12" t="s">
        <v>37</v>
      </c>
      <c r="AX180" s="12" t="s">
        <v>81</v>
      </c>
      <c r="AY180" s="227" t="s">
        <v>196</v>
      </c>
    </row>
    <row r="181" spans="2:65" s="1" customFormat="1" ht="23" customHeight="1">
      <c r="B181" s="42"/>
      <c r="C181" s="204" t="s">
        <v>282</v>
      </c>
      <c r="D181" s="204" t="s">
        <v>198</v>
      </c>
      <c r="E181" s="205" t="s">
        <v>3530</v>
      </c>
      <c r="F181" s="206" t="s">
        <v>3531</v>
      </c>
      <c r="G181" s="207" t="s">
        <v>201</v>
      </c>
      <c r="H181" s="208">
        <v>0.67500000000000004</v>
      </c>
      <c r="I181" s="209"/>
      <c r="J181" s="210">
        <f>ROUND(I181*H181,2)</f>
        <v>0</v>
      </c>
      <c r="K181" s="206" t="s">
        <v>202</v>
      </c>
      <c r="L181" s="62"/>
      <c r="M181" s="211" t="s">
        <v>24</v>
      </c>
      <c r="N181" s="212" t="s">
        <v>45</v>
      </c>
      <c r="O181" s="43"/>
      <c r="P181" s="213">
        <f>O181*H181</f>
        <v>0</v>
      </c>
      <c r="Q181" s="213">
        <v>2.2563399999999998</v>
      </c>
      <c r="R181" s="213">
        <f>Q181*H181</f>
        <v>1.5230295</v>
      </c>
      <c r="S181" s="213">
        <v>0</v>
      </c>
      <c r="T181" s="214">
        <f>S181*H181</f>
        <v>0</v>
      </c>
      <c r="AR181" s="25" t="s">
        <v>203</v>
      </c>
      <c r="AT181" s="25" t="s">
        <v>198</v>
      </c>
      <c r="AU181" s="25" t="s">
        <v>83</v>
      </c>
      <c r="AY181" s="25" t="s">
        <v>196</v>
      </c>
      <c r="BE181" s="215">
        <f>IF(N181="základní",J181,0)</f>
        <v>0</v>
      </c>
      <c r="BF181" s="215">
        <f>IF(N181="snížená",J181,0)</f>
        <v>0</v>
      </c>
      <c r="BG181" s="215">
        <f>IF(N181="zákl. přenesená",J181,0)</f>
        <v>0</v>
      </c>
      <c r="BH181" s="215">
        <f>IF(N181="sníž. přenesená",J181,0)</f>
        <v>0</v>
      </c>
      <c r="BI181" s="215">
        <f>IF(N181="nulová",J181,0)</f>
        <v>0</v>
      </c>
      <c r="BJ181" s="25" t="s">
        <v>81</v>
      </c>
      <c r="BK181" s="215">
        <f>ROUND(I181*H181,2)</f>
        <v>0</v>
      </c>
      <c r="BL181" s="25" t="s">
        <v>203</v>
      </c>
      <c r="BM181" s="25" t="s">
        <v>3532</v>
      </c>
    </row>
    <row r="182" spans="2:65" s="15" customFormat="1">
      <c r="B182" s="260"/>
      <c r="C182" s="261"/>
      <c r="D182" s="218" t="s">
        <v>205</v>
      </c>
      <c r="E182" s="262" t="s">
        <v>24</v>
      </c>
      <c r="F182" s="263" t="s">
        <v>3495</v>
      </c>
      <c r="G182" s="261"/>
      <c r="H182" s="262" t="s">
        <v>24</v>
      </c>
      <c r="I182" s="264"/>
      <c r="J182" s="261"/>
      <c r="K182" s="261"/>
      <c r="L182" s="265"/>
      <c r="M182" s="266"/>
      <c r="N182" s="267"/>
      <c r="O182" s="267"/>
      <c r="P182" s="267"/>
      <c r="Q182" s="267"/>
      <c r="R182" s="267"/>
      <c r="S182" s="267"/>
      <c r="T182" s="268"/>
      <c r="AT182" s="269" t="s">
        <v>205</v>
      </c>
      <c r="AU182" s="269" t="s">
        <v>83</v>
      </c>
      <c r="AV182" s="15" t="s">
        <v>81</v>
      </c>
      <c r="AW182" s="15" t="s">
        <v>37</v>
      </c>
      <c r="AX182" s="15" t="s">
        <v>74</v>
      </c>
      <c r="AY182" s="269" t="s">
        <v>196</v>
      </c>
    </row>
    <row r="183" spans="2:65" s="15" customFormat="1">
      <c r="B183" s="260"/>
      <c r="C183" s="261"/>
      <c r="D183" s="218" t="s">
        <v>205</v>
      </c>
      <c r="E183" s="262" t="s">
        <v>24</v>
      </c>
      <c r="F183" s="263" t="s">
        <v>3480</v>
      </c>
      <c r="G183" s="261"/>
      <c r="H183" s="262" t="s">
        <v>24</v>
      </c>
      <c r="I183" s="264"/>
      <c r="J183" s="261"/>
      <c r="K183" s="261"/>
      <c r="L183" s="265"/>
      <c r="M183" s="266"/>
      <c r="N183" s="267"/>
      <c r="O183" s="267"/>
      <c r="P183" s="267"/>
      <c r="Q183" s="267"/>
      <c r="R183" s="267"/>
      <c r="S183" s="267"/>
      <c r="T183" s="268"/>
      <c r="AT183" s="269" t="s">
        <v>205</v>
      </c>
      <c r="AU183" s="269" t="s">
        <v>83</v>
      </c>
      <c r="AV183" s="15" t="s">
        <v>81</v>
      </c>
      <c r="AW183" s="15" t="s">
        <v>37</v>
      </c>
      <c r="AX183" s="15" t="s">
        <v>74</v>
      </c>
      <c r="AY183" s="269" t="s">
        <v>196</v>
      </c>
    </row>
    <row r="184" spans="2:65" s="12" customFormat="1">
      <c r="B184" s="216"/>
      <c r="C184" s="217"/>
      <c r="D184" s="218" t="s">
        <v>205</v>
      </c>
      <c r="E184" s="219" t="s">
        <v>24</v>
      </c>
      <c r="F184" s="220" t="s">
        <v>24</v>
      </c>
      <c r="G184" s="217"/>
      <c r="H184" s="221">
        <v>0</v>
      </c>
      <c r="I184" s="222"/>
      <c r="J184" s="217"/>
      <c r="K184" s="217"/>
      <c r="L184" s="223"/>
      <c r="M184" s="224"/>
      <c r="N184" s="225"/>
      <c r="O184" s="225"/>
      <c r="P184" s="225"/>
      <c r="Q184" s="225"/>
      <c r="R184" s="225"/>
      <c r="S184" s="225"/>
      <c r="T184" s="226"/>
      <c r="AT184" s="227" t="s">
        <v>205</v>
      </c>
      <c r="AU184" s="227" t="s">
        <v>83</v>
      </c>
      <c r="AV184" s="12" t="s">
        <v>83</v>
      </c>
      <c r="AW184" s="12" t="s">
        <v>37</v>
      </c>
      <c r="AX184" s="12" t="s">
        <v>74</v>
      </c>
      <c r="AY184" s="227" t="s">
        <v>196</v>
      </c>
    </row>
    <row r="185" spans="2:65" s="12" customFormat="1">
      <c r="B185" s="216"/>
      <c r="C185" s="217"/>
      <c r="D185" s="218" t="s">
        <v>205</v>
      </c>
      <c r="E185" s="219" t="s">
        <v>24</v>
      </c>
      <c r="F185" s="220" t="s">
        <v>3533</v>
      </c>
      <c r="G185" s="217"/>
      <c r="H185" s="221">
        <v>0.67500000000000004</v>
      </c>
      <c r="I185" s="222"/>
      <c r="J185" s="217"/>
      <c r="K185" s="217"/>
      <c r="L185" s="223"/>
      <c r="M185" s="224"/>
      <c r="N185" s="225"/>
      <c r="O185" s="225"/>
      <c r="P185" s="225"/>
      <c r="Q185" s="225"/>
      <c r="R185" s="225"/>
      <c r="S185" s="225"/>
      <c r="T185" s="226"/>
      <c r="AT185" s="227" t="s">
        <v>205</v>
      </c>
      <c r="AU185" s="227" t="s">
        <v>83</v>
      </c>
      <c r="AV185" s="12" t="s">
        <v>83</v>
      </c>
      <c r="AW185" s="12" t="s">
        <v>37</v>
      </c>
      <c r="AX185" s="12" t="s">
        <v>81</v>
      </c>
      <c r="AY185" s="227" t="s">
        <v>196</v>
      </c>
    </row>
    <row r="186" spans="2:65" s="11" customFormat="1" ht="29.9" customHeight="1">
      <c r="B186" s="188"/>
      <c r="C186" s="189"/>
      <c r="D186" s="190" t="s">
        <v>73</v>
      </c>
      <c r="E186" s="202" t="s">
        <v>230</v>
      </c>
      <c r="F186" s="202" t="s">
        <v>3534</v>
      </c>
      <c r="G186" s="189"/>
      <c r="H186" s="189"/>
      <c r="I186" s="192"/>
      <c r="J186" s="203">
        <f>BK186</f>
        <v>0</v>
      </c>
      <c r="K186" s="189"/>
      <c r="L186" s="194"/>
      <c r="M186" s="195"/>
      <c r="N186" s="196"/>
      <c r="O186" s="196"/>
      <c r="P186" s="197">
        <f>P187+P360</f>
        <v>0</v>
      </c>
      <c r="Q186" s="196"/>
      <c r="R186" s="197">
        <f>R187+R360</f>
        <v>16.018099575839997</v>
      </c>
      <c r="S186" s="196"/>
      <c r="T186" s="198">
        <f>T187+T360</f>
        <v>1.5623999999999998</v>
      </c>
      <c r="AR186" s="199" t="s">
        <v>81</v>
      </c>
      <c r="AT186" s="200" t="s">
        <v>73</v>
      </c>
      <c r="AU186" s="200" t="s">
        <v>81</v>
      </c>
      <c r="AY186" s="199" t="s">
        <v>196</v>
      </c>
      <c r="BK186" s="201">
        <f>BK187+BK360</f>
        <v>0</v>
      </c>
    </row>
    <row r="187" spans="2:65" s="11" customFormat="1" ht="14.9" customHeight="1">
      <c r="B187" s="188"/>
      <c r="C187" s="189"/>
      <c r="D187" s="190" t="s">
        <v>73</v>
      </c>
      <c r="E187" s="202" t="s">
        <v>514</v>
      </c>
      <c r="F187" s="202" t="s">
        <v>3535</v>
      </c>
      <c r="G187" s="189"/>
      <c r="H187" s="189"/>
      <c r="I187" s="192"/>
      <c r="J187" s="203">
        <f>BK187</f>
        <v>0</v>
      </c>
      <c r="K187" s="189"/>
      <c r="L187" s="194"/>
      <c r="M187" s="195"/>
      <c r="N187" s="196"/>
      <c r="O187" s="196"/>
      <c r="P187" s="197">
        <f>SUM(P188:P359)</f>
        <v>0</v>
      </c>
      <c r="Q187" s="196"/>
      <c r="R187" s="197">
        <f>SUM(R188:R359)</f>
        <v>13.111677135839997</v>
      </c>
      <c r="S187" s="196"/>
      <c r="T187" s="198">
        <f>SUM(T188:T359)</f>
        <v>0</v>
      </c>
      <c r="AR187" s="199" t="s">
        <v>81</v>
      </c>
      <c r="AT187" s="200" t="s">
        <v>73</v>
      </c>
      <c r="AU187" s="200" t="s">
        <v>83</v>
      </c>
      <c r="AY187" s="199" t="s">
        <v>196</v>
      </c>
      <c r="BK187" s="201">
        <f>SUM(BK188:BK359)</f>
        <v>0</v>
      </c>
    </row>
    <row r="188" spans="2:65" s="1" customFormat="1" ht="14.5" customHeight="1">
      <c r="B188" s="42"/>
      <c r="C188" s="204" t="s">
        <v>10</v>
      </c>
      <c r="D188" s="204" t="s">
        <v>198</v>
      </c>
      <c r="E188" s="205" t="s">
        <v>3536</v>
      </c>
      <c r="F188" s="206" t="s">
        <v>3537</v>
      </c>
      <c r="G188" s="207" t="s">
        <v>267</v>
      </c>
      <c r="H188" s="208">
        <v>493.40300000000002</v>
      </c>
      <c r="I188" s="209"/>
      <c r="J188" s="210">
        <f>ROUND(I188*H188,2)</f>
        <v>0</v>
      </c>
      <c r="K188" s="206" t="s">
        <v>202</v>
      </c>
      <c r="L188" s="62"/>
      <c r="M188" s="211" t="s">
        <v>24</v>
      </c>
      <c r="N188" s="212" t="s">
        <v>45</v>
      </c>
      <c r="O188" s="43"/>
      <c r="P188" s="213">
        <f>O188*H188</f>
        <v>0</v>
      </c>
      <c r="Q188" s="213">
        <v>0</v>
      </c>
      <c r="R188" s="213">
        <f>Q188*H188</f>
        <v>0</v>
      </c>
      <c r="S188" s="213">
        <v>0</v>
      </c>
      <c r="T188" s="214">
        <f>S188*H188</f>
        <v>0</v>
      </c>
      <c r="AR188" s="25" t="s">
        <v>203</v>
      </c>
      <c r="AT188" s="25" t="s">
        <v>198</v>
      </c>
      <c r="AU188" s="25" t="s">
        <v>211</v>
      </c>
      <c r="AY188" s="25" t="s">
        <v>196</v>
      </c>
      <c r="BE188" s="215">
        <f>IF(N188="základní",J188,0)</f>
        <v>0</v>
      </c>
      <c r="BF188" s="215">
        <f>IF(N188="snížená",J188,0)</f>
        <v>0</v>
      </c>
      <c r="BG188" s="215">
        <f>IF(N188="zákl. přenesená",J188,0)</f>
        <v>0</v>
      </c>
      <c r="BH188" s="215">
        <f>IF(N188="sníž. přenesená",J188,0)</f>
        <v>0</v>
      </c>
      <c r="BI188" s="215">
        <f>IF(N188="nulová",J188,0)</f>
        <v>0</v>
      </c>
      <c r="BJ188" s="25" t="s">
        <v>81</v>
      </c>
      <c r="BK188" s="215">
        <f>ROUND(I188*H188,2)</f>
        <v>0</v>
      </c>
      <c r="BL188" s="25" t="s">
        <v>203</v>
      </c>
      <c r="BM188" s="25" t="s">
        <v>3538</v>
      </c>
    </row>
    <row r="189" spans="2:65" s="12" customFormat="1">
      <c r="B189" s="216"/>
      <c r="C189" s="217"/>
      <c r="D189" s="218" t="s">
        <v>205</v>
      </c>
      <c r="E189" s="219" t="s">
        <v>24</v>
      </c>
      <c r="F189" s="220" t="s">
        <v>3539</v>
      </c>
      <c r="G189" s="217"/>
      <c r="H189" s="221">
        <v>345.28</v>
      </c>
      <c r="I189" s="222"/>
      <c r="J189" s="217"/>
      <c r="K189" s="217"/>
      <c r="L189" s="223"/>
      <c r="M189" s="224"/>
      <c r="N189" s="225"/>
      <c r="O189" s="225"/>
      <c r="P189" s="225"/>
      <c r="Q189" s="225"/>
      <c r="R189" s="225"/>
      <c r="S189" s="225"/>
      <c r="T189" s="226"/>
      <c r="AT189" s="227" t="s">
        <v>205</v>
      </c>
      <c r="AU189" s="227" t="s">
        <v>211</v>
      </c>
      <c r="AV189" s="12" t="s">
        <v>83</v>
      </c>
      <c r="AW189" s="12" t="s">
        <v>37</v>
      </c>
      <c r="AX189" s="12" t="s">
        <v>74</v>
      </c>
      <c r="AY189" s="227" t="s">
        <v>196</v>
      </c>
    </row>
    <row r="190" spans="2:65" s="12" customFormat="1">
      <c r="B190" s="216"/>
      <c r="C190" s="217"/>
      <c r="D190" s="218" t="s">
        <v>205</v>
      </c>
      <c r="E190" s="219" t="s">
        <v>24</v>
      </c>
      <c r="F190" s="220" t="s">
        <v>3540</v>
      </c>
      <c r="G190" s="217"/>
      <c r="H190" s="221">
        <v>53.768000000000001</v>
      </c>
      <c r="I190" s="222"/>
      <c r="J190" s="217"/>
      <c r="K190" s="217"/>
      <c r="L190" s="223"/>
      <c r="M190" s="224"/>
      <c r="N190" s="225"/>
      <c r="O190" s="225"/>
      <c r="P190" s="225"/>
      <c r="Q190" s="225"/>
      <c r="R190" s="225"/>
      <c r="S190" s="225"/>
      <c r="T190" s="226"/>
      <c r="AT190" s="227" t="s">
        <v>205</v>
      </c>
      <c r="AU190" s="227" t="s">
        <v>211</v>
      </c>
      <c r="AV190" s="12" t="s">
        <v>83</v>
      </c>
      <c r="AW190" s="12" t="s">
        <v>37</v>
      </c>
      <c r="AX190" s="12" t="s">
        <v>74</v>
      </c>
      <c r="AY190" s="227" t="s">
        <v>196</v>
      </c>
    </row>
    <row r="191" spans="2:65" s="12" customFormat="1">
      <c r="B191" s="216"/>
      <c r="C191" s="217"/>
      <c r="D191" s="218" t="s">
        <v>205</v>
      </c>
      <c r="E191" s="219" t="s">
        <v>24</v>
      </c>
      <c r="F191" s="220" t="s">
        <v>3541</v>
      </c>
      <c r="G191" s="217"/>
      <c r="H191" s="221">
        <v>6.6150000000000002</v>
      </c>
      <c r="I191" s="222"/>
      <c r="J191" s="217"/>
      <c r="K191" s="217"/>
      <c r="L191" s="223"/>
      <c r="M191" s="224"/>
      <c r="N191" s="225"/>
      <c r="O191" s="225"/>
      <c r="P191" s="225"/>
      <c r="Q191" s="225"/>
      <c r="R191" s="225"/>
      <c r="S191" s="225"/>
      <c r="T191" s="226"/>
      <c r="AT191" s="227" t="s">
        <v>205</v>
      </c>
      <c r="AU191" s="227" t="s">
        <v>211</v>
      </c>
      <c r="AV191" s="12" t="s">
        <v>83</v>
      </c>
      <c r="AW191" s="12" t="s">
        <v>37</v>
      </c>
      <c r="AX191" s="12" t="s">
        <v>74</v>
      </c>
      <c r="AY191" s="227" t="s">
        <v>196</v>
      </c>
    </row>
    <row r="192" spans="2:65" s="12" customFormat="1">
      <c r="B192" s="216"/>
      <c r="C192" s="217"/>
      <c r="D192" s="218" t="s">
        <v>205</v>
      </c>
      <c r="E192" s="219" t="s">
        <v>24</v>
      </c>
      <c r="F192" s="220" t="s">
        <v>3542</v>
      </c>
      <c r="G192" s="217"/>
      <c r="H192" s="221">
        <v>36.18</v>
      </c>
      <c r="I192" s="222"/>
      <c r="J192" s="217"/>
      <c r="K192" s="217"/>
      <c r="L192" s="223"/>
      <c r="M192" s="224"/>
      <c r="N192" s="225"/>
      <c r="O192" s="225"/>
      <c r="P192" s="225"/>
      <c r="Q192" s="225"/>
      <c r="R192" s="225"/>
      <c r="S192" s="225"/>
      <c r="T192" s="226"/>
      <c r="AT192" s="227" t="s">
        <v>205</v>
      </c>
      <c r="AU192" s="227" t="s">
        <v>211</v>
      </c>
      <c r="AV192" s="12" t="s">
        <v>83</v>
      </c>
      <c r="AW192" s="12" t="s">
        <v>37</v>
      </c>
      <c r="AX192" s="12" t="s">
        <v>74</v>
      </c>
      <c r="AY192" s="227" t="s">
        <v>196</v>
      </c>
    </row>
    <row r="193" spans="2:51" s="12" customFormat="1">
      <c r="B193" s="216"/>
      <c r="C193" s="217"/>
      <c r="D193" s="218" t="s">
        <v>205</v>
      </c>
      <c r="E193" s="219" t="s">
        <v>24</v>
      </c>
      <c r="F193" s="220" t="s">
        <v>3543</v>
      </c>
      <c r="G193" s="217"/>
      <c r="H193" s="221">
        <v>74.97</v>
      </c>
      <c r="I193" s="222"/>
      <c r="J193" s="217"/>
      <c r="K193" s="217"/>
      <c r="L193" s="223"/>
      <c r="M193" s="224"/>
      <c r="N193" s="225"/>
      <c r="O193" s="225"/>
      <c r="P193" s="225"/>
      <c r="Q193" s="225"/>
      <c r="R193" s="225"/>
      <c r="S193" s="225"/>
      <c r="T193" s="226"/>
      <c r="AT193" s="227" t="s">
        <v>205</v>
      </c>
      <c r="AU193" s="227" t="s">
        <v>211</v>
      </c>
      <c r="AV193" s="12" t="s">
        <v>83</v>
      </c>
      <c r="AW193" s="12" t="s">
        <v>37</v>
      </c>
      <c r="AX193" s="12" t="s">
        <v>74</v>
      </c>
      <c r="AY193" s="227" t="s">
        <v>196</v>
      </c>
    </row>
    <row r="194" spans="2:51" s="12" customFormat="1">
      <c r="B194" s="216"/>
      <c r="C194" s="217"/>
      <c r="D194" s="218" t="s">
        <v>205</v>
      </c>
      <c r="E194" s="219" t="s">
        <v>24</v>
      </c>
      <c r="F194" s="220" t="s">
        <v>3544</v>
      </c>
      <c r="G194" s="217"/>
      <c r="H194" s="221">
        <v>14.28</v>
      </c>
      <c r="I194" s="222"/>
      <c r="J194" s="217"/>
      <c r="K194" s="217"/>
      <c r="L194" s="223"/>
      <c r="M194" s="224"/>
      <c r="N194" s="225"/>
      <c r="O194" s="225"/>
      <c r="P194" s="225"/>
      <c r="Q194" s="225"/>
      <c r="R194" s="225"/>
      <c r="S194" s="225"/>
      <c r="T194" s="226"/>
      <c r="AT194" s="227" t="s">
        <v>205</v>
      </c>
      <c r="AU194" s="227" t="s">
        <v>211</v>
      </c>
      <c r="AV194" s="12" t="s">
        <v>83</v>
      </c>
      <c r="AW194" s="12" t="s">
        <v>37</v>
      </c>
      <c r="AX194" s="12" t="s">
        <v>74</v>
      </c>
      <c r="AY194" s="227" t="s">
        <v>196</v>
      </c>
    </row>
    <row r="195" spans="2:51" s="12" customFormat="1">
      <c r="B195" s="216"/>
      <c r="C195" s="217"/>
      <c r="D195" s="218" t="s">
        <v>205</v>
      </c>
      <c r="E195" s="219" t="s">
        <v>24</v>
      </c>
      <c r="F195" s="220" t="s">
        <v>3545</v>
      </c>
      <c r="G195" s="217"/>
      <c r="H195" s="221">
        <v>2.125</v>
      </c>
      <c r="I195" s="222"/>
      <c r="J195" s="217"/>
      <c r="K195" s="217"/>
      <c r="L195" s="223"/>
      <c r="M195" s="224"/>
      <c r="N195" s="225"/>
      <c r="O195" s="225"/>
      <c r="P195" s="225"/>
      <c r="Q195" s="225"/>
      <c r="R195" s="225"/>
      <c r="S195" s="225"/>
      <c r="T195" s="226"/>
      <c r="AT195" s="227" t="s">
        <v>205</v>
      </c>
      <c r="AU195" s="227" t="s">
        <v>211</v>
      </c>
      <c r="AV195" s="12" t="s">
        <v>83</v>
      </c>
      <c r="AW195" s="12" t="s">
        <v>37</v>
      </c>
      <c r="AX195" s="12" t="s">
        <v>74</v>
      </c>
      <c r="AY195" s="227" t="s">
        <v>196</v>
      </c>
    </row>
    <row r="196" spans="2:51" s="12" customFormat="1">
      <c r="B196" s="216"/>
      <c r="C196" s="217"/>
      <c r="D196" s="218" t="s">
        <v>205</v>
      </c>
      <c r="E196" s="219" t="s">
        <v>24</v>
      </c>
      <c r="F196" s="220" t="s">
        <v>3546</v>
      </c>
      <c r="G196" s="217"/>
      <c r="H196" s="221">
        <v>12</v>
      </c>
      <c r="I196" s="222"/>
      <c r="J196" s="217"/>
      <c r="K196" s="217"/>
      <c r="L196" s="223"/>
      <c r="M196" s="224"/>
      <c r="N196" s="225"/>
      <c r="O196" s="225"/>
      <c r="P196" s="225"/>
      <c r="Q196" s="225"/>
      <c r="R196" s="225"/>
      <c r="S196" s="225"/>
      <c r="T196" s="226"/>
      <c r="AT196" s="227" t="s">
        <v>205</v>
      </c>
      <c r="AU196" s="227" t="s">
        <v>211</v>
      </c>
      <c r="AV196" s="12" t="s">
        <v>83</v>
      </c>
      <c r="AW196" s="12" t="s">
        <v>37</v>
      </c>
      <c r="AX196" s="12" t="s">
        <v>74</v>
      </c>
      <c r="AY196" s="227" t="s">
        <v>196</v>
      </c>
    </row>
    <row r="197" spans="2:51" s="12" customFormat="1">
      <c r="B197" s="216"/>
      <c r="C197" s="217"/>
      <c r="D197" s="218" t="s">
        <v>205</v>
      </c>
      <c r="E197" s="219" t="s">
        <v>24</v>
      </c>
      <c r="F197" s="220" t="s">
        <v>3547</v>
      </c>
      <c r="G197" s="217"/>
      <c r="H197" s="221">
        <v>-49.524999999999999</v>
      </c>
      <c r="I197" s="222"/>
      <c r="J197" s="217"/>
      <c r="K197" s="217"/>
      <c r="L197" s="223"/>
      <c r="M197" s="224"/>
      <c r="N197" s="225"/>
      <c r="O197" s="225"/>
      <c r="P197" s="225"/>
      <c r="Q197" s="225"/>
      <c r="R197" s="225"/>
      <c r="S197" s="225"/>
      <c r="T197" s="226"/>
      <c r="AT197" s="227" t="s">
        <v>205</v>
      </c>
      <c r="AU197" s="227" t="s">
        <v>211</v>
      </c>
      <c r="AV197" s="12" t="s">
        <v>83</v>
      </c>
      <c r="AW197" s="12" t="s">
        <v>37</v>
      </c>
      <c r="AX197" s="12" t="s">
        <v>74</v>
      </c>
      <c r="AY197" s="227" t="s">
        <v>196</v>
      </c>
    </row>
    <row r="198" spans="2:51" s="12" customFormat="1">
      <c r="B198" s="216"/>
      <c r="C198" s="217"/>
      <c r="D198" s="218" t="s">
        <v>205</v>
      </c>
      <c r="E198" s="219" t="s">
        <v>24</v>
      </c>
      <c r="F198" s="220" t="s">
        <v>3548</v>
      </c>
      <c r="G198" s="217"/>
      <c r="H198" s="221">
        <v>-10.872</v>
      </c>
      <c r="I198" s="222"/>
      <c r="J198" s="217"/>
      <c r="K198" s="217"/>
      <c r="L198" s="223"/>
      <c r="M198" s="224"/>
      <c r="N198" s="225"/>
      <c r="O198" s="225"/>
      <c r="P198" s="225"/>
      <c r="Q198" s="225"/>
      <c r="R198" s="225"/>
      <c r="S198" s="225"/>
      <c r="T198" s="226"/>
      <c r="AT198" s="227" t="s">
        <v>205</v>
      </c>
      <c r="AU198" s="227" t="s">
        <v>211</v>
      </c>
      <c r="AV198" s="12" t="s">
        <v>83</v>
      </c>
      <c r="AW198" s="12" t="s">
        <v>37</v>
      </c>
      <c r="AX198" s="12" t="s">
        <v>74</v>
      </c>
      <c r="AY198" s="227" t="s">
        <v>196</v>
      </c>
    </row>
    <row r="199" spans="2:51" s="12" customFormat="1">
      <c r="B199" s="216"/>
      <c r="C199" s="217"/>
      <c r="D199" s="218" t="s">
        <v>205</v>
      </c>
      <c r="E199" s="219" t="s">
        <v>24</v>
      </c>
      <c r="F199" s="220" t="s">
        <v>3549</v>
      </c>
      <c r="G199" s="217"/>
      <c r="H199" s="221">
        <v>-23.692</v>
      </c>
      <c r="I199" s="222"/>
      <c r="J199" s="217"/>
      <c r="K199" s="217"/>
      <c r="L199" s="223"/>
      <c r="M199" s="224"/>
      <c r="N199" s="225"/>
      <c r="O199" s="225"/>
      <c r="P199" s="225"/>
      <c r="Q199" s="225"/>
      <c r="R199" s="225"/>
      <c r="S199" s="225"/>
      <c r="T199" s="226"/>
      <c r="AT199" s="227" t="s">
        <v>205</v>
      </c>
      <c r="AU199" s="227" t="s">
        <v>211</v>
      </c>
      <c r="AV199" s="12" t="s">
        <v>83</v>
      </c>
      <c r="AW199" s="12" t="s">
        <v>37</v>
      </c>
      <c r="AX199" s="12" t="s">
        <v>74</v>
      </c>
      <c r="AY199" s="227" t="s">
        <v>196</v>
      </c>
    </row>
    <row r="200" spans="2:51" s="12" customFormat="1">
      <c r="B200" s="216"/>
      <c r="C200" s="217"/>
      <c r="D200" s="218" t="s">
        <v>205</v>
      </c>
      <c r="E200" s="219" t="s">
        <v>24</v>
      </c>
      <c r="F200" s="220" t="s">
        <v>3550</v>
      </c>
      <c r="G200" s="217"/>
      <c r="H200" s="221">
        <v>10.08</v>
      </c>
      <c r="I200" s="222"/>
      <c r="J200" s="217"/>
      <c r="K200" s="217"/>
      <c r="L200" s="223"/>
      <c r="M200" s="224"/>
      <c r="N200" s="225"/>
      <c r="O200" s="225"/>
      <c r="P200" s="225"/>
      <c r="Q200" s="225"/>
      <c r="R200" s="225"/>
      <c r="S200" s="225"/>
      <c r="T200" s="226"/>
      <c r="AT200" s="227" t="s">
        <v>205</v>
      </c>
      <c r="AU200" s="227" t="s">
        <v>211</v>
      </c>
      <c r="AV200" s="12" t="s">
        <v>83</v>
      </c>
      <c r="AW200" s="12" t="s">
        <v>37</v>
      </c>
      <c r="AX200" s="12" t="s">
        <v>74</v>
      </c>
      <c r="AY200" s="227" t="s">
        <v>196</v>
      </c>
    </row>
    <row r="201" spans="2:51" s="12" customFormat="1">
      <c r="B201" s="216"/>
      <c r="C201" s="217"/>
      <c r="D201" s="218" t="s">
        <v>205</v>
      </c>
      <c r="E201" s="219" t="s">
        <v>24</v>
      </c>
      <c r="F201" s="220" t="s">
        <v>3551</v>
      </c>
      <c r="G201" s="217"/>
      <c r="H201" s="221">
        <v>1.89</v>
      </c>
      <c r="I201" s="222"/>
      <c r="J201" s="217"/>
      <c r="K201" s="217"/>
      <c r="L201" s="223"/>
      <c r="M201" s="224"/>
      <c r="N201" s="225"/>
      <c r="O201" s="225"/>
      <c r="P201" s="225"/>
      <c r="Q201" s="225"/>
      <c r="R201" s="225"/>
      <c r="S201" s="225"/>
      <c r="T201" s="226"/>
      <c r="AT201" s="227" t="s">
        <v>205</v>
      </c>
      <c r="AU201" s="227" t="s">
        <v>211</v>
      </c>
      <c r="AV201" s="12" t="s">
        <v>83</v>
      </c>
      <c r="AW201" s="12" t="s">
        <v>37</v>
      </c>
      <c r="AX201" s="12" t="s">
        <v>74</v>
      </c>
      <c r="AY201" s="227" t="s">
        <v>196</v>
      </c>
    </row>
    <row r="202" spans="2:51" s="12" customFormat="1">
      <c r="B202" s="216"/>
      <c r="C202" s="217"/>
      <c r="D202" s="218" t="s">
        <v>205</v>
      </c>
      <c r="E202" s="219" t="s">
        <v>24</v>
      </c>
      <c r="F202" s="220" t="s">
        <v>3552</v>
      </c>
      <c r="G202" s="217"/>
      <c r="H202" s="221">
        <v>0.52500000000000002</v>
      </c>
      <c r="I202" s="222"/>
      <c r="J202" s="217"/>
      <c r="K202" s="217"/>
      <c r="L202" s="223"/>
      <c r="M202" s="224"/>
      <c r="N202" s="225"/>
      <c r="O202" s="225"/>
      <c r="P202" s="225"/>
      <c r="Q202" s="225"/>
      <c r="R202" s="225"/>
      <c r="S202" s="225"/>
      <c r="T202" s="226"/>
      <c r="AT202" s="227" t="s">
        <v>205</v>
      </c>
      <c r="AU202" s="227" t="s">
        <v>211</v>
      </c>
      <c r="AV202" s="12" t="s">
        <v>83</v>
      </c>
      <c r="AW202" s="12" t="s">
        <v>37</v>
      </c>
      <c r="AX202" s="12" t="s">
        <v>74</v>
      </c>
      <c r="AY202" s="227" t="s">
        <v>196</v>
      </c>
    </row>
    <row r="203" spans="2:51" s="12" customFormat="1">
      <c r="B203" s="216"/>
      <c r="C203" s="217"/>
      <c r="D203" s="218" t="s">
        <v>205</v>
      </c>
      <c r="E203" s="219" t="s">
        <v>24</v>
      </c>
      <c r="F203" s="220" t="s">
        <v>3553</v>
      </c>
      <c r="G203" s="217"/>
      <c r="H203" s="221">
        <v>0.46500000000000002</v>
      </c>
      <c r="I203" s="222"/>
      <c r="J203" s="217"/>
      <c r="K203" s="217"/>
      <c r="L203" s="223"/>
      <c r="M203" s="224"/>
      <c r="N203" s="225"/>
      <c r="O203" s="225"/>
      <c r="P203" s="225"/>
      <c r="Q203" s="225"/>
      <c r="R203" s="225"/>
      <c r="S203" s="225"/>
      <c r="T203" s="226"/>
      <c r="AT203" s="227" t="s">
        <v>205</v>
      </c>
      <c r="AU203" s="227" t="s">
        <v>211</v>
      </c>
      <c r="AV203" s="12" t="s">
        <v>83</v>
      </c>
      <c r="AW203" s="12" t="s">
        <v>37</v>
      </c>
      <c r="AX203" s="12" t="s">
        <v>74</v>
      </c>
      <c r="AY203" s="227" t="s">
        <v>196</v>
      </c>
    </row>
    <row r="204" spans="2:51" s="12" customFormat="1">
      <c r="B204" s="216"/>
      <c r="C204" s="217"/>
      <c r="D204" s="218" t="s">
        <v>205</v>
      </c>
      <c r="E204" s="219" t="s">
        <v>24</v>
      </c>
      <c r="F204" s="220" t="s">
        <v>3554</v>
      </c>
      <c r="G204" s="217"/>
      <c r="H204" s="221">
        <v>0.6</v>
      </c>
      <c r="I204" s="222"/>
      <c r="J204" s="217"/>
      <c r="K204" s="217"/>
      <c r="L204" s="223"/>
      <c r="M204" s="224"/>
      <c r="N204" s="225"/>
      <c r="O204" s="225"/>
      <c r="P204" s="225"/>
      <c r="Q204" s="225"/>
      <c r="R204" s="225"/>
      <c r="S204" s="225"/>
      <c r="T204" s="226"/>
      <c r="AT204" s="227" t="s">
        <v>205</v>
      </c>
      <c r="AU204" s="227" t="s">
        <v>211</v>
      </c>
      <c r="AV204" s="12" t="s">
        <v>83</v>
      </c>
      <c r="AW204" s="12" t="s">
        <v>37</v>
      </c>
      <c r="AX204" s="12" t="s">
        <v>74</v>
      </c>
      <c r="AY204" s="227" t="s">
        <v>196</v>
      </c>
    </row>
    <row r="205" spans="2:51" s="12" customFormat="1">
      <c r="B205" s="216"/>
      <c r="C205" s="217"/>
      <c r="D205" s="218" t="s">
        <v>205</v>
      </c>
      <c r="E205" s="219" t="s">
        <v>24</v>
      </c>
      <c r="F205" s="220" t="s">
        <v>3555</v>
      </c>
      <c r="G205" s="217"/>
      <c r="H205" s="221">
        <v>1.17</v>
      </c>
      <c r="I205" s="222"/>
      <c r="J205" s="217"/>
      <c r="K205" s="217"/>
      <c r="L205" s="223"/>
      <c r="M205" s="224"/>
      <c r="N205" s="225"/>
      <c r="O205" s="225"/>
      <c r="P205" s="225"/>
      <c r="Q205" s="225"/>
      <c r="R205" s="225"/>
      <c r="S205" s="225"/>
      <c r="T205" s="226"/>
      <c r="AT205" s="227" t="s">
        <v>205</v>
      </c>
      <c r="AU205" s="227" t="s">
        <v>211</v>
      </c>
      <c r="AV205" s="12" t="s">
        <v>83</v>
      </c>
      <c r="AW205" s="12" t="s">
        <v>37</v>
      </c>
      <c r="AX205" s="12" t="s">
        <v>74</v>
      </c>
      <c r="AY205" s="227" t="s">
        <v>196</v>
      </c>
    </row>
    <row r="206" spans="2:51" s="12" customFormat="1">
      <c r="B206" s="216"/>
      <c r="C206" s="217"/>
      <c r="D206" s="218" t="s">
        <v>205</v>
      </c>
      <c r="E206" s="219" t="s">
        <v>24</v>
      </c>
      <c r="F206" s="220" t="s">
        <v>3556</v>
      </c>
      <c r="G206" s="217"/>
      <c r="H206" s="221">
        <v>0.67500000000000004</v>
      </c>
      <c r="I206" s="222"/>
      <c r="J206" s="217"/>
      <c r="K206" s="217"/>
      <c r="L206" s="223"/>
      <c r="M206" s="224"/>
      <c r="N206" s="225"/>
      <c r="O206" s="225"/>
      <c r="P206" s="225"/>
      <c r="Q206" s="225"/>
      <c r="R206" s="225"/>
      <c r="S206" s="225"/>
      <c r="T206" s="226"/>
      <c r="AT206" s="227" t="s">
        <v>205</v>
      </c>
      <c r="AU206" s="227" t="s">
        <v>211</v>
      </c>
      <c r="AV206" s="12" t="s">
        <v>83</v>
      </c>
      <c r="AW206" s="12" t="s">
        <v>37</v>
      </c>
      <c r="AX206" s="12" t="s">
        <v>74</v>
      </c>
      <c r="AY206" s="227" t="s">
        <v>196</v>
      </c>
    </row>
    <row r="207" spans="2:51" s="12" customFormat="1">
      <c r="B207" s="216"/>
      <c r="C207" s="217"/>
      <c r="D207" s="218" t="s">
        <v>205</v>
      </c>
      <c r="E207" s="219" t="s">
        <v>24</v>
      </c>
      <c r="F207" s="220" t="s">
        <v>3557</v>
      </c>
      <c r="G207" s="217"/>
      <c r="H207" s="221">
        <v>0.65100000000000002</v>
      </c>
      <c r="I207" s="222"/>
      <c r="J207" s="217"/>
      <c r="K207" s="217"/>
      <c r="L207" s="223"/>
      <c r="M207" s="224"/>
      <c r="N207" s="225"/>
      <c r="O207" s="225"/>
      <c r="P207" s="225"/>
      <c r="Q207" s="225"/>
      <c r="R207" s="225"/>
      <c r="S207" s="225"/>
      <c r="T207" s="226"/>
      <c r="AT207" s="227" t="s">
        <v>205</v>
      </c>
      <c r="AU207" s="227" t="s">
        <v>211</v>
      </c>
      <c r="AV207" s="12" t="s">
        <v>83</v>
      </c>
      <c r="AW207" s="12" t="s">
        <v>37</v>
      </c>
      <c r="AX207" s="12" t="s">
        <v>74</v>
      </c>
      <c r="AY207" s="227" t="s">
        <v>196</v>
      </c>
    </row>
    <row r="208" spans="2:51" s="12" customFormat="1">
      <c r="B208" s="216"/>
      <c r="C208" s="217"/>
      <c r="D208" s="218" t="s">
        <v>205</v>
      </c>
      <c r="E208" s="219" t="s">
        <v>24</v>
      </c>
      <c r="F208" s="220" t="s">
        <v>3558</v>
      </c>
      <c r="G208" s="217"/>
      <c r="H208" s="221">
        <v>0.9</v>
      </c>
      <c r="I208" s="222"/>
      <c r="J208" s="217"/>
      <c r="K208" s="217"/>
      <c r="L208" s="223"/>
      <c r="M208" s="224"/>
      <c r="N208" s="225"/>
      <c r="O208" s="225"/>
      <c r="P208" s="225"/>
      <c r="Q208" s="225"/>
      <c r="R208" s="225"/>
      <c r="S208" s="225"/>
      <c r="T208" s="226"/>
      <c r="AT208" s="227" t="s">
        <v>205</v>
      </c>
      <c r="AU208" s="227" t="s">
        <v>211</v>
      </c>
      <c r="AV208" s="12" t="s">
        <v>83</v>
      </c>
      <c r="AW208" s="12" t="s">
        <v>37</v>
      </c>
      <c r="AX208" s="12" t="s">
        <v>74</v>
      </c>
      <c r="AY208" s="227" t="s">
        <v>196</v>
      </c>
    </row>
    <row r="209" spans="2:65" s="12" customFormat="1">
      <c r="B209" s="216"/>
      <c r="C209" s="217"/>
      <c r="D209" s="218" t="s">
        <v>205</v>
      </c>
      <c r="E209" s="219" t="s">
        <v>24</v>
      </c>
      <c r="F209" s="220" t="s">
        <v>3559</v>
      </c>
      <c r="G209" s="217"/>
      <c r="H209" s="221">
        <v>1.08</v>
      </c>
      <c r="I209" s="222"/>
      <c r="J209" s="217"/>
      <c r="K209" s="217"/>
      <c r="L209" s="223"/>
      <c r="M209" s="224"/>
      <c r="N209" s="225"/>
      <c r="O209" s="225"/>
      <c r="P209" s="225"/>
      <c r="Q209" s="225"/>
      <c r="R209" s="225"/>
      <c r="S209" s="225"/>
      <c r="T209" s="226"/>
      <c r="AT209" s="227" t="s">
        <v>205</v>
      </c>
      <c r="AU209" s="227" t="s">
        <v>211</v>
      </c>
      <c r="AV209" s="12" t="s">
        <v>83</v>
      </c>
      <c r="AW209" s="12" t="s">
        <v>37</v>
      </c>
      <c r="AX209" s="12" t="s">
        <v>74</v>
      </c>
      <c r="AY209" s="227" t="s">
        <v>196</v>
      </c>
    </row>
    <row r="210" spans="2:65" s="12" customFormat="1">
      <c r="B210" s="216"/>
      <c r="C210" s="217"/>
      <c r="D210" s="218" t="s">
        <v>205</v>
      </c>
      <c r="E210" s="219" t="s">
        <v>24</v>
      </c>
      <c r="F210" s="220" t="s">
        <v>3560</v>
      </c>
      <c r="G210" s="217"/>
      <c r="H210" s="221">
        <v>0.24</v>
      </c>
      <c r="I210" s="222"/>
      <c r="J210" s="217"/>
      <c r="K210" s="217"/>
      <c r="L210" s="223"/>
      <c r="M210" s="224"/>
      <c r="N210" s="225"/>
      <c r="O210" s="225"/>
      <c r="P210" s="225"/>
      <c r="Q210" s="225"/>
      <c r="R210" s="225"/>
      <c r="S210" s="225"/>
      <c r="T210" s="226"/>
      <c r="AT210" s="227" t="s">
        <v>205</v>
      </c>
      <c r="AU210" s="227" t="s">
        <v>211</v>
      </c>
      <c r="AV210" s="12" t="s">
        <v>83</v>
      </c>
      <c r="AW210" s="12" t="s">
        <v>37</v>
      </c>
      <c r="AX210" s="12" t="s">
        <v>74</v>
      </c>
      <c r="AY210" s="227" t="s">
        <v>196</v>
      </c>
    </row>
    <row r="211" spans="2:65" s="12" customFormat="1">
      <c r="B211" s="216"/>
      <c r="C211" s="217"/>
      <c r="D211" s="218" t="s">
        <v>205</v>
      </c>
      <c r="E211" s="219" t="s">
        <v>24</v>
      </c>
      <c r="F211" s="220" t="s">
        <v>3561</v>
      </c>
      <c r="G211" s="217"/>
      <c r="H211" s="221">
        <v>1.92</v>
      </c>
      <c r="I211" s="222"/>
      <c r="J211" s="217"/>
      <c r="K211" s="217"/>
      <c r="L211" s="223"/>
      <c r="M211" s="224"/>
      <c r="N211" s="225"/>
      <c r="O211" s="225"/>
      <c r="P211" s="225"/>
      <c r="Q211" s="225"/>
      <c r="R211" s="225"/>
      <c r="S211" s="225"/>
      <c r="T211" s="226"/>
      <c r="AT211" s="227" t="s">
        <v>205</v>
      </c>
      <c r="AU211" s="227" t="s">
        <v>211</v>
      </c>
      <c r="AV211" s="12" t="s">
        <v>83</v>
      </c>
      <c r="AW211" s="12" t="s">
        <v>37</v>
      </c>
      <c r="AX211" s="12" t="s">
        <v>74</v>
      </c>
      <c r="AY211" s="227" t="s">
        <v>196</v>
      </c>
    </row>
    <row r="212" spans="2:65" s="12" customFormat="1">
      <c r="B212" s="216"/>
      <c r="C212" s="217"/>
      <c r="D212" s="218" t="s">
        <v>205</v>
      </c>
      <c r="E212" s="219" t="s">
        <v>24</v>
      </c>
      <c r="F212" s="220" t="s">
        <v>2058</v>
      </c>
      <c r="G212" s="217"/>
      <c r="H212" s="221">
        <v>0.75</v>
      </c>
      <c r="I212" s="222"/>
      <c r="J212" s="217"/>
      <c r="K212" s="217"/>
      <c r="L212" s="223"/>
      <c r="M212" s="224"/>
      <c r="N212" s="225"/>
      <c r="O212" s="225"/>
      <c r="P212" s="225"/>
      <c r="Q212" s="225"/>
      <c r="R212" s="225"/>
      <c r="S212" s="225"/>
      <c r="T212" s="226"/>
      <c r="AT212" s="227" t="s">
        <v>205</v>
      </c>
      <c r="AU212" s="227" t="s">
        <v>211</v>
      </c>
      <c r="AV212" s="12" t="s">
        <v>83</v>
      </c>
      <c r="AW212" s="12" t="s">
        <v>37</v>
      </c>
      <c r="AX212" s="12" t="s">
        <v>74</v>
      </c>
      <c r="AY212" s="227" t="s">
        <v>196</v>
      </c>
    </row>
    <row r="213" spans="2:65" s="12" customFormat="1">
      <c r="B213" s="216"/>
      <c r="C213" s="217"/>
      <c r="D213" s="218" t="s">
        <v>205</v>
      </c>
      <c r="E213" s="219" t="s">
        <v>24</v>
      </c>
      <c r="F213" s="220" t="s">
        <v>3562</v>
      </c>
      <c r="G213" s="217"/>
      <c r="H213" s="221">
        <v>1.468</v>
      </c>
      <c r="I213" s="222"/>
      <c r="J213" s="217"/>
      <c r="K213" s="217"/>
      <c r="L213" s="223"/>
      <c r="M213" s="224"/>
      <c r="N213" s="225"/>
      <c r="O213" s="225"/>
      <c r="P213" s="225"/>
      <c r="Q213" s="225"/>
      <c r="R213" s="225"/>
      <c r="S213" s="225"/>
      <c r="T213" s="226"/>
      <c r="AT213" s="227" t="s">
        <v>205</v>
      </c>
      <c r="AU213" s="227" t="s">
        <v>211</v>
      </c>
      <c r="AV213" s="12" t="s">
        <v>83</v>
      </c>
      <c r="AW213" s="12" t="s">
        <v>37</v>
      </c>
      <c r="AX213" s="12" t="s">
        <v>74</v>
      </c>
      <c r="AY213" s="227" t="s">
        <v>196</v>
      </c>
    </row>
    <row r="214" spans="2:65" s="12" customFormat="1">
      <c r="B214" s="216"/>
      <c r="C214" s="217"/>
      <c r="D214" s="218" t="s">
        <v>205</v>
      </c>
      <c r="E214" s="219" t="s">
        <v>24</v>
      </c>
      <c r="F214" s="220" t="s">
        <v>3563</v>
      </c>
      <c r="G214" s="217"/>
      <c r="H214" s="221">
        <v>1.51</v>
      </c>
      <c r="I214" s="222"/>
      <c r="J214" s="217"/>
      <c r="K214" s="217"/>
      <c r="L214" s="223"/>
      <c r="M214" s="224"/>
      <c r="N214" s="225"/>
      <c r="O214" s="225"/>
      <c r="P214" s="225"/>
      <c r="Q214" s="225"/>
      <c r="R214" s="225"/>
      <c r="S214" s="225"/>
      <c r="T214" s="226"/>
      <c r="AT214" s="227" t="s">
        <v>205</v>
      </c>
      <c r="AU214" s="227" t="s">
        <v>211</v>
      </c>
      <c r="AV214" s="12" t="s">
        <v>83</v>
      </c>
      <c r="AW214" s="12" t="s">
        <v>37</v>
      </c>
      <c r="AX214" s="12" t="s">
        <v>74</v>
      </c>
      <c r="AY214" s="227" t="s">
        <v>196</v>
      </c>
    </row>
    <row r="215" spans="2:65" s="12" customFormat="1">
      <c r="B215" s="216"/>
      <c r="C215" s="217"/>
      <c r="D215" s="218" t="s">
        <v>205</v>
      </c>
      <c r="E215" s="219" t="s">
        <v>24</v>
      </c>
      <c r="F215" s="220" t="s">
        <v>3564</v>
      </c>
      <c r="G215" s="217"/>
      <c r="H215" s="221">
        <v>1.6</v>
      </c>
      <c r="I215" s="222"/>
      <c r="J215" s="217"/>
      <c r="K215" s="217"/>
      <c r="L215" s="223"/>
      <c r="M215" s="224"/>
      <c r="N215" s="225"/>
      <c r="O215" s="225"/>
      <c r="P215" s="225"/>
      <c r="Q215" s="225"/>
      <c r="R215" s="225"/>
      <c r="S215" s="225"/>
      <c r="T215" s="226"/>
      <c r="AT215" s="227" t="s">
        <v>205</v>
      </c>
      <c r="AU215" s="227" t="s">
        <v>211</v>
      </c>
      <c r="AV215" s="12" t="s">
        <v>83</v>
      </c>
      <c r="AW215" s="12" t="s">
        <v>37</v>
      </c>
      <c r="AX215" s="12" t="s">
        <v>74</v>
      </c>
      <c r="AY215" s="227" t="s">
        <v>196</v>
      </c>
    </row>
    <row r="216" spans="2:65" s="12" customFormat="1">
      <c r="B216" s="216"/>
      <c r="C216" s="217"/>
      <c r="D216" s="218" t="s">
        <v>205</v>
      </c>
      <c r="E216" s="219" t="s">
        <v>24</v>
      </c>
      <c r="F216" s="220" t="s">
        <v>3565</v>
      </c>
      <c r="G216" s="217"/>
      <c r="H216" s="221">
        <v>6.75</v>
      </c>
      <c r="I216" s="222"/>
      <c r="J216" s="217"/>
      <c r="K216" s="217"/>
      <c r="L216" s="223"/>
      <c r="M216" s="224"/>
      <c r="N216" s="225"/>
      <c r="O216" s="225"/>
      <c r="P216" s="225"/>
      <c r="Q216" s="225"/>
      <c r="R216" s="225"/>
      <c r="S216" s="225"/>
      <c r="T216" s="226"/>
      <c r="AT216" s="227" t="s">
        <v>205</v>
      </c>
      <c r="AU216" s="227" t="s">
        <v>211</v>
      </c>
      <c r="AV216" s="12" t="s">
        <v>83</v>
      </c>
      <c r="AW216" s="12" t="s">
        <v>37</v>
      </c>
      <c r="AX216" s="12" t="s">
        <v>74</v>
      </c>
      <c r="AY216" s="227" t="s">
        <v>196</v>
      </c>
    </row>
    <row r="217" spans="2:65" s="14" customFormat="1">
      <c r="B217" s="239"/>
      <c r="C217" s="240"/>
      <c r="D217" s="218" t="s">
        <v>205</v>
      </c>
      <c r="E217" s="241" t="s">
        <v>24</v>
      </c>
      <c r="F217" s="242" t="s">
        <v>238</v>
      </c>
      <c r="G217" s="240"/>
      <c r="H217" s="243">
        <v>493.40300000000002</v>
      </c>
      <c r="I217" s="244"/>
      <c r="J217" s="240"/>
      <c r="K217" s="240"/>
      <c r="L217" s="245"/>
      <c r="M217" s="246"/>
      <c r="N217" s="247"/>
      <c r="O217" s="247"/>
      <c r="P217" s="247"/>
      <c r="Q217" s="247"/>
      <c r="R217" s="247"/>
      <c r="S217" s="247"/>
      <c r="T217" s="248"/>
      <c r="AT217" s="249" t="s">
        <v>205</v>
      </c>
      <c r="AU217" s="249" t="s">
        <v>211</v>
      </c>
      <c r="AV217" s="14" t="s">
        <v>203</v>
      </c>
      <c r="AW217" s="14" t="s">
        <v>37</v>
      </c>
      <c r="AX217" s="14" t="s">
        <v>81</v>
      </c>
      <c r="AY217" s="249" t="s">
        <v>196</v>
      </c>
    </row>
    <row r="218" spans="2:65" s="1" customFormat="1" ht="34.5" customHeight="1">
      <c r="B218" s="42"/>
      <c r="C218" s="204" t="s">
        <v>290</v>
      </c>
      <c r="D218" s="204" t="s">
        <v>198</v>
      </c>
      <c r="E218" s="205" t="s">
        <v>3566</v>
      </c>
      <c r="F218" s="206" t="s">
        <v>3567</v>
      </c>
      <c r="G218" s="207" t="s">
        <v>267</v>
      </c>
      <c r="H218" s="208">
        <v>493.40300000000002</v>
      </c>
      <c r="I218" s="209"/>
      <c r="J218" s="210">
        <f>ROUND(I218*H218,2)</f>
        <v>0</v>
      </c>
      <c r="K218" s="206" t="s">
        <v>202</v>
      </c>
      <c r="L218" s="62"/>
      <c r="M218" s="211" t="s">
        <v>24</v>
      </c>
      <c r="N218" s="212" t="s">
        <v>45</v>
      </c>
      <c r="O218" s="43"/>
      <c r="P218" s="213">
        <f>O218*H218</f>
        <v>0</v>
      </c>
      <c r="Q218" s="213">
        <v>1.146E-2</v>
      </c>
      <c r="R218" s="213">
        <f>Q218*H218</f>
        <v>5.6543983799999999</v>
      </c>
      <c r="S218" s="213">
        <v>0</v>
      </c>
      <c r="T218" s="214">
        <f>S218*H218</f>
        <v>0</v>
      </c>
      <c r="AR218" s="25" t="s">
        <v>203</v>
      </c>
      <c r="AT218" s="25" t="s">
        <v>198</v>
      </c>
      <c r="AU218" s="25" t="s">
        <v>211</v>
      </c>
      <c r="AY218" s="25" t="s">
        <v>196</v>
      </c>
      <c r="BE218" s="215">
        <f>IF(N218="základní",J218,0)</f>
        <v>0</v>
      </c>
      <c r="BF218" s="215">
        <f>IF(N218="snížená",J218,0)</f>
        <v>0</v>
      </c>
      <c r="BG218" s="215">
        <f>IF(N218="zákl. přenesená",J218,0)</f>
        <v>0</v>
      </c>
      <c r="BH218" s="215">
        <f>IF(N218="sníž. přenesená",J218,0)</f>
        <v>0</v>
      </c>
      <c r="BI218" s="215">
        <f>IF(N218="nulová",J218,0)</f>
        <v>0</v>
      </c>
      <c r="BJ218" s="25" t="s">
        <v>81</v>
      </c>
      <c r="BK218" s="215">
        <f>ROUND(I218*H218,2)</f>
        <v>0</v>
      </c>
      <c r="BL218" s="25" t="s">
        <v>203</v>
      </c>
      <c r="BM218" s="25" t="s">
        <v>3568</v>
      </c>
    </row>
    <row r="219" spans="2:65" s="1" customFormat="1" ht="34.5" customHeight="1">
      <c r="B219" s="42"/>
      <c r="C219" s="204" t="s">
        <v>296</v>
      </c>
      <c r="D219" s="204" t="s">
        <v>198</v>
      </c>
      <c r="E219" s="205" t="s">
        <v>3569</v>
      </c>
      <c r="F219" s="206" t="s">
        <v>3570</v>
      </c>
      <c r="G219" s="207" t="s">
        <v>267</v>
      </c>
      <c r="H219" s="208">
        <v>493.40300000000002</v>
      </c>
      <c r="I219" s="209"/>
      <c r="J219" s="210">
        <f>ROUND(I219*H219,2)</f>
        <v>0</v>
      </c>
      <c r="K219" s="206" t="s">
        <v>202</v>
      </c>
      <c r="L219" s="62"/>
      <c r="M219" s="211" t="s">
        <v>24</v>
      </c>
      <c r="N219" s="212" t="s">
        <v>45</v>
      </c>
      <c r="O219" s="43"/>
      <c r="P219" s="213">
        <f>O219*H219</f>
        <v>0</v>
      </c>
      <c r="Q219" s="213">
        <v>2.63E-4</v>
      </c>
      <c r="R219" s="213">
        <f>Q219*H219</f>
        <v>0.129764989</v>
      </c>
      <c r="S219" s="213">
        <v>0</v>
      </c>
      <c r="T219" s="214">
        <f>S219*H219</f>
        <v>0</v>
      </c>
      <c r="AR219" s="25" t="s">
        <v>203</v>
      </c>
      <c r="AT219" s="25" t="s">
        <v>198</v>
      </c>
      <c r="AU219" s="25" t="s">
        <v>211</v>
      </c>
      <c r="AY219" s="25" t="s">
        <v>196</v>
      </c>
      <c r="BE219" s="215">
        <f>IF(N219="základní",J219,0)</f>
        <v>0</v>
      </c>
      <c r="BF219" s="215">
        <f>IF(N219="snížená",J219,0)</f>
        <v>0</v>
      </c>
      <c r="BG219" s="215">
        <f>IF(N219="zákl. přenesená",J219,0)</f>
        <v>0</v>
      </c>
      <c r="BH219" s="215">
        <f>IF(N219="sníž. přenesená",J219,0)</f>
        <v>0</v>
      </c>
      <c r="BI219" s="215">
        <f>IF(N219="nulová",J219,0)</f>
        <v>0</v>
      </c>
      <c r="BJ219" s="25" t="s">
        <v>81</v>
      </c>
      <c r="BK219" s="215">
        <f>ROUND(I219*H219,2)</f>
        <v>0</v>
      </c>
      <c r="BL219" s="25" t="s">
        <v>203</v>
      </c>
      <c r="BM219" s="25" t="s">
        <v>3571</v>
      </c>
    </row>
    <row r="220" spans="2:65" s="1" customFormat="1" ht="34.5" customHeight="1">
      <c r="B220" s="42"/>
      <c r="C220" s="204" t="s">
        <v>303</v>
      </c>
      <c r="D220" s="204" t="s">
        <v>198</v>
      </c>
      <c r="E220" s="205" t="s">
        <v>3572</v>
      </c>
      <c r="F220" s="206" t="s">
        <v>3573</v>
      </c>
      <c r="G220" s="207" t="s">
        <v>267</v>
      </c>
      <c r="H220" s="208">
        <v>464.04899999999998</v>
      </c>
      <c r="I220" s="209"/>
      <c r="J220" s="210">
        <f>ROUND(I220*H220,2)</f>
        <v>0</v>
      </c>
      <c r="K220" s="206" t="s">
        <v>202</v>
      </c>
      <c r="L220" s="62"/>
      <c r="M220" s="211" t="s">
        <v>24</v>
      </c>
      <c r="N220" s="212" t="s">
        <v>45</v>
      </c>
      <c r="O220" s="43"/>
      <c r="P220" s="213">
        <f>O220*H220</f>
        <v>0</v>
      </c>
      <c r="Q220" s="213">
        <v>8.4961600000000009E-3</v>
      </c>
      <c r="R220" s="213">
        <f>Q220*H220</f>
        <v>3.9426345518400003</v>
      </c>
      <c r="S220" s="213">
        <v>0</v>
      </c>
      <c r="T220" s="214">
        <f>S220*H220</f>
        <v>0</v>
      </c>
      <c r="AR220" s="25" t="s">
        <v>203</v>
      </c>
      <c r="AT220" s="25" t="s">
        <v>198</v>
      </c>
      <c r="AU220" s="25" t="s">
        <v>211</v>
      </c>
      <c r="AY220" s="25" t="s">
        <v>196</v>
      </c>
      <c r="BE220" s="215">
        <f>IF(N220="základní",J220,0)</f>
        <v>0</v>
      </c>
      <c r="BF220" s="215">
        <f>IF(N220="snížená",J220,0)</f>
        <v>0</v>
      </c>
      <c r="BG220" s="215">
        <f>IF(N220="zákl. přenesená",J220,0)</f>
        <v>0</v>
      </c>
      <c r="BH220" s="215">
        <f>IF(N220="sníž. přenesená",J220,0)</f>
        <v>0</v>
      </c>
      <c r="BI220" s="215">
        <f>IF(N220="nulová",J220,0)</f>
        <v>0</v>
      </c>
      <c r="BJ220" s="25" t="s">
        <v>81</v>
      </c>
      <c r="BK220" s="215">
        <f>ROUND(I220*H220,2)</f>
        <v>0</v>
      </c>
      <c r="BL220" s="25" t="s">
        <v>203</v>
      </c>
      <c r="BM220" s="25" t="s">
        <v>3574</v>
      </c>
    </row>
    <row r="221" spans="2:65" s="12" customFormat="1">
      <c r="B221" s="216"/>
      <c r="C221" s="217"/>
      <c r="D221" s="218" t="s">
        <v>205</v>
      </c>
      <c r="E221" s="219" t="s">
        <v>24</v>
      </c>
      <c r="F221" s="220" t="s">
        <v>3575</v>
      </c>
      <c r="G221" s="217"/>
      <c r="H221" s="221">
        <v>347.23</v>
      </c>
      <c r="I221" s="222"/>
      <c r="J221" s="217"/>
      <c r="K221" s="217"/>
      <c r="L221" s="223"/>
      <c r="M221" s="224"/>
      <c r="N221" s="225"/>
      <c r="O221" s="225"/>
      <c r="P221" s="225"/>
      <c r="Q221" s="225"/>
      <c r="R221" s="225"/>
      <c r="S221" s="225"/>
      <c r="T221" s="226"/>
      <c r="AT221" s="227" t="s">
        <v>205</v>
      </c>
      <c r="AU221" s="227" t="s">
        <v>211</v>
      </c>
      <c r="AV221" s="12" t="s">
        <v>83</v>
      </c>
      <c r="AW221" s="12" t="s">
        <v>37</v>
      </c>
      <c r="AX221" s="12" t="s">
        <v>74</v>
      </c>
      <c r="AY221" s="227" t="s">
        <v>196</v>
      </c>
    </row>
    <row r="222" spans="2:65" s="12" customFormat="1">
      <c r="B222" s="216"/>
      <c r="C222" s="217"/>
      <c r="D222" s="218" t="s">
        <v>205</v>
      </c>
      <c r="E222" s="219" t="s">
        <v>24</v>
      </c>
      <c r="F222" s="220" t="s">
        <v>3540</v>
      </c>
      <c r="G222" s="217"/>
      <c r="H222" s="221">
        <v>53.768000000000001</v>
      </c>
      <c r="I222" s="222"/>
      <c r="J222" s="217"/>
      <c r="K222" s="217"/>
      <c r="L222" s="223"/>
      <c r="M222" s="224"/>
      <c r="N222" s="225"/>
      <c r="O222" s="225"/>
      <c r="P222" s="225"/>
      <c r="Q222" s="225"/>
      <c r="R222" s="225"/>
      <c r="S222" s="225"/>
      <c r="T222" s="226"/>
      <c r="AT222" s="227" t="s">
        <v>205</v>
      </c>
      <c r="AU222" s="227" t="s">
        <v>211</v>
      </c>
      <c r="AV222" s="12" t="s">
        <v>83</v>
      </c>
      <c r="AW222" s="12" t="s">
        <v>37</v>
      </c>
      <c r="AX222" s="12" t="s">
        <v>74</v>
      </c>
      <c r="AY222" s="227" t="s">
        <v>196</v>
      </c>
    </row>
    <row r="223" spans="2:65" s="12" customFormat="1">
      <c r="B223" s="216"/>
      <c r="C223" s="217"/>
      <c r="D223" s="218" t="s">
        <v>205</v>
      </c>
      <c r="E223" s="219" t="s">
        <v>24</v>
      </c>
      <c r="F223" s="220" t="s">
        <v>3541</v>
      </c>
      <c r="G223" s="217"/>
      <c r="H223" s="221">
        <v>6.6150000000000002</v>
      </c>
      <c r="I223" s="222"/>
      <c r="J223" s="217"/>
      <c r="K223" s="217"/>
      <c r="L223" s="223"/>
      <c r="M223" s="224"/>
      <c r="N223" s="225"/>
      <c r="O223" s="225"/>
      <c r="P223" s="225"/>
      <c r="Q223" s="225"/>
      <c r="R223" s="225"/>
      <c r="S223" s="225"/>
      <c r="T223" s="226"/>
      <c r="AT223" s="227" t="s">
        <v>205</v>
      </c>
      <c r="AU223" s="227" t="s">
        <v>211</v>
      </c>
      <c r="AV223" s="12" t="s">
        <v>83</v>
      </c>
      <c r="AW223" s="12" t="s">
        <v>37</v>
      </c>
      <c r="AX223" s="12" t="s">
        <v>74</v>
      </c>
      <c r="AY223" s="227" t="s">
        <v>196</v>
      </c>
    </row>
    <row r="224" spans="2:65" s="12" customFormat="1">
      <c r="B224" s="216"/>
      <c r="C224" s="217"/>
      <c r="D224" s="218" t="s">
        <v>205</v>
      </c>
      <c r="E224" s="219" t="s">
        <v>24</v>
      </c>
      <c r="F224" s="220" t="s">
        <v>3576</v>
      </c>
      <c r="G224" s="217"/>
      <c r="H224" s="221">
        <v>36.9</v>
      </c>
      <c r="I224" s="222"/>
      <c r="J224" s="217"/>
      <c r="K224" s="217"/>
      <c r="L224" s="223"/>
      <c r="M224" s="224"/>
      <c r="N224" s="225"/>
      <c r="O224" s="225"/>
      <c r="P224" s="225"/>
      <c r="Q224" s="225"/>
      <c r="R224" s="225"/>
      <c r="S224" s="225"/>
      <c r="T224" s="226"/>
      <c r="AT224" s="227" t="s">
        <v>205</v>
      </c>
      <c r="AU224" s="227" t="s">
        <v>211</v>
      </c>
      <c r="AV224" s="12" t="s">
        <v>83</v>
      </c>
      <c r="AW224" s="12" t="s">
        <v>37</v>
      </c>
      <c r="AX224" s="12" t="s">
        <v>74</v>
      </c>
      <c r="AY224" s="227" t="s">
        <v>196</v>
      </c>
    </row>
    <row r="225" spans="2:65" s="12" customFormat="1">
      <c r="B225" s="216"/>
      <c r="C225" s="217"/>
      <c r="D225" s="218" t="s">
        <v>205</v>
      </c>
      <c r="E225" s="219" t="s">
        <v>24</v>
      </c>
      <c r="F225" s="220" t="s">
        <v>3543</v>
      </c>
      <c r="G225" s="217"/>
      <c r="H225" s="221">
        <v>74.97</v>
      </c>
      <c r="I225" s="222"/>
      <c r="J225" s="217"/>
      <c r="K225" s="217"/>
      <c r="L225" s="223"/>
      <c r="M225" s="224"/>
      <c r="N225" s="225"/>
      <c r="O225" s="225"/>
      <c r="P225" s="225"/>
      <c r="Q225" s="225"/>
      <c r="R225" s="225"/>
      <c r="S225" s="225"/>
      <c r="T225" s="226"/>
      <c r="AT225" s="227" t="s">
        <v>205</v>
      </c>
      <c r="AU225" s="227" t="s">
        <v>211</v>
      </c>
      <c r="AV225" s="12" t="s">
        <v>83</v>
      </c>
      <c r="AW225" s="12" t="s">
        <v>37</v>
      </c>
      <c r="AX225" s="12" t="s">
        <v>74</v>
      </c>
      <c r="AY225" s="227" t="s">
        <v>196</v>
      </c>
    </row>
    <row r="226" spans="2:65" s="12" customFormat="1">
      <c r="B226" s="216"/>
      <c r="C226" s="217"/>
      <c r="D226" s="218" t="s">
        <v>205</v>
      </c>
      <c r="E226" s="219" t="s">
        <v>24</v>
      </c>
      <c r="F226" s="220" t="s">
        <v>3544</v>
      </c>
      <c r="G226" s="217"/>
      <c r="H226" s="221">
        <v>14.28</v>
      </c>
      <c r="I226" s="222"/>
      <c r="J226" s="217"/>
      <c r="K226" s="217"/>
      <c r="L226" s="223"/>
      <c r="M226" s="224"/>
      <c r="N226" s="225"/>
      <c r="O226" s="225"/>
      <c r="P226" s="225"/>
      <c r="Q226" s="225"/>
      <c r="R226" s="225"/>
      <c r="S226" s="225"/>
      <c r="T226" s="226"/>
      <c r="AT226" s="227" t="s">
        <v>205</v>
      </c>
      <c r="AU226" s="227" t="s">
        <v>211</v>
      </c>
      <c r="AV226" s="12" t="s">
        <v>83</v>
      </c>
      <c r="AW226" s="12" t="s">
        <v>37</v>
      </c>
      <c r="AX226" s="12" t="s">
        <v>74</v>
      </c>
      <c r="AY226" s="227" t="s">
        <v>196</v>
      </c>
    </row>
    <row r="227" spans="2:65" s="12" customFormat="1">
      <c r="B227" s="216"/>
      <c r="C227" s="217"/>
      <c r="D227" s="218" t="s">
        <v>205</v>
      </c>
      <c r="E227" s="219" t="s">
        <v>24</v>
      </c>
      <c r="F227" s="220" t="s">
        <v>3545</v>
      </c>
      <c r="G227" s="217"/>
      <c r="H227" s="221">
        <v>2.125</v>
      </c>
      <c r="I227" s="222"/>
      <c r="J227" s="217"/>
      <c r="K227" s="217"/>
      <c r="L227" s="223"/>
      <c r="M227" s="224"/>
      <c r="N227" s="225"/>
      <c r="O227" s="225"/>
      <c r="P227" s="225"/>
      <c r="Q227" s="225"/>
      <c r="R227" s="225"/>
      <c r="S227" s="225"/>
      <c r="T227" s="226"/>
      <c r="AT227" s="227" t="s">
        <v>205</v>
      </c>
      <c r="AU227" s="227" t="s">
        <v>211</v>
      </c>
      <c r="AV227" s="12" t="s">
        <v>83</v>
      </c>
      <c r="AW227" s="12" t="s">
        <v>37</v>
      </c>
      <c r="AX227" s="12" t="s">
        <v>74</v>
      </c>
      <c r="AY227" s="227" t="s">
        <v>196</v>
      </c>
    </row>
    <row r="228" spans="2:65" s="12" customFormat="1">
      <c r="B228" s="216"/>
      <c r="C228" s="217"/>
      <c r="D228" s="218" t="s">
        <v>205</v>
      </c>
      <c r="E228" s="219" t="s">
        <v>24</v>
      </c>
      <c r="F228" s="220" t="s">
        <v>3577</v>
      </c>
      <c r="G228" s="217"/>
      <c r="H228" s="221">
        <v>12.25</v>
      </c>
      <c r="I228" s="222"/>
      <c r="J228" s="217"/>
      <c r="K228" s="217"/>
      <c r="L228" s="223"/>
      <c r="M228" s="224"/>
      <c r="N228" s="225"/>
      <c r="O228" s="225"/>
      <c r="P228" s="225"/>
      <c r="Q228" s="225"/>
      <c r="R228" s="225"/>
      <c r="S228" s="225"/>
      <c r="T228" s="226"/>
      <c r="AT228" s="227" t="s">
        <v>205</v>
      </c>
      <c r="AU228" s="227" t="s">
        <v>211</v>
      </c>
      <c r="AV228" s="12" t="s">
        <v>83</v>
      </c>
      <c r="AW228" s="12" t="s">
        <v>37</v>
      </c>
      <c r="AX228" s="12" t="s">
        <v>74</v>
      </c>
      <c r="AY228" s="227" t="s">
        <v>196</v>
      </c>
    </row>
    <row r="229" spans="2:65" s="12" customFormat="1">
      <c r="B229" s="216"/>
      <c r="C229" s="217"/>
      <c r="D229" s="218" t="s">
        <v>205</v>
      </c>
      <c r="E229" s="219" t="s">
        <v>24</v>
      </c>
      <c r="F229" s="220" t="s">
        <v>3547</v>
      </c>
      <c r="G229" s="217"/>
      <c r="H229" s="221">
        <v>-49.524999999999999</v>
      </c>
      <c r="I229" s="222"/>
      <c r="J229" s="217"/>
      <c r="K229" s="217"/>
      <c r="L229" s="223"/>
      <c r="M229" s="224"/>
      <c r="N229" s="225"/>
      <c r="O229" s="225"/>
      <c r="P229" s="225"/>
      <c r="Q229" s="225"/>
      <c r="R229" s="225"/>
      <c r="S229" s="225"/>
      <c r="T229" s="226"/>
      <c r="AT229" s="227" t="s">
        <v>205</v>
      </c>
      <c r="AU229" s="227" t="s">
        <v>211</v>
      </c>
      <c r="AV229" s="12" t="s">
        <v>83</v>
      </c>
      <c r="AW229" s="12" t="s">
        <v>37</v>
      </c>
      <c r="AX229" s="12" t="s">
        <v>74</v>
      </c>
      <c r="AY229" s="227" t="s">
        <v>196</v>
      </c>
    </row>
    <row r="230" spans="2:65" s="12" customFormat="1">
      <c r="B230" s="216"/>
      <c r="C230" s="217"/>
      <c r="D230" s="218" t="s">
        <v>205</v>
      </c>
      <c r="E230" s="219" t="s">
        <v>24</v>
      </c>
      <c r="F230" s="220" t="s">
        <v>3548</v>
      </c>
      <c r="G230" s="217"/>
      <c r="H230" s="221">
        <v>-10.872</v>
      </c>
      <c r="I230" s="222"/>
      <c r="J230" s="217"/>
      <c r="K230" s="217"/>
      <c r="L230" s="223"/>
      <c r="M230" s="224"/>
      <c r="N230" s="225"/>
      <c r="O230" s="225"/>
      <c r="P230" s="225"/>
      <c r="Q230" s="225"/>
      <c r="R230" s="225"/>
      <c r="S230" s="225"/>
      <c r="T230" s="226"/>
      <c r="AT230" s="227" t="s">
        <v>205</v>
      </c>
      <c r="AU230" s="227" t="s">
        <v>211</v>
      </c>
      <c r="AV230" s="12" t="s">
        <v>83</v>
      </c>
      <c r="AW230" s="12" t="s">
        <v>37</v>
      </c>
      <c r="AX230" s="12" t="s">
        <v>74</v>
      </c>
      <c r="AY230" s="227" t="s">
        <v>196</v>
      </c>
    </row>
    <row r="231" spans="2:65" s="12" customFormat="1">
      <c r="B231" s="216"/>
      <c r="C231" s="217"/>
      <c r="D231" s="218" t="s">
        <v>205</v>
      </c>
      <c r="E231" s="219" t="s">
        <v>24</v>
      </c>
      <c r="F231" s="220" t="s">
        <v>3549</v>
      </c>
      <c r="G231" s="217"/>
      <c r="H231" s="221">
        <v>-23.692</v>
      </c>
      <c r="I231" s="222"/>
      <c r="J231" s="217"/>
      <c r="K231" s="217"/>
      <c r="L231" s="223"/>
      <c r="M231" s="224"/>
      <c r="N231" s="225"/>
      <c r="O231" s="225"/>
      <c r="P231" s="225"/>
      <c r="Q231" s="225"/>
      <c r="R231" s="225"/>
      <c r="S231" s="225"/>
      <c r="T231" s="226"/>
      <c r="AT231" s="227" t="s">
        <v>205</v>
      </c>
      <c r="AU231" s="227" t="s">
        <v>211</v>
      </c>
      <c r="AV231" s="12" t="s">
        <v>83</v>
      </c>
      <c r="AW231" s="12" t="s">
        <v>37</v>
      </c>
      <c r="AX231" s="12" t="s">
        <v>74</v>
      </c>
      <c r="AY231" s="227" t="s">
        <v>196</v>
      </c>
    </row>
    <row r="232" spans="2:65" s="14" customFormat="1">
      <c r="B232" s="239"/>
      <c r="C232" s="240"/>
      <c r="D232" s="218" t="s">
        <v>205</v>
      </c>
      <c r="E232" s="241" t="s">
        <v>24</v>
      </c>
      <c r="F232" s="242" t="s">
        <v>238</v>
      </c>
      <c r="G232" s="240"/>
      <c r="H232" s="243">
        <v>464.04899999999998</v>
      </c>
      <c r="I232" s="244"/>
      <c r="J232" s="240"/>
      <c r="K232" s="240"/>
      <c r="L232" s="245"/>
      <c r="M232" s="246"/>
      <c r="N232" s="247"/>
      <c r="O232" s="247"/>
      <c r="P232" s="247"/>
      <c r="Q232" s="247"/>
      <c r="R232" s="247"/>
      <c r="S232" s="247"/>
      <c r="T232" s="248"/>
      <c r="AT232" s="249" t="s">
        <v>205</v>
      </c>
      <c r="AU232" s="249" t="s">
        <v>211</v>
      </c>
      <c r="AV232" s="14" t="s">
        <v>203</v>
      </c>
      <c r="AW232" s="14" t="s">
        <v>37</v>
      </c>
      <c r="AX232" s="14" t="s">
        <v>81</v>
      </c>
      <c r="AY232" s="249" t="s">
        <v>196</v>
      </c>
    </row>
    <row r="233" spans="2:65" s="1" customFormat="1" ht="34.5" customHeight="1">
      <c r="B233" s="42"/>
      <c r="C233" s="204" t="s">
        <v>312</v>
      </c>
      <c r="D233" s="204" t="s">
        <v>198</v>
      </c>
      <c r="E233" s="205" t="s">
        <v>3578</v>
      </c>
      <c r="F233" s="206" t="s">
        <v>3579</v>
      </c>
      <c r="G233" s="207" t="s">
        <v>267</v>
      </c>
      <c r="H233" s="208">
        <v>464.04899999999998</v>
      </c>
      <c r="I233" s="209"/>
      <c r="J233" s="210">
        <f>ROUND(I233*H233,2)</f>
        <v>0</v>
      </c>
      <c r="K233" s="206" t="s">
        <v>202</v>
      </c>
      <c r="L233" s="62"/>
      <c r="M233" s="211" t="s">
        <v>24</v>
      </c>
      <c r="N233" s="212" t="s">
        <v>45</v>
      </c>
      <c r="O233" s="43"/>
      <c r="P233" s="213">
        <f>O233*H233</f>
        <v>0</v>
      </c>
      <c r="Q233" s="213">
        <v>6.0000000000000002E-5</v>
      </c>
      <c r="R233" s="213">
        <f>Q233*H233</f>
        <v>2.784294E-2</v>
      </c>
      <c r="S233" s="213">
        <v>0</v>
      </c>
      <c r="T233" s="214">
        <f>S233*H233</f>
        <v>0</v>
      </c>
      <c r="AR233" s="25" t="s">
        <v>203</v>
      </c>
      <c r="AT233" s="25" t="s">
        <v>198</v>
      </c>
      <c r="AU233" s="25" t="s">
        <v>211</v>
      </c>
      <c r="AY233" s="25" t="s">
        <v>196</v>
      </c>
      <c r="BE233" s="215">
        <f>IF(N233="základní",J233,0)</f>
        <v>0</v>
      </c>
      <c r="BF233" s="215">
        <f>IF(N233="snížená",J233,0)</f>
        <v>0</v>
      </c>
      <c r="BG233" s="215">
        <f>IF(N233="zákl. přenesená",J233,0)</f>
        <v>0</v>
      </c>
      <c r="BH233" s="215">
        <f>IF(N233="sníž. přenesená",J233,0)</f>
        <v>0</v>
      </c>
      <c r="BI233" s="215">
        <f>IF(N233="nulová",J233,0)</f>
        <v>0</v>
      </c>
      <c r="BJ233" s="25" t="s">
        <v>81</v>
      </c>
      <c r="BK233" s="215">
        <f>ROUND(I233*H233,2)</f>
        <v>0</v>
      </c>
      <c r="BL233" s="25" t="s">
        <v>203</v>
      </c>
      <c r="BM233" s="25" t="s">
        <v>3580</v>
      </c>
    </row>
    <row r="234" spans="2:65" s="1" customFormat="1" ht="14.5" customHeight="1">
      <c r="B234" s="42"/>
      <c r="C234" s="250" t="s">
        <v>317</v>
      </c>
      <c r="D234" s="250" t="s">
        <v>252</v>
      </c>
      <c r="E234" s="251" t="s">
        <v>3581</v>
      </c>
      <c r="F234" s="252" t="s">
        <v>3582</v>
      </c>
      <c r="G234" s="253" t="s">
        <v>267</v>
      </c>
      <c r="H234" s="254">
        <v>473.33</v>
      </c>
      <c r="I234" s="255"/>
      <c r="J234" s="256">
        <f>ROUND(I234*H234,2)</f>
        <v>0</v>
      </c>
      <c r="K234" s="252" t="s">
        <v>202</v>
      </c>
      <c r="L234" s="257"/>
      <c r="M234" s="258" t="s">
        <v>24</v>
      </c>
      <c r="N234" s="259" t="s">
        <v>45</v>
      </c>
      <c r="O234" s="43"/>
      <c r="P234" s="213">
        <f>O234*H234</f>
        <v>0</v>
      </c>
      <c r="Q234" s="213">
        <v>2.7000000000000001E-3</v>
      </c>
      <c r="R234" s="213">
        <f>Q234*H234</f>
        <v>1.2779910000000001</v>
      </c>
      <c r="S234" s="213">
        <v>0</v>
      </c>
      <c r="T234" s="214">
        <f>S234*H234</f>
        <v>0</v>
      </c>
      <c r="AR234" s="25" t="s">
        <v>245</v>
      </c>
      <c r="AT234" s="25" t="s">
        <v>252</v>
      </c>
      <c r="AU234" s="25" t="s">
        <v>211</v>
      </c>
      <c r="AY234" s="25" t="s">
        <v>196</v>
      </c>
      <c r="BE234" s="215">
        <f>IF(N234="základní",J234,0)</f>
        <v>0</v>
      </c>
      <c r="BF234" s="215">
        <f>IF(N234="snížená",J234,0)</f>
        <v>0</v>
      </c>
      <c r="BG234" s="215">
        <f>IF(N234="zákl. přenesená",J234,0)</f>
        <v>0</v>
      </c>
      <c r="BH234" s="215">
        <f>IF(N234="sníž. přenesená",J234,0)</f>
        <v>0</v>
      </c>
      <c r="BI234" s="215">
        <f>IF(N234="nulová",J234,0)</f>
        <v>0</v>
      </c>
      <c r="BJ234" s="25" t="s">
        <v>81</v>
      </c>
      <c r="BK234" s="215">
        <f>ROUND(I234*H234,2)</f>
        <v>0</v>
      </c>
      <c r="BL234" s="25" t="s">
        <v>203</v>
      </c>
      <c r="BM234" s="25" t="s">
        <v>3583</v>
      </c>
    </row>
    <row r="235" spans="2:65" s="12" customFormat="1">
      <c r="B235" s="216"/>
      <c r="C235" s="217"/>
      <c r="D235" s="218" t="s">
        <v>205</v>
      </c>
      <c r="E235" s="219" t="s">
        <v>24</v>
      </c>
      <c r="F235" s="220" t="s">
        <v>3584</v>
      </c>
      <c r="G235" s="217"/>
      <c r="H235" s="221">
        <v>473.33</v>
      </c>
      <c r="I235" s="222"/>
      <c r="J235" s="217"/>
      <c r="K235" s="217"/>
      <c r="L235" s="223"/>
      <c r="M235" s="224"/>
      <c r="N235" s="225"/>
      <c r="O235" s="225"/>
      <c r="P235" s="225"/>
      <c r="Q235" s="225"/>
      <c r="R235" s="225"/>
      <c r="S235" s="225"/>
      <c r="T235" s="226"/>
      <c r="AT235" s="227" t="s">
        <v>205</v>
      </c>
      <c r="AU235" s="227" t="s">
        <v>211</v>
      </c>
      <c r="AV235" s="12" t="s">
        <v>83</v>
      </c>
      <c r="AW235" s="12" t="s">
        <v>37</v>
      </c>
      <c r="AX235" s="12" t="s">
        <v>81</v>
      </c>
      <c r="AY235" s="227" t="s">
        <v>196</v>
      </c>
    </row>
    <row r="236" spans="2:65" s="1" customFormat="1" ht="46" customHeight="1">
      <c r="B236" s="42"/>
      <c r="C236" s="204" t="s">
        <v>9</v>
      </c>
      <c r="D236" s="204" t="s">
        <v>198</v>
      </c>
      <c r="E236" s="205" t="s">
        <v>3585</v>
      </c>
      <c r="F236" s="206" t="s">
        <v>3586</v>
      </c>
      <c r="G236" s="207" t="s">
        <v>320</v>
      </c>
      <c r="H236" s="208">
        <v>185.64</v>
      </c>
      <c r="I236" s="209"/>
      <c r="J236" s="210">
        <f>ROUND(I236*H236,2)</f>
        <v>0</v>
      </c>
      <c r="K236" s="206" t="s">
        <v>202</v>
      </c>
      <c r="L236" s="62"/>
      <c r="M236" s="211" t="s">
        <v>24</v>
      </c>
      <c r="N236" s="212" t="s">
        <v>45</v>
      </c>
      <c r="O236" s="43"/>
      <c r="P236" s="213">
        <f>O236*H236</f>
        <v>0</v>
      </c>
      <c r="Q236" s="213">
        <v>1.758E-3</v>
      </c>
      <c r="R236" s="213">
        <f>Q236*H236</f>
        <v>0.32635512</v>
      </c>
      <c r="S236" s="213">
        <v>0</v>
      </c>
      <c r="T236" s="214">
        <f>S236*H236</f>
        <v>0</v>
      </c>
      <c r="AR236" s="25" t="s">
        <v>203</v>
      </c>
      <c r="AT236" s="25" t="s">
        <v>198</v>
      </c>
      <c r="AU236" s="25" t="s">
        <v>211</v>
      </c>
      <c r="AY236" s="25" t="s">
        <v>196</v>
      </c>
      <c r="BE236" s="215">
        <f>IF(N236="základní",J236,0)</f>
        <v>0</v>
      </c>
      <c r="BF236" s="215">
        <f>IF(N236="snížená",J236,0)</f>
        <v>0</v>
      </c>
      <c r="BG236" s="215">
        <f>IF(N236="zákl. přenesená",J236,0)</f>
        <v>0</v>
      </c>
      <c r="BH236" s="215">
        <f>IF(N236="sníž. přenesená",J236,0)</f>
        <v>0</v>
      </c>
      <c r="BI236" s="215">
        <f>IF(N236="nulová",J236,0)</f>
        <v>0</v>
      </c>
      <c r="BJ236" s="25" t="s">
        <v>81</v>
      </c>
      <c r="BK236" s="215">
        <f>ROUND(I236*H236,2)</f>
        <v>0</v>
      </c>
      <c r="BL236" s="25" t="s">
        <v>203</v>
      </c>
      <c r="BM236" s="25" t="s">
        <v>3587</v>
      </c>
    </row>
    <row r="237" spans="2:65" s="12" customFormat="1">
      <c r="B237" s="216"/>
      <c r="C237" s="217"/>
      <c r="D237" s="218" t="s">
        <v>205</v>
      </c>
      <c r="E237" s="219" t="s">
        <v>24</v>
      </c>
      <c r="F237" s="220" t="s">
        <v>3588</v>
      </c>
      <c r="G237" s="217"/>
      <c r="H237" s="221">
        <v>92.4</v>
      </c>
      <c r="I237" s="222"/>
      <c r="J237" s="217"/>
      <c r="K237" s="217"/>
      <c r="L237" s="223"/>
      <c r="M237" s="224"/>
      <c r="N237" s="225"/>
      <c r="O237" s="225"/>
      <c r="P237" s="225"/>
      <c r="Q237" s="225"/>
      <c r="R237" s="225"/>
      <c r="S237" s="225"/>
      <c r="T237" s="226"/>
      <c r="AT237" s="227" t="s">
        <v>205</v>
      </c>
      <c r="AU237" s="227" t="s">
        <v>211</v>
      </c>
      <c r="AV237" s="12" t="s">
        <v>83</v>
      </c>
      <c r="AW237" s="12" t="s">
        <v>37</v>
      </c>
      <c r="AX237" s="12" t="s">
        <v>74</v>
      </c>
      <c r="AY237" s="227" t="s">
        <v>196</v>
      </c>
    </row>
    <row r="238" spans="2:65" s="12" customFormat="1">
      <c r="B238" s="216"/>
      <c r="C238" s="217"/>
      <c r="D238" s="218" t="s">
        <v>205</v>
      </c>
      <c r="E238" s="219" t="s">
        <v>24</v>
      </c>
      <c r="F238" s="220" t="s">
        <v>3589</v>
      </c>
      <c r="G238" s="217"/>
      <c r="H238" s="221">
        <v>17.7</v>
      </c>
      <c r="I238" s="222"/>
      <c r="J238" s="217"/>
      <c r="K238" s="217"/>
      <c r="L238" s="223"/>
      <c r="M238" s="224"/>
      <c r="N238" s="225"/>
      <c r="O238" s="225"/>
      <c r="P238" s="225"/>
      <c r="Q238" s="225"/>
      <c r="R238" s="225"/>
      <c r="S238" s="225"/>
      <c r="T238" s="226"/>
      <c r="AT238" s="227" t="s">
        <v>205</v>
      </c>
      <c r="AU238" s="227" t="s">
        <v>211</v>
      </c>
      <c r="AV238" s="12" t="s">
        <v>83</v>
      </c>
      <c r="AW238" s="12" t="s">
        <v>37</v>
      </c>
      <c r="AX238" s="12" t="s">
        <v>74</v>
      </c>
      <c r="AY238" s="227" t="s">
        <v>196</v>
      </c>
    </row>
    <row r="239" spans="2:65" s="12" customFormat="1">
      <c r="B239" s="216"/>
      <c r="C239" s="217"/>
      <c r="D239" s="218" t="s">
        <v>205</v>
      </c>
      <c r="E239" s="219" t="s">
        <v>24</v>
      </c>
      <c r="F239" s="220" t="s">
        <v>3590</v>
      </c>
      <c r="G239" s="217"/>
      <c r="H239" s="221">
        <v>4.5</v>
      </c>
      <c r="I239" s="222"/>
      <c r="J239" s="217"/>
      <c r="K239" s="217"/>
      <c r="L239" s="223"/>
      <c r="M239" s="224"/>
      <c r="N239" s="225"/>
      <c r="O239" s="225"/>
      <c r="P239" s="225"/>
      <c r="Q239" s="225"/>
      <c r="R239" s="225"/>
      <c r="S239" s="225"/>
      <c r="T239" s="226"/>
      <c r="AT239" s="227" t="s">
        <v>205</v>
      </c>
      <c r="AU239" s="227" t="s">
        <v>211</v>
      </c>
      <c r="AV239" s="12" t="s">
        <v>83</v>
      </c>
      <c r="AW239" s="12" t="s">
        <v>37</v>
      </c>
      <c r="AX239" s="12" t="s">
        <v>74</v>
      </c>
      <c r="AY239" s="227" t="s">
        <v>196</v>
      </c>
    </row>
    <row r="240" spans="2:65" s="12" customFormat="1">
      <c r="B240" s="216"/>
      <c r="C240" s="217"/>
      <c r="D240" s="218" t="s">
        <v>205</v>
      </c>
      <c r="E240" s="219" t="s">
        <v>24</v>
      </c>
      <c r="F240" s="220" t="s">
        <v>3591</v>
      </c>
      <c r="G240" s="217"/>
      <c r="H240" s="221">
        <v>4.2</v>
      </c>
      <c r="I240" s="222"/>
      <c r="J240" s="217"/>
      <c r="K240" s="217"/>
      <c r="L240" s="223"/>
      <c r="M240" s="224"/>
      <c r="N240" s="225"/>
      <c r="O240" s="225"/>
      <c r="P240" s="225"/>
      <c r="Q240" s="225"/>
      <c r="R240" s="225"/>
      <c r="S240" s="225"/>
      <c r="T240" s="226"/>
      <c r="AT240" s="227" t="s">
        <v>205</v>
      </c>
      <c r="AU240" s="227" t="s">
        <v>211</v>
      </c>
      <c r="AV240" s="12" t="s">
        <v>83</v>
      </c>
      <c r="AW240" s="12" t="s">
        <v>37</v>
      </c>
      <c r="AX240" s="12" t="s">
        <v>74</v>
      </c>
      <c r="AY240" s="227" t="s">
        <v>196</v>
      </c>
    </row>
    <row r="241" spans="2:65" s="12" customFormat="1">
      <c r="B241" s="216"/>
      <c r="C241" s="217"/>
      <c r="D241" s="218" t="s">
        <v>205</v>
      </c>
      <c r="E241" s="219" t="s">
        <v>24</v>
      </c>
      <c r="F241" s="220" t="s">
        <v>3592</v>
      </c>
      <c r="G241" s="217"/>
      <c r="H241" s="221">
        <v>10</v>
      </c>
      <c r="I241" s="222"/>
      <c r="J241" s="217"/>
      <c r="K241" s="217"/>
      <c r="L241" s="223"/>
      <c r="M241" s="224"/>
      <c r="N241" s="225"/>
      <c r="O241" s="225"/>
      <c r="P241" s="225"/>
      <c r="Q241" s="225"/>
      <c r="R241" s="225"/>
      <c r="S241" s="225"/>
      <c r="T241" s="226"/>
      <c r="AT241" s="227" t="s">
        <v>205</v>
      </c>
      <c r="AU241" s="227" t="s">
        <v>211</v>
      </c>
      <c r="AV241" s="12" t="s">
        <v>83</v>
      </c>
      <c r="AW241" s="12" t="s">
        <v>37</v>
      </c>
      <c r="AX241" s="12" t="s">
        <v>74</v>
      </c>
      <c r="AY241" s="227" t="s">
        <v>196</v>
      </c>
    </row>
    <row r="242" spans="2:65" s="12" customFormat="1">
      <c r="B242" s="216"/>
      <c r="C242" s="217"/>
      <c r="D242" s="218" t="s">
        <v>205</v>
      </c>
      <c r="E242" s="219" t="s">
        <v>24</v>
      </c>
      <c r="F242" s="220" t="s">
        <v>3593</v>
      </c>
      <c r="G242" s="217"/>
      <c r="H242" s="221">
        <v>10.8</v>
      </c>
      <c r="I242" s="222"/>
      <c r="J242" s="217"/>
      <c r="K242" s="217"/>
      <c r="L242" s="223"/>
      <c r="M242" s="224"/>
      <c r="N242" s="225"/>
      <c r="O242" s="225"/>
      <c r="P242" s="225"/>
      <c r="Q242" s="225"/>
      <c r="R242" s="225"/>
      <c r="S242" s="225"/>
      <c r="T242" s="226"/>
      <c r="AT242" s="227" t="s">
        <v>205</v>
      </c>
      <c r="AU242" s="227" t="s">
        <v>211</v>
      </c>
      <c r="AV242" s="12" t="s">
        <v>83</v>
      </c>
      <c r="AW242" s="12" t="s">
        <v>37</v>
      </c>
      <c r="AX242" s="12" t="s">
        <v>74</v>
      </c>
      <c r="AY242" s="227" t="s">
        <v>196</v>
      </c>
    </row>
    <row r="243" spans="2:65" s="12" customFormat="1">
      <c r="B243" s="216"/>
      <c r="C243" s="217"/>
      <c r="D243" s="218" t="s">
        <v>205</v>
      </c>
      <c r="E243" s="219" t="s">
        <v>24</v>
      </c>
      <c r="F243" s="220" t="s">
        <v>3594</v>
      </c>
      <c r="G243" s="217"/>
      <c r="H243" s="221">
        <v>6</v>
      </c>
      <c r="I243" s="222"/>
      <c r="J243" s="217"/>
      <c r="K243" s="217"/>
      <c r="L243" s="223"/>
      <c r="M243" s="224"/>
      <c r="N243" s="225"/>
      <c r="O243" s="225"/>
      <c r="P243" s="225"/>
      <c r="Q243" s="225"/>
      <c r="R243" s="225"/>
      <c r="S243" s="225"/>
      <c r="T243" s="226"/>
      <c r="AT243" s="227" t="s">
        <v>205</v>
      </c>
      <c r="AU243" s="227" t="s">
        <v>211</v>
      </c>
      <c r="AV243" s="12" t="s">
        <v>83</v>
      </c>
      <c r="AW243" s="12" t="s">
        <v>37</v>
      </c>
      <c r="AX243" s="12" t="s">
        <v>74</v>
      </c>
      <c r="AY243" s="227" t="s">
        <v>196</v>
      </c>
    </row>
    <row r="244" spans="2:65" s="12" customFormat="1">
      <c r="B244" s="216"/>
      <c r="C244" s="217"/>
      <c r="D244" s="218" t="s">
        <v>205</v>
      </c>
      <c r="E244" s="219" t="s">
        <v>24</v>
      </c>
      <c r="F244" s="220" t="s">
        <v>3595</v>
      </c>
      <c r="G244" s="217"/>
      <c r="H244" s="221">
        <v>5.44</v>
      </c>
      <c r="I244" s="222"/>
      <c r="J244" s="217"/>
      <c r="K244" s="217"/>
      <c r="L244" s="223"/>
      <c r="M244" s="224"/>
      <c r="N244" s="225"/>
      <c r="O244" s="225"/>
      <c r="P244" s="225"/>
      <c r="Q244" s="225"/>
      <c r="R244" s="225"/>
      <c r="S244" s="225"/>
      <c r="T244" s="226"/>
      <c r="AT244" s="227" t="s">
        <v>205</v>
      </c>
      <c r="AU244" s="227" t="s">
        <v>211</v>
      </c>
      <c r="AV244" s="12" t="s">
        <v>83</v>
      </c>
      <c r="AW244" s="12" t="s">
        <v>37</v>
      </c>
      <c r="AX244" s="12" t="s">
        <v>74</v>
      </c>
      <c r="AY244" s="227" t="s">
        <v>196</v>
      </c>
    </row>
    <row r="245" spans="2:65" s="12" customFormat="1">
      <c r="B245" s="216"/>
      <c r="C245" s="217"/>
      <c r="D245" s="218" t="s">
        <v>205</v>
      </c>
      <c r="E245" s="219" t="s">
        <v>24</v>
      </c>
      <c r="F245" s="220" t="s">
        <v>3596</v>
      </c>
      <c r="G245" s="217"/>
      <c r="H245" s="221">
        <v>8</v>
      </c>
      <c r="I245" s="222"/>
      <c r="J245" s="217"/>
      <c r="K245" s="217"/>
      <c r="L245" s="223"/>
      <c r="M245" s="224"/>
      <c r="N245" s="225"/>
      <c r="O245" s="225"/>
      <c r="P245" s="225"/>
      <c r="Q245" s="225"/>
      <c r="R245" s="225"/>
      <c r="S245" s="225"/>
      <c r="T245" s="226"/>
      <c r="AT245" s="227" t="s">
        <v>205</v>
      </c>
      <c r="AU245" s="227" t="s">
        <v>211</v>
      </c>
      <c r="AV245" s="12" t="s">
        <v>83</v>
      </c>
      <c r="AW245" s="12" t="s">
        <v>37</v>
      </c>
      <c r="AX245" s="12" t="s">
        <v>74</v>
      </c>
      <c r="AY245" s="227" t="s">
        <v>196</v>
      </c>
    </row>
    <row r="246" spans="2:65" s="12" customFormat="1">
      <c r="B246" s="216"/>
      <c r="C246" s="217"/>
      <c r="D246" s="218" t="s">
        <v>205</v>
      </c>
      <c r="E246" s="219" t="s">
        <v>24</v>
      </c>
      <c r="F246" s="220" t="s">
        <v>3597</v>
      </c>
      <c r="G246" s="217"/>
      <c r="H246" s="221">
        <v>9.6</v>
      </c>
      <c r="I246" s="222"/>
      <c r="J246" s="217"/>
      <c r="K246" s="217"/>
      <c r="L246" s="223"/>
      <c r="M246" s="224"/>
      <c r="N246" s="225"/>
      <c r="O246" s="225"/>
      <c r="P246" s="225"/>
      <c r="Q246" s="225"/>
      <c r="R246" s="225"/>
      <c r="S246" s="225"/>
      <c r="T246" s="226"/>
      <c r="AT246" s="227" t="s">
        <v>205</v>
      </c>
      <c r="AU246" s="227" t="s">
        <v>211</v>
      </c>
      <c r="AV246" s="12" t="s">
        <v>83</v>
      </c>
      <c r="AW246" s="12" t="s">
        <v>37</v>
      </c>
      <c r="AX246" s="12" t="s">
        <v>74</v>
      </c>
      <c r="AY246" s="227" t="s">
        <v>196</v>
      </c>
    </row>
    <row r="247" spans="2:65" s="12" customFormat="1">
      <c r="B247" s="216"/>
      <c r="C247" s="217"/>
      <c r="D247" s="218" t="s">
        <v>205</v>
      </c>
      <c r="E247" s="219" t="s">
        <v>24</v>
      </c>
      <c r="F247" s="220" t="s">
        <v>3598</v>
      </c>
      <c r="G247" s="217"/>
      <c r="H247" s="221">
        <v>2.4</v>
      </c>
      <c r="I247" s="222"/>
      <c r="J247" s="217"/>
      <c r="K247" s="217"/>
      <c r="L247" s="223"/>
      <c r="M247" s="224"/>
      <c r="N247" s="225"/>
      <c r="O247" s="225"/>
      <c r="P247" s="225"/>
      <c r="Q247" s="225"/>
      <c r="R247" s="225"/>
      <c r="S247" s="225"/>
      <c r="T247" s="226"/>
      <c r="AT247" s="227" t="s">
        <v>205</v>
      </c>
      <c r="AU247" s="227" t="s">
        <v>211</v>
      </c>
      <c r="AV247" s="12" t="s">
        <v>83</v>
      </c>
      <c r="AW247" s="12" t="s">
        <v>37</v>
      </c>
      <c r="AX247" s="12" t="s">
        <v>74</v>
      </c>
      <c r="AY247" s="227" t="s">
        <v>196</v>
      </c>
    </row>
    <row r="248" spans="2:65" s="12" customFormat="1">
      <c r="B248" s="216"/>
      <c r="C248" s="217"/>
      <c r="D248" s="218" t="s">
        <v>205</v>
      </c>
      <c r="E248" s="219" t="s">
        <v>24</v>
      </c>
      <c r="F248" s="220" t="s">
        <v>3599</v>
      </c>
      <c r="G248" s="217"/>
      <c r="H248" s="221">
        <v>9.6</v>
      </c>
      <c r="I248" s="222"/>
      <c r="J248" s="217"/>
      <c r="K248" s="217"/>
      <c r="L248" s="223"/>
      <c r="M248" s="224"/>
      <c r="N248" s="225"/>
      <c r="O248" s="225"/>
      <c r="P248" s="225"/>
      <c r="Q248" s="225"/>
      <c r="R248" s="225"/>
      <c r="S248" s="225"/>
      <c r="T248" s="226"/>
      <c r="AT248" s="227" t="s">
        <v>205</v>
      </c>
      <c r="AU248" s="227" t="s">
        <v>211</v>
      </c>
      <c r="AV248" s="12" t="s">
        <v>83</v>
      </c>
      <c r="AW248" s="12" t="s">
        <v>37</v>
      </c>
      <c r="AX248" s="12" t="s">
        <v>74</v>
      </c>
      <c r="AY248" s="227" t="s">
        <v>196</v>
      </c>
    </row>
    <row r="249" spans="2:65" s="12" customFormat="1">
      <c r="B249" s="216"/>
      <c r="C249" s="217"/>
      <c r="D249" s="218" t="s">
        <v>205</v>
      </c>
      <c r="E249" s="219" t="s">
        <v>24</v>
      </c>
      <c r="F249" s="220" t="s">
        <v>3600</v>
      </c>
      <c r="G249" s="217"/>
      <c r="H249" s="221">
        <v>5</v>
      </c>
      <c r="I249" s="222"/>
      <c r="J249" s="217"/>
      <c r="K249" s="217"/>
      <c r="L249" s="223"/>
      <c r="M249" s="224"/>
      <c r="N249" s="225"/>
      <c r="O249" s="225"/>
      <c r="P249" s="225"/>
      <c r="Q249" s="225"/>
      <c r="R249" s="225"/>
      <c r="S249" s="225"/>
      <c r="T249" s="226"/>
      <c r="AT249" s="227" t="s">
        <v>205</v>
      </c>
      <c r="AU249" s="227" t="s">
        <v>211</v>
      </c>
      <c r="AV249" s="12" t="s">
        <v>83</v>
      </c>
      <c r="AW249" s="12" t="s">
        <v>37</v>
      </c>
      <c r="AX249" s="12" t="s">
        <v>74</v>
      </c>
      <c r="AY249" s="227" t="s">
        <v>196</v>
      </c>
    </row>
    <row r="250" spans="2:65" s="14" customFormat="1">
      <c r="B250" s="239"/>
      <c r="C250" s="240"/>
      <c r="D250" s="218" t="s">
        <v>205</v>
      </c>
      <c r="E250" s="241" t="s">
        <v>24</v>
      </c>
      <c r="F250" s="242" t="s">
        <v>238</v>
      </c>
      <c r="G250" s="240"/>
      <c r="H250" s="243">
        <v>185.64</v>
      </c>
      <c r="I250" s="244"/>
      <c r="J250" s="240"/>
      <c r="K250" s="240"/>
      <c r="L250" s="245"/>
      <c r="M250" s="246"/>
      <c r="N250" s="247"/>
      <c r="O250" s="247"/>
      <c r="P250" s="247"/>
      <c r="Q250" s="247"/>
      <c r="R250" s="247"/>
      <c r="S250" s="247"/>
      <c r="T250" s="248"/>
      <c r="AT250" s="249" t="s">
        <v>205</v>
      </c>
      <c r="AU250" s="249" t="s">
        <v>211</v>
      </c>
      <c r="AV250" s="14" t="s">
        <v>203</v>
      </c>
      <c r="AW250" s="14" t="s">
        <v>37</v>
      </c>
      <c r="AX250" s="14" t="s">
        <v>81</v>
      </c>
      <c r="AY250" s="249" t="s">
        <v>196</v>
      </c>
    </row>
    <row r="251" spans="2:65" s="1" customFormat="1" ht="57.5" customHeight="1">
      <c r="B251" s="42"/>
      <c r="C251" s="204" t="s">
        <v>327</v>
      </c>
      <c r="D251" s="204" t="s">
        <v>198</v>
      </c>
      <c r="E251" s="205" t="s">
        <v>3601</v>
      </c>
      <c r="F251" s="206" t="s">
        <v>3602</v>
      </c>
      <c r="G251" s="207" t="s">
        <v>320</v>
      </c>
      <c r="H251" s="208">
        <v>27.31</v>
      </c>
      <c r="I251" s="209"/>
      <c r="J251" s="210">
        <f>ROUND(I251*H251,2)</f>
        <v>0</v>
      </c>
      <c r="K251" s="206" t="s">
        <v>202</v>
      </c>
      <c r="L251" s="62"/>
      <c r="M251" s="211" t="s">
        <v>24</v>
      </c>
      <c r="N251" s="212" t="s">
        <v>45</v>
      </c>
      <c r="O251" s="43"/>
      <c r="P251" s="213">
        <f>O251*H251</f>
        <v>0</v>
      </c>
      <c r="Q251" s="213">
        <v>3.3899999999999998E-3</v>
      </c>
      <c r="R251" s="213">
        <f>Q251*H251</f>
        <v>9.2580899999999994E-2</v>
      </c>
      <c r="S251" s="213">
        <v>0</v>
      </c>
      <c r="T251" s="214">
        <f>S251*H251</f>
        <v>0</v>
      </c>
      <c r="AR251" s="25" t="s">
        <v>203</v>
      </c>
      <c r="AT251" s="25" t="s">
        <v>198</v>
      </c>
      <c r="AU251" s="25" t="s">
        <v>211</v>
      </c>
      <c r="AY251" s="25" t="s">
        <v>196</v>
      </c>
      <c r="BE251" s="215">
        <f>IF(N251="základní",J251,0)</f>
        <v>0</v>
      </c>
      <c r="BF251" s="215">
        <f>IF(N251="snížená",J251,0)</f>
        <v>0</v>
      </c>
      <c r="BG251" s="215">
        <f>IF(N251="zákl. přenesená",J251,0)</f>
        <v>0</v>
      </c>
      <c r="BH251" s="215">
        <f>IF(N251="sníž. přenesená",J251,0)</f>
        <v>0</v>
      </c>
      <c r="BI251" s="215">
        <f>IF(N251="nulová",J251,0)</f>
        <v>0</v>
      </c>
      <c r="BJ251" s="25" t="s">
        <v>81</v>
      </c>
      <c r="BK251" s="215">
        <f>ROUND(I251*H251,2)</f>
        <v>0</v>
      </c>
      <c r="BL251" s="25" t="s">
        <v>203</v>
      </c>
      <c r="BM251" s="25" t="s">
        <v>3603</v>
      </c>
    </row>
    <row r="252" spans="2:65" s="12" customFormat="1">
      <c r="B252" s="216"/>
      <c r="C252" s="217"/>
      <c r="D252" s="218" t="s">
        <v>205</v>
      </c>
      <c r="E252" s="219" t="s">
        <v>24</v>
      </c>
      <c r="F252" s="220" t="s">
        <v>3604</v>
      </c>
      <c r="G252" s="217"/>
      <c r="H252" s="221">
        <v>5.87</v>
      </c>
      <c r="I252" s="222"/>
      <c r="J252" s="217"/>
      <c r="K252" s="217"/>
      <c r="L252" s="223"/>
      <c r="M252" s="224"/>
      <c r="N252" s="225"/>
      <c r="O252" s="225"/>
      <c r="P252" s="225"/>
      <c r="Q252" s="225"/>
      <c r="R252" s="225"/>
      <c r="S252" s="225"/>
      <c r="T252" s="226"/>
      <c r="AT252" s="227" t="s">
        <v>205</v>
      </c>
      <c r="AU252" s="227" t="s">
        <v>211</v>
      </c>
      <c r="AV252" s="12" t="s">
        <v>83</v>
      </c>
      <c r="AW252" s="12" t="s">
        <v>37</v>
      </c>
      <c r="AX252" s="12" t="s">
        <v>74</v>
      </c>
      <c r="AY252" s="227" t="s">
        <v>196</v>
      </c>
    </row>
    <row r="253" spans="2:65" s="12" customFormat="1">
      <c r="B253" s="216"/>
      <c r="C253" s="217"/>
      <c r="D253" s="218" t="s">
        <v>205</v>
      </c>
      <c r="E253" s="219" t="s">
        <v>24</v>
      </c>
      <c r="F253" s="220" t="s">
        <v>3605</v>
      </c>
      <c r="G253" s="217"/>
      <c r="H253" s="221">
        <v>6.04</v>
      </c>
      <c r="I253" s="222"/>
      <c r="J253" s="217"/>
      <c r="K253" s="217"/>
      <c r="L253" s="223"/>
      <c r="M253" s="224"/>
      <c r="N253" s="225"/>
      <c r="O253" s="225"/>
      <c r="P253" s="225"/>
      <c r="Q253" s="225"/>
      <c r="R253" s="225"/>
      <c r="S253" s="225"/>
      <c r="T253" s="226"/>
      <c r="AT253" s="227" t="s">
        <v>205</v>
      </c>
      <c r="AU253" s="227" t="s">
        <v>211</v>
      </c>
      <c r="AV253" s="12" t="s">
        <v>83</v>
      </c>
      <c r="AW253" s="12" t="s">
        <v>37</v>
      </c>
      <c r="AX253" s="12" t="s">
        <v>74</v>
      </c>
      <c r="AY253" s="227" t="s">
        <v>196</v>
      </c>
    </row>
    <row r="254" spans="2:65" s="12" customFormat="1">
      <c r="B254" s="216"/>
      <c r="C254" s="217"/>
      <c r="D254" s="218" t="s">
        <v>205</v>
      </c>
      <c r="E254" s="219" t="s">
        <v>24</v>
      </c>
      <c r="F254" s="220" t="s">
        <v>3606</v>
      </c>
      <c r="G254" s="217"/>
      <c r="H254" s="221">
        <v>6.4</v>
      </c>
      <c r="I254" s="222"/>
      <c r="J254" s="217"/>
      <c r="K254" s="217"/>
      <c r="L254" s="223"/>
      <c r="M254" s="224"/>
      <c r="N254" s="225"/>
      <c r="O254" s="225"/>
      <c r="P254" s="225"/>
      <c r="Q254" s="225"/>
      <c r="R254" s="225"/>
      <c r="S254" s="225"/>
      <c r="T254" s="226"/>
      <c r="AT254" s="227" t="s">
        <v>205</v>
      </c>
      <c r="AU254" s="227" t="s">
        <v>211</v>
      </c>
      <c r="AV254" s="12" t="s">
        <v>83</v>
      </c>
      <c r="AW254" s="12" t="s">
        <v>37</v>
      </c>
      <c r="AX254" s="12" t="s">
        <v>74</v>
      </c>
      <c r="AY254" s="227" t="s">
        <v>196</v>
      </c>
    </row>
    <row r="255" spans="2:65" s="12" customFormat="1">
      <c r="B255" s="216"/>
      <c r="C255" s="217"/>
      <c r="D255" s="218" t="s">
        <v>205</v>
      </c>
      <c r="E255" s="219" t="s">
        <v>24</v>
      </c>
      <c r="F255" s="220" t="s">
        <v>3607</v>
      </c>
      <c r="G255" s="217"/>
      <c r="H255" s="221">
        <v>9</v>
      </c>
      <c r="I255" s="222"/>
      <c r="J255" s="217"/>
      <c r="K255" s="217"/>
      <c r="L255" s="223"/>
      <c r="M255" s="224"/>
      <c r="N255" s="225"/>
      <c r="O255" s="225"/>
      <c r="P255" s="225"/>
      <c r="Q255" s="225"/>
      <c r="R255" s="225"/>
      <c r="S255" s="225"/>
      <c r="T255" s="226"/>
      <c r="AT255" s="227" t="s">
        <v>205</v>
      </c>
      <c r="AU255" s="227" t="s">
        <v>211</v>
      </c>
      <c r="AV255" s="12" t="s">
        <v>83</v>
      </c>
      <c r="AW255" s="12" t="s">
        <v>37</v>
      </c>
      <c r="AX255" s="12" t="s">
        <v>74</v>
      </c>
      <c r="AY255" s="227" t="s">
        <v>196</v>
      </c>
    </row>
    <row r="256" spans="2:65" s="14" customFormat="1">
      <c r="B256" s="239"/>
      <c r="C256" s="240"/>
      <c r="D256" s="218" t="s">
        <v>205</v>
      </c>
      <c r="E256" s="241" t="s">
        <v>24</v>
      </c>
      <c r="F256" s="242" t="s">
        <v>238</v>
      </c>
      <c r="G256" s="240"/>
      <c r="H256" s="243">
        <v>27.31</v>
      </c>
      <c r="I256" s="244"/>
      <c r="J256" s="240"/>
      <c r="K256" s="240"/>
      <c r="L256" s="245"/>
      <c r="M256" s="246"/>
      <c r="N256" s="247"/>
      <c r="O256" s="247"/>
      <c r="P256" s="247"/>
      <c r="Q256" s="247"/>
      <c r="R256" s="247"/>
      <c r="S256" s="247"/>
      <c r="T256" s="248"/>
      <c r="AT256" s="249" t="s">
        <v>205</v>
      </c>
      <c r="AU256" s="249" t="s">
        <v>211</v>
      </c>
      <c r="AV256" s="14" t="s">
        <v>203</v>
      </c>
      <c r="AW256" s="14" t="s">
        <v>37</v>
      </c>
      <c r="AX256" s="14" t="s">
        <v>81</v>
      </c>
      <c r="AY256" s="249" t="s">
        <v>196</v>
      </c>
    </row>
    <row r="257" spans="2:65" s="1" customFormat="1" ht="14.5" customHeight="1">
      <c r="B257" s="42"/>
      <c r="C257" s="250" t="s">
        <v>334</v>
      </c>
      <c r="D257" s="250" t="s">
        <v>252</v>
      </c>
      <c r="E257" s="251" t="s">
        <v>3608</v>
      </c>
      <c r="F257" s="252" t="s">
        <v>3609</v>
      </c>
      <c r="G257" s="253" t="s">
        <v>267</v>
      </c>
      <c r="H257" s="254">
        <v>40.447000000000003</v>
      </c>
      <c r="I257" s="255"/>
      <c r="J257" s="256">
        <f>ROUND(I257*H257,2)</f>
        <v>0</v>
      </c>
      <c r="K257" s="252" t="s">
        <v>202</v>
      </c>
      <c r="L257" s="257"/>
      <c r="M257" s="258" t="s">
        <v>24</v>
      </c>
      <c r="N257" s="259" t="s">
        <v>45</v>
      </c>
      <c r="O257" s="43"/>
      <c r="P257" s="213">
        <f>O257*H257</f>
        <v>0</v>
      </c>
      <c r="Q257" s="213">
        <v>5.9999999999999995E-4</v>
      </c>
      <c r="R257" s="213">
        <f>Q257*H257</f>
        <v>2.42682E-2</v>
      </c>
      <c r="S257" s="213">
        <v>0</v>
      </c>
      <c r="T257" s="214">
        <f>S257*H257</f>
        <v>0</v>
      </c>
      <c r="AR257" s="25" t="s">
        <v>245</v>
      </c>
      <c r="AT257" s="25" t="s">
        <v>252</v>
      </c>
      <c r="AU257" s="25" t="s">
        <v>211</v>
      </c>
      <c r="AY257" s="25" t="s">
        <v>196</v>
      </c>
      <c r="BE257" s="215">
        <f>IF(N257="základní",J257,0)</f>
        <v>0</v>
      </c>
      <c r="BF257" s="215">
        <f>IF(N257="snížená",J257,0)</f>
        <v>0</v>
      </c>
      <c r="BG257" s="215">
        <f>IF(N257="zákl. přenesená",J257,0)</f>
        <v>0</v>
      </c>
      <c r="BH257" s="215">
        <f>IF(N257="sníž. přenesená",J257,0)</f>
        <v>0</v>
      </c>
      <c r="BI257" s="215">
        <f>IF(N257="nulová",J257,0)</f>
        <v>0</v>
      </c>
      <c r="BJ257" s="25" t="s">
        <v>81</v>
      </c>
      <c r="BK257" s="215">
        <f>ROUND(I257*H257,2)</f>
        <v>0</v>
      </c>
      <c r="BL257" s="25" t="s">
        <v>203</v>
      </c>
      <c r="BM257" s="25" t="s">
        <v>3610</v>
      </c>
    </row>
    <row r="258" spans="2:65" s="12" customFormat="1">
      <c r="B258" s="216"/>
      <c r="C258" s="217"/>
      <c r="D258" s="218" t="s">
        <v>205</v>
      </c>
      <c r="E258" s="219" t="s">
        <v>24</v>
      </c>
      <c r="F258" s="220" t="s">
        <v>3611</v>
      </c>
      <c r="G258" s="217"/>
      <c r="H258" s="221">
        <v>13.86</v>
      </c>
      <c r="I258" s="222"/>
      <c r="J258" s="217"/>
      <c r="K258" s="217"/>
      <c r="L258" s="223"/>
      <c r="M258" s="224"/>
      <c r="N258" s="225"/>
      <c r="O258" s="225"/>
      <c r="P258" s="225"/>
      <c r="Q258" s="225"/>
      <c r="R258" s="225"/>
      <c r="S258" s="225"/>
      <c r="T258" s="226"/>
      <c r="AT258" s="227" t="s">
        <v>205</v>
      </c>
      <c r="AU258" s="227" t="s">
        <v>211</v>
      </c>
      <c r="AV258" s="12" t="s">
        <v>83</v>
      </c>
      <c r="AW258" s="12" t="s">
        <v>37</v>
      </c>
      <c r="AX258" s="12" t="s">
        <v>74</v>
      </c>
      <c r="AY258" s="227" t="s">
        <v>196</v>
      </c>
    </row>
    <row r="259" spans="2:65" s="12" customFormat="1">
      <c r="B259" s="216"/>
      <c r="C259" s="217"/>
      <c r="D259" s="218" t="s">
        <v>205</v>
      </c>
      <c r="E259" s="219" t="s">
        <v>24</v>
      </c>
      <c r="F259" s="220" t="s">
        <v>3612</v>
      </c>
      <c r="G259" s="217"/>
      <c r="H259" s="221">
        <v>2.6549999999999998</v>
      </c>
      <c r="I259" s="222"/>
      <c r="J259" s="217"/>
      <c r="K259" s="217"/>
      <c r="L259" s="223"/>
      <c r="M259" s="224"/>
      <c r="N259" s="225"/>
      <c r="O259" s="225"/>
      <c r="P259" s="225"/>
      <c r="Q259" s="225"/>
      <c r="R259" s="225"/>
      <c r="S259" s="225"/>
      <c r="T259" s="226"/>
      <c r="AT259" s="227" t="s">
        <v>205</v>
      </c>
      <c r="AU259" s="227" t="s">
        <v>211</v>
      </c>
      <c r="AV259" s="12" t="s">
        <v>83</v>
      </c>
      <c r="AW259" s="12" t="s">
        <v>37</v>
      </c>
      <c r="AX259" s="12" t="s">
        <v>74</v>
      </c>
      <c r="AY259" s="227" t="s">
        <v>196</v>
      </c>
    </row>
    <row r="260" spans="2:65" s="12" customFormat="1">
      <c r="B260" s="216"/>
      <c r="C260" s="217"/>
      <c r="D260" s="218" t="s">
        <v>205</v>
      </c>
      <c r="E260" s="219" t="s">
        <v>24</v>
      </c>
      <c r="F260" s="220" t="s">
        <v>3613</v>
      </c>
      <c r="G260" s="217"/>
      <c r="H260" s="221">
        <v>0.67500000000000004</v>
      </c>
      <c r="I260" s="222"/>
      <c r="J260" s="217"/>
      <c r="K260" s="217"/>
      <c r="L260" s="223"/>
      <c r="M260" s="224"/>
      <c r="N260" s="225"/>
      <c r="O260" s="225"/>
      <c r="P260" s="225"/>
      <c r="Q260" s="225"/>
      <c r="R260" s="225"/>
      <c r="S260" s="225"/>
      <c r="T260" s="226"/>
      <c r="AT260" s="227" t="s">
        <v>205</v>
      </c>
      <c r="AU260" s="227" t="s">
        <v>211</v>
      </c>
      <c r="AV260" s="12" t="s">
        <v>83</v>
      </c>
      <c r="AW260" s="12" t="s">
        <v>37</v>
      </c>
      <c r="AX260" s="12" t="s">
        <v>74</v>
      </c>
      <c r="AY260" s="227" t="s">
        <v>196</v>
      </c>
    </row>
    <row r="261" spans="2:65" s="12" customFormat="1">
      <c r="B261" s="216"/>
      <c r="C261" s="217"/>
      <c r="D261" s="218" t="s">
        <v>205</v>
      </c>
      <c r="E261" s="219" t="s">
        <v>24</v>
      </c>
      <c r="F261" s="220" t="s">
        <v>3614</v>
      </c>
      <c r="G261" s="217"/>
      <c r="H261" s="221">
        <v>0.63</v>
      </c>
      <c r="I261" s="222"/>
      <c r="J261" s="217"/>
      <c r="K261" s="217"/>
      <c r="L261" s="223"/>
      <c r="M261" s="224"/>
      <c r="N261" s="225"/>
      <c r="O261" s="225"/>
      <c r="P261" s="225"/>
      <c r="Q261" s="225"/>
      <c r="R261" s="225"/>
      <c r="S261" s="225"/>
      <c r="T261" s="226"/>
      <c r="AT261" s="227" t="s">
        <v>205</v>
      </c>
      <c r="AU261" s="227" t="s">
        <v>211</v>
      </c>
      <c r="AV261" s="12" t="s">
        <v>83</v>
      </c>
      <c r="AW261" s="12" t="s">
        <v>37</v>
      </c>
      <c r="AX261" s="12" t="s">
        <v>74</v>
      </c>
      <c r="AY261" s="227" t="s">
        <v>196</v>
      </c>
    </row>
    <row r="262" spans="2:65" s="12" customFormat="1">
      <c r="B262" s="216"/>
      <c r="C262" s="217"/>
      <c r="D262" s="218" t="s">
        <v>205</v>
      </c>
      <c r="E262" s="219" t="s">
        <v>24</v>
      </c>
      <c r="F262" s="220" t="s">
        <v>3615</v>
      </c>
      <c r="G262" s="217"/>
      <c r="H262" s="221">
        <v>1.5</v>
      </c>
      <c r="I262" s="222"/>
      <c r="J262" s="217"/>
      <c r="K262" s="217"/>
      <c r="L262" s="223"/>
      <c r="M262" s="224"/>
      <c r="N262" s="225"/>
      <c r="O262" s="225"/>
      <c r="P262" s="225"/>
      <c r="Q262" s="225"/>
      <c r="R262" s="225"/>
      <c r="S262" s="225"/>
      <c r="T262" s="226"/>
      <c r="AT262" s="227" t="s">
        <v>205</v>
      </c>
      <c r="AU262" s="227" t="s">
        <v>211</v>
      </c>
      <c r="AV262" s="12" t="s">
        <v>83</v>
      </c>
      <c r="AW262" s="12" t="s">
        <v>37</v>
      </c>
      <c r="AX262" s="12" t="s">
        <v>74</v>
      </c>
      <c r="AY262" s="227" t="s">
        <v>196</v>
      </c>
    </row>
    <row r="263" spans="2:65" s="12" customFormat="1">
      <c r="B263" s="216"/>
      <c r="C263" s="217"/>
      <c r="D263" s="218" t="s">
        <v>205</v>
      </c>
      <c r="E263" s="219" t="s">
        <v>24</v>
      </c>
      <c r="F263" s="220" t="s">
        <v>3616</v>
      </c>
      <c r="G263" s="217"/>
      <c r="H263" s="221">
        <v>1.62</v>
      </c>
      <c r="I263" s="222"/>
      <c r="J263" s="217"/>
      <c r="K263" s="217"/>
      <c r="L263" s="223"/>
      <c r="M263" s="224"/>
      <c r="N263" s="225"/>
      <c r="O263" s="225"/>
      <c r="P263" s="225"/>
      <c r="Q263" s="225"/>
      <c r="R263" s="225"/>
      <c r="S263" s="225"/>
      <c r="T263" s="226"/>
      <c r="AT263" s="227" t="s">
        <v>205</v>
      </c>
      <c r="AU263" s="227" t="s">
        <v>211</v>
      </c>
      <c r="AV263" s="12" t="s">
        <v>83</v>
      </c>
      <c r="AW263" s="12" t="s">
        <v>37</v>
      </c>
      <c r="AX263" s="12" t="s">
        <v>74</v>
      </c>
      <c r="AY263" s="227" t="s">
        <v>196</v>
      </c>
    </row>
    <row r="264" spans="2:65" s="12" customFormat="1">
      <c r="B264" s="216"/>
      <c r="C264" s="217"/>
      <c r="D264" s="218" t="s">
        <v>205</v>
      </c>
      <c r="E264" s="219" t="s">
        <v>24</v>
      </c>
      <c r="F264" s="220" t="s">
        <v>3617</v>
      </c>
      <c r="G264" s="217"/>
      <c r="H264" s="221">
        <v>0.9</v>
      </c>
      <c r="I264" s="222"/>
      <c r="J264" s="217"/>
      <c r="K264" s="217"/>
      <c r="L264" s="223"/>
      <c r="M264" s="224"/>
      <c r="N264" s="225"/>
      <c r="O264" s="225"/>
      <c r="P264" s="225"/>
      <c r="Q264" s="225"/>
      <c r="R264" s="225"/>
      <c r="S264" s="225"/>
      <c r="T264" s="226"/>
      <c r="AT264" s="227" t="s">
        <v>205</v>
      </c>
      <c r="AU264" s="227" t="s">
        <v>211</v>
      </c>
      <c r="AV264" s="12" t="s">
        <v>83</v>
      </c>
      <c r="AW264" s="12" t="s">
        <v>37</v>
      </c>
      <c r="AX264" s="12" t="s">
        <v>74</v>
      </c>
      <c r="AY264" s="227" t="s">
        <v>196</v>
      </c>
    </row>
    <row r="265" spans="2:65" s="12" customFormat="1">
      <c r="B265" s="216"/>
      <c r="C265" s="217"/>
      <c r="D265" s="218" t="s">
        <v>205</v>
      </c>
      <c r="E265" s="219" t="s">
        <v>24</v>
      </c>
      <c r="F265" s="220" t="s">
        <v>3618</v>
      </c>
      <c r="G265" s="217"/>
      <c r="H265" s="221">
        <v>0.81599999999999995</v>
      </c>
      <c r="I265" s="222"/>
      <c r="J265" s="217"/>
      <c r="K265" s="217"/>
      <c r="L265" s="223"/>
      <c r="M265" s="224"/>
      <c r="N265" s="225"/>
      <c r="O265" s="225"/>
      <c r="P265" s="225"/>
      <c r="Q265" s="225"/>
      <c r="R265" s="225"/>
      <c r="S265" s="225"/>
      <c r="T265" s="226"/>
      <c r="AT265" s="227" t="s">
        <v>205</v>
      </c>
      <c r="AU265" s="227" t="s">
        <v>211</v>
      </c>
      <c r="AV265" s="12" t="s">
        <v>83</v>
      </c>
      <c r="AW265" s="12" t="s">
        <v>37</v>
      </c>
      <c r="AX265" s="12" t="s">
        <v>74</v>
      </c>
      <c r="AY265" s="227" t="s">
        <v>196</v>
      </c>
    </row>
    <row r="266" spans="2:65" s="12" customFormat="1">
      <c r="B266" s="216"/>
      <c r="C266" s="217"/>
      <c r="D266" s="218" t="s">
        <v>205</v>
      </c>
      <c r="E266" s="219" t="s">
        <v>24</v>
      </c>
      <c r="F266" s="220" t="s">
        <v>3619</v>
      </c>
      <c r="G266" s="217"/>
      <c r="H266" s="221">
        <v>1.2</v>
      </c>
      <c r="I266" s="222"/>
      <c r="J266" s="217"/>
      <c r="K266" s="217"/>
      <c r="L266" s="223"/>
      <c r="M266" s="224"/>
      <c r="N266" s="225"/>
      <c r="O266" s="225"/>
      <c r="P266" s="225"/>
      <c r="Q266" s="225"/>
      <c r="R266" s="225"/>
      <c r="S266" s="225"/>
      <c r="T266" s="226"/>
      <c r="AT266" s="227" t="s">
        <v>205</v>
      </c>
      <c r="AU266" s="227" t="s">
        <v>211</v>
      </c>
      <c r="AV266" s="12" t="s">
        <v>83</v>
      </c>
      <c r="AW266" s="12" t="s">
        <v>37</v>
      </c>
      <c r="AX266" s="12" t="s">
        <v>74</v>
      </c>
      <c r="AY266" s="227" t="s">
        <v>196</v>
      </c>
    </row>
    <row r="267" spans="2:65" s="12" customFormat="1">
      <c r="B267" s="216"/>
      <c r="C267" s="217"/>
      <c r="D267" s="218" t="s">
        <v>205</v>
      </c>
      <c r="E267" s="219" t="s">
        <v>24</v>
      </c>
      <c r="F267" s="220" t="s">
        <v>3620</v>
      </c>
      <c r="G267" s="217"/>
      <c r="H267" s="221">
        <v>1.44</v>
      </c>
      <c r="I267" s="222"/>
      <c r="J267" s="217"/>
      <c r="K267" s="217"/>
      <c r="L267" s="223"/>
      <c r="M267" s="224"/>
      <c r="N267" s="225"/>
      <c r="O267" s="225"/>
      <c r="P267" s="225"/>
      <c r="Q267" s="225"/>
      <c r="R267" s="225"/>
      <c r="S267" s="225"/>
      <c r="T267" s="226"/>
      <c r="AT267" s="227" t="s">
        <v>205</v>
      </c>
      <c r="AU267" s="227" t="s">
        <v>211</v>
      </c>
      <c r="AV267" s="12" t="s">
        <v>83</v>
      </c>
      <c r="AW267" s="12" t="s">
        <v>37</v>
      </c>
      <c r="AX267" s="12" t="s">
        <v>74</v>
      </c>
      <c r="AY267" s="227" t="s">
        <v>196</v>
      </c>
    </row>
    <row r="268" spans="2:65" s="12" customFormat="1">
      <c r="B268" s="216"/>
      <c r="C268" s="217"/>
      <c r="D268" s="218" t="s">
        <v>205</v>
      </c>
      <c r="E268" s="219" t="s">
        <v>24</v>
      </c>
      <c r="F268" s="220" t="s">
        <v>3621</v>
      </c>
      <c r="G268" s="217"/>
      <c r="H268" s="221">
        <v>0.36</v>
      </c>
      <c r="I268" s="222"/>
      <c r="J268" s="217"/>
      <c r="K268" s="217"/>
      <c r="L268" s="223"/>
      <c r="M268" s="224"/>
      <c r="N268" s="225"/>
      <c r="O268" s="225"/>
      <c r="P268" s="225"/>
      <c r="Q268" s="225"/>
      <c r="R268" s="225"/>
      <c r="S268" s="225"/>
      <c r="T268" s="226"/>
      <c r="AT268" s="227" t="s">
        <v>205</v>
      </c>
      <c r="AU268" s="227" t="s">
        <v>211</v>
      </c>
      <c r="AV268" s="12" t="s">
        <v>83</v>
      </c>
      <c r="AW268" s="12" t="s">
        <v>37</v>
      </c>
      <c r="AX268" s="12" t="s">
        <v>74</v>
      </c>
      <c r="AY268" s="227" t="s">
        <v>196</v>
      </c>
    </row>
    <row r="269" spans="2:65" s="12" customFormat="1">
      <c r="B269" s="216"/>
      <c r="C269" s="217"/>
      <c r="D269" s="218" t="s">
        <v>205</v>
      </c>
      <c r="E269" s="219" t="s">
        <v>24</v>
      </c>
      <c r="F269" s="220" t="s">
        <v>3561</v>
      </c>
      <c r="G269" s="217"/>
      <c r="H269" s="221">
        <v>1.92</v>
      </c>
      <c r="I269" s="222"/>
      <c r="J269" s="217"/>
      <c r="K269" s="217"/>
      <c r="L269" s="223"/>
      <c r="M269" s="224"/>
      <c r="N269" s="225"/>
      <c r="O269" s="225"/>
      <c r="P269" s="225"/>
      <c r="Q269" s="225"/>
      <c r="R269" s="225"/>
      <c r="S269" s="225"/>
      <c r="T269" s="226"/>
      <c r="AT269" s="227" t="s">
        <v>205</v>
      </c>
      <c r="AU269" s="227" t="s">
        <v>211</v>
      </c>
      <c r="AV269" s="12" t="s">
        <v>83</v>
      </c>
      <c r="AW269" s="12" t="s">
        <v>37</v>
      </c>
      <c r="AX269" s="12" t="s">
        <v>74</v>
      </c>
      <c r="AY269" s="227" t="s">
        <v>196</v>
      </c>
    </row>
    <row r="270" spans="2:65" s="12" customFormat="1">
      <c r="B270" s="216"/>
      <c r="C270" s="217"/>
      <c r="D270" s="218" t="s">
        <v>205</v>
      </c>
      <c r="E270" s="219" t="s">
        <v>24</v>
      </c>
      <c r="F270" s="220" t="s">
        <v>2058</v>
      </c>
      <c r="G270" s="217"/>
      <c r="H270" s="221">
        <v>0.75</v>
      </c>
      <c r="I270" s="222"/>
      <c r="J270" s="217"/>
      <c r="K270" s="217"/>
      <c r="L270" s="223"/>
      <c r="M270" s="224"/>
      <c r="N270" s="225"/>
      <c r="O270" s="225"/>
      <c r="P270" s="225"/>
      <c r="Q270" s="225"/>
      <c r="R270" s="225"/>
      <c r="S270" s="225"/>
      <c r="T270" s="226"/>
      <c r="AT270" s="227" t="s">
        <v>205</v>
      </c>
      <c r="AU270" s="227" t="s">
        <v>211</v>
      </c>
      <c r="AV270" s="12" t="s">
        <v>83</v>
      </c>
      <c r="AW270" s="12" t="s">
        <v>37</v>
      </c>
      <c r="AX270" s="12" t="s">
        <v>74</v>
      </c>
      <c r="AY270" s="227" t="s">
        <v>196</v>
      </c>
    </row>
    <row r="271" spans="2:65" s="12" customFormat="1">
      <c r="B271" s="216"/>
      <c r="C271" s="217"/>
      <c r="D271" s="218" t="s">
        <v>205</v>
      </c>
      <c r="E271" s="219" t="s">
        <v>24</v>
      </c>
      <c r="F271" s="220" t="s">
        <v>3562</v>
      </c>
      <c r="G271" s="217"/>
      <c r="H271" s="221">
        <v>1.468</v>
      </c>
      <c r="I271" s="222"/>
      <c r="J271" s="217"/>
      <c r="K271" s="217"/>
      <c r="L271" s="223"/>
      <c r="M271" s="224"/>
      <c r="N271" s="225"/>
      <c r="O271" s="225"/>
      <c r="P271" s="225"/>
      <c r="Q271" s="225"/>
      <c r="R271" s="225"/>
      <c r="S271" s="225"/>
      <c r="T271" s="226"/>
      <c r="AT271" s="227" t="s">
        <v>205</v>
      </c>
      <c r="AU271" s="227" t="s">
        <v>211</v>
      </c>
      <c r="AV271" s="12" t="s">
        <v>83</v>
      </c>
      <c r="AW271" s="12" t="s">
        <v>37</v>
      </c>
      <c r="AX271" s="12" t="s">
        <v>74</v>
      </c>
      <c r="AY271" s="227" t="s">
        <v>196</v>
      </c>
    </row>
    <row r="272" spans="2:65" s="12" customFormat="1">
      <c r="B272" s="216"/>
      <c r="C272" s="217"/>
      <c r="D272" s="218" t="s">
        <v>205</v>
      </c>
      <c r="E272" s="219" t="s">
        <v>24</v>
      </c>
      <c r="F272" s="220" t="s">
        <v>3563</v>
      </c>
      <c r="G272" s="217"/>
      <c r="H272" s="221">
        <v>1.51</v>
      </c>
      <c r="I272" s="222"/>
      <c r="J272" s="217"/>
      <c r="K272" s="217"/>
      <c r="L272" s="223"/>
      <c r="M272" s="224"/>
      <c r="N272" s="225"/>
      <c r="O272" s="225"/>
      <c r="P272" s="225"/>
      <c r="Q272" s="225"/>
      <c r="R272" s="225"/>
      <c r="S272" s="225"/>
      <c r="T272" s="226"/>
      <c r="AT272" s="227" t="s">
        <v>205</v>
      </c>
      <c r="AU272" s="227" t="s">
        <v>211</v>
      </c>
      <c r="AV272" s="12" t="s">
        <v>83</v>
      </c>
      <c r="AW272" s="12" t="s">
        <v>37</v>
      </c>
      <c r="AX272" s="12" t="s">
        <v>74</v>
      </c>
      <c r="AY272" s="227" t="s">
        <v>196</v>
      </c>
    </row>
    <row r="273" spans="2:65" s="12" customFormat="1">
      <c r="B273" s="216"/>
      <c r="C273" s="217"/>
      <c r="D273" s="218" t="s">
        <v>205</v>
      </c>
      <c r="E273" s="219" t="s">
        <v>24</v>
      </c>
      <c r="F273" s="220" t="s">
        <v>3564</v>
      </c>
      <c r="G273" s="217"/>
      <c r="H273" s="221">
        <v>1.6</v>
      </c>
      <c r="I273" s="222"/>
      <c r="J273" s="217"/>
      <c r="K273" s="217"/>
      <c r="L273" s="223"/>
      <c r="M273" s="224"/>
      <c r="N273" s="225"/>
      <c r="O273" s="225"/>
      <c r="P273" s="225"/>
      <c r="Q273" s="225"/>
      <c r="R273" s="225"/>
      <c r="S273" s="225"/>
      <c r="T273" s="226"/>
      <c r="AT273" s="227" t="s">
        <v>205</v>
      </c>
      <c r="AU273" s="227" t="s">
        <v>211</v>
      </c>
      <c r="AV273" s="12" t="s">
        <v>83</v>
      </c>
      <c r="AW273" s="12" t="s">
        <v>37</v>
      </c>
      <c r="AX273" s="12" t="s">
        <v>74</v>
      </c>
      <c r="AY273" s="227" t="s">
        <v>196</v>
      </c>
    </row>
    <row r="274" spans="2:65" s="12" customFormat="1">
      <c r="B274" s="216"/>
      <c r="C274" s="217"/>
      <c r="D274" s="218" t="s">
        <v>205</v>
      </c>
      <c r="E274" s="219" t="s">
        <v>24</v>
      </c>
      <c r="F274" s="220" t="s">
        <v>3565</v>
      </c>
      <c r="G274" s="217"/>
      <c r="H274" s="221">
        <v>6.75</v>
      </c>
      <c r="I274" s="222"/>
      <c r="J274" s="217"/>
      <c r="K274" s="217"/>
      <c r="L274" s="223"/>
      <c r="M274" s="224"/>
      <c r="N274" s="225"/>
      <c r="O274" s="225"/>
      <c r="P274" s="225"/>
      <c r="Q274" s="225"/>
      <c r="R274" s="225"/>
      <c r="S274" s="225"/>
      <c r="T274" s="226"/>
      <c r="AT274" s="227" t="s">
        <v>205</v>
      </c>
      <c r="AU274" s="227" t="s">
        <v>211</v>
      </c>
      <c r="AV274" s="12" t="s">
        <v>83</v>
      </c>
      <c r="AW274" s="12" t="s">
        <v>37</v>
      </c>
      <c r="AX274" s="12" t="s">
        <v>74</v>
      </c>
      <c r="AY274" s="227" t="s">
        <v>196</v>
      </c>
    </row>
    <row r="275" spans="2:65" s="13" customFormat="1">
      <c r="B275" s="228"/>
      <c r="C275" s="229"/>
      <c r="D275" s="218" t="s">
        <v>205</v>
      </c>
      <c r="E275" s="230" t="s">
        <v>24</v>
      </c>
      <c r="F275" s="231" t="s">
        <v>1753</v>
      </c>
      <c r="G275" s="229"/>
      <c r="H275" s="232">
        <v>39.654000000000003</v>
      </c>
      <c r="I275" s="233"/>
      <c r="J275" s="229"/>
      <c r="K275" s="229"/>
      <c r="L275" s="234"/>
      <c r="M275" s="235"/>
      <c r="N275" s="236"/>
      <c r="O275" s="236"/>
      <c r="P275" s="236"/>
      <c r="Q275" s="236"/>
      <c r="R275" s="236"/>
      <c r="S275" s="236"/>
      <c r="T275" s="237"/>
      <c r="AT275" s="238" t="s">
        <v>205</v>
      </c>
      <c r="AU275" s="238" t="s">
        <v>211</v>
      </c>
      <c r="AV275" s="13" t="s">
        <v>211</v>
      </c>
      <c r="AW275" s="13" t="s">
        <v>37</v>
      </c>
      <c r="AX275" s="13" t="s">
        <v>74</v>
      </c>
      <c r="AY275" s="238" t="s">
        <v>196</v>
      </c>
    </row>
    <row r="276" spans="2:65" s="12" customFormat="1">
      <c r="B276" s="216"/>
      <c r="C276" s="217"/>
      <c r="D276" s="218" t="s">
        <v>205</v>
      </c>
      <c r="E276" s="219" t="s">
        <v>24</v>
      </c>
      <c r="F276" s="220" t="s">
        <v>3622</v>
      </c>
      <c r="G276" s="217"/>
      <c r="H276" s="221">
        <v>40.447000000000003</v>
      </c>
      <c r="I276" s="222"/>
      <c r="J276" s="217"/>
      <c r="K276" s="217"/>
      <c r="L276" s="223"/>
      <c r="M276" s="224"/>
      <c r="N276" s="225"/>
      <c r="O276" s="225"/>
      <c r="P276" s="225"/>
      <c r="Q276" s="225"/>
      <c r="R276" s="225"/>
      <c r="S276" s="225"/>
      <c r="T276" s="226"/>
      <c r="AT276" s="227" t="s">
        <v>205</v>
      </c>
      <c r="AU276" s="227" t="s">
        <v>211</v>
      </c>
      <c r="AV276" s="12" t="s">
        <v>83</v>
      </c>
      <c r="AW276" s="12" t="s">
        <v>37</v>
      </c>
      <c r="AX276" s="12" t="s">
        <v>81</v>
      </c>
      <c r="AY276" s="227" t="s">
        <v>196</v>
      </c>
    </row>
    <row r="277" spans="2:65" s="1" customFormat="1" ht="23" customHeight="1">
      <c r="B277" s="42"/>
      <c r="C277" s="204" t="s">
        <v>341</v>
      </c>
      <c r="D277" s="204" t="s">
        <v>198</v>
      </c>
      <c r="E277" s="205" t="s">
        <v>3623</v>
      </c>
      <c r="F277" s="206" t="s">
        <v>3624</v>
      </c>
      <c r="G277" s="207" t="s">
        <v>320</v>
      </c>
      <c r="H277" s="208">
        <v>86.22</v>
      </c>
      <c r="I277" s="209"/>
      <c r="J277" s="210">
        <f>ROUND(I277*H277,2)</f>
        <v>0</v>
      </c>
      <c r="K277" s="206" t="s">
        <v>202</v>
      </c>
      <c r="L277" s="62"/>
      <c r="M277" s="211" t="s">
        <v>24</v>
      </c>
      <c r="N277" s="212" t="s">
        <v>45</v>
      </c>
      <c r="O277" s="43"/>
      <c r="P277" s="213">
        <f>O277*H277</f>
        <v>0</v>
      </c>
      <c r="Q277" s="213">
        <v>6.0000000000000002E-5</v>
      </c>
      <c r="R277" s="213">
        <f>Q277*H277</f>
        <v>5.1732000000000002E-3</v>
      </c>
      <c r="S277" s="213">
        <v>0</v>
      </c>
      <c r="T277" s="214">
        <f>S277*H277</f>
        <v>0</v>
      </c>
      <c r="AR277" s="25" t="s">
        <v>203</v>
      </c>
      <c r="AT277" s="25" t="s">
        <v>198</v>
      </c>
      <c r="AU277" s="25" t="s">
        <v>211</v>
      </c>
      <c r="AY277" s="25" t="s">
        <v>196</v>
      </c>
      <c r="BE277" s="215">
        <f>IF(N277="základní",J277,0)</f>
        <v>0</v>
      </c>
      <c r="BF277" s="215">
        <f>IF(N277="snížená",J277,0)</f>
        <v>0</v>
      </c>
      <c r="BG277" s="215">
        <f>IF(N277="zákl. přenesená",J277,0)</f>
        <v>0</v>
      </c>
      <c r="BH277" s="215">
        <f>IF(N277="sníž. přenesená",J277,0)</f>
        <v>0</v>
      </c>
      <c r="BI277" s="215">
        <f>IF(N277="nulová",J277,0)</f>
        <v>0</v>
      </c>
      <c r="BJ277" s="25" t="s">
        <v>81</v>
      </c>
      <c r="BK277" s="215">
        <f>ROUND(I277*H277,2)</f>
        <v>0</v>
      </c>
      <c r="BL277" s="25" t="s">
        <v>203</v>
      </c>
      <c r="BM277" s="25" t="s">
        <v>3625</v>
      </c>
    </row>
    <row r="278" spans="2:65" s="12" customFormat="1">
      <c r="B278" s="216"/>
      <c r="C278" s="217"/>
      <c r="D278" s="218" t="s">
        <v>205</v>
      </c>
      <c r="E278" s="219" t="s">
        <v>24</v>
      </c>
      <c r="F278" s="220" t="s">
        <v>3626</v>
      </c>
      <c r="G278" s="217"/>
      <c r="H278" s="221">
        <v>86.22</v>
      </c>
      <c r="I278" s="222"/>
      <c r="J278" s="217"/>
      <c r="K278" s="217"/>
      <c r="L278" s="223"/>
      <c r="M278" s="224"/>
      <c r="N278" s="225"/>
      <c r="O278" s="225"/>
      <c r="P278" s="225"/>
      <c r="Q278" s="225"/>
      <c r="R278" s="225"/>
      <c r="S278" s="225"/>
      <c r="T278" s="226"/>
      <c r="AT278" s="227" t="s">
        <v>205</v>
      </c>
      <c r="AU278" s="227" t="s">
        <v>211</v>
      </c>
      <c r="AV278" s="12" t="s">
        <v>83</v>
      </c>
      <c r="AW278" s="12" t="s">
        <v>37</v>
      </c>
      <c r="AX278" s="12" t="s">
        <v>81</v>
      </c>
      <c r="AY278" s="227" t="s">
        <v>196</v>
      </c>
    </row>
    <row r="279" spans="2:65" s="1" customFormat="1" ht="23" customHeight="1">
      <c r="B279" s="42"/>
      <c r="C279" s="250" t="s">
        <v>345</v>
      </c>
      <c r="D279" s="250" t="s">
        <v>252</v>
      </c>
      <c r="E279" s="251" t="s">
        <v>3627</v>
      </c>
      <c r="F279" s="252" t="s">
        <v>3628</v>
      </c>
      <c r="G279" s="253" t="s">
        <v>320</v>
      </c>
      <c r="H279" s="254">
        <v>90.531000000000006</v>
      </c>
      <c r="I279" s="255"/>
      <c r="J279" s="256">
        <f>ROUND(I279*H279,2)</f>
        <v>0</v>
      </c>
      <c r="K279" s="252" t="s">
        <v>202</v>
      </c>
      <c r="L279" s="257"/>
      <c r="M279" s="258" t="s">
        <v>24</v>
      </c>
      <c r="N279" s="259" t="s">
        <v>45</v>
      </c>
      <c r="O279" s="43"/>
      <c r="P279" s="213">
        <f>O279*H279</f>
        <v>0</v>
      </c>
      <c r="Q279" s="213">
        <v>6.8000000000000005E-4</v>
      </c>
      <c r="R279" s="213">
        <f>Q279*H279</f>
        <v>6.1561080000000011E-2</v>
      </c>
      <c r="S279" s="213">
        <v>0</v>
      </c>
      <c r="T279" s="214">
        <f>S279*H279</f>
        <v>0</v>
      </c>
      <c r="AR279" s="25" t="s">
        <v>245</v>
      </c>
      <c r="AT279" s="25" t="s">
        <v>252</v>
      </c>
      <c r="AU279" s="25" t="s">
        <v>211</v>
      </c>
      <c r="AY279" s="25" t="s">
        <v>196</v>
      </c>
      <c r="BE279" s="215">
        <f>IF(N279="základní",J279,0)</f>
        <v>0</v>
      </c>
      <c r="BF279" s="215">
        <f>IF(N279="snížená",J279,0)</f>
        <v>0</v>
      </c>
      <c r="BG279" s="215">
        <f>IF(N279="zákl. přenesená",J279,0)</f>
        <v>0</v>
      </c>
      <c r="BH279" s="215">
        <f>IF(N279="sníž. přenesená",J279,0)</f>
        <v>0</v>
      </c>
      <c r="BI279" s="215">
        <f>IF(N279="nulová",J279,0)</f>
        <v>0</v>
      </c>
      <c r="BJ279" s="25" t="s">
        <v>81</v>
      </c>
      <c r="BK279" s="215">
        <f>ROUND(I279*H279,2)</f>
        <v>0</v>
      </c>
      <c r="BL279" s="25" t="s">
        <v>203</v>
      </c>
      <c r="BM279" s="25" t="s">
        <v>3629</v>
      </c>
    </row>
    <row r="280" spans="2:65" s="12" customFormat="1">
      <c r="B280" s="216"/>
      <c r="C280" s="217"/>
      <c r="D280" s="218" t="s">
        <v>205</v>
      </c>
      <c r="E280" s="219" t="s">
        <v>24</v>
      </c>
      <c r="F280" s="220" t="s">
        <v>3630</v>
      </c>
      <c r="G280" s="217"/>
      <c r="H280" s="221">
        <v>90.531000000000006</v>
      </c>
      <c r="I280" s="222"/>
      <c r="J280" s="217"/>
      <c r="K280" s="217"/>
      <c r="L280" s="223"/>
      <c r="M280" s="224"/>
      <c r="N280" s="225"/>
      <c r="O280" s="225"/>
      <c r="P280" s="225"/>
      <c r="Q280" s="225"/>
      <c r="R280" s="225"/>
      <c r="S280" s="225"/>
      <c r="T280" s="226"/>
      <c r="AT280" s="227" t="s">
        <v>205</v>
      </c>
      <c r="AU280" s="227" t="s">
        <v>211</v>
      </c>
      <c r="AV280" s="12" t="s">
        <v>83</v>
      </c>
      <c r="AW280" s="12" t="s">
        <v>37</v>
      </c>
      <c r="AX280" s="12" t="s">
        <v>81</v>
      </c>
      <c r="AY280" s="227" t="s">
        <v>196</v>
      </c>
    </row>
    <row r="281" spans="2:65" s="1" customFormat="1" ht="23" customHeight="1">
      <c r="B281" s="42"/>
      <c r="C281" s="204" t="s">
        <v>350</v>
      </c>
      <c r="D281" s="204" t="s">
        <v>198</v>
      </c>
      <c r="E281" s="205" t="s">
        <v>3631</v>
      </c>
      <c r="F281" s="206" t="s">
        <v>3632</v>
      </c>
      <c r="G281" s="207" t="s">
        <v>320</v>
      </c>
      <c r="H281" s="208">
        <v>231.75</v>
      </c>
      <c r="I281" s="209"/>
      <c r="J281" s="210">
        <f>ROUND(I281*H281,2)</f>
        <v>0</v>
      </c>
      <c r="K281" s="206" t="s">
        <v>202</v>
      </c>
      <c r="L281" s="62"/>
      <c r="M281" s="211" t="s">
        <v>24</v>
      </c>
      <c r="N281" s="212" t="s">
        <v>45</v>
      </c>
      <c r="O281" s="43"/>
      <c r="P281" s="213">
        <f>O281*H281</f>
        <v>0</v>
      </c>
      <c r="Q281" s="213">
        <v>2.5017000000000003E-4</v>
      </c>
      <c r="R281" s="213">
        <f>Q281*H281</f>
        <v>5.7976897500000006E-2</v>
      </c>
      <c r="S281" s="213">
        <v>0</v>
      </c>
      <c r="T281" s="214">
        <f>S281*H281</f>
        <v>0</v>
      </c>
      <c r="AR281" s="25" t="s">
        <v>203</v>
      </c>
      <c r="AT281" s="25" t="s">
        <v>198</v>
      </c>
      <c r="AU281" s="25" t="s">
        <v>211</v>
      </c>
      <c r="AY281" s="25" t="s">
        <v>196</v>
      </c>
      <c r="BE281" s="215">
        <f>IF(N281="základní",J281,0)</f>
        <v>0</v>
      </c>
      <c r="BF281" s="215">
        <f>IF(N281="snížená",J281,0)</f>
        <v>0</v>
      </c>
      <c r="BG281" s="215">
        <f>IF(N281="zákl. přenesená",J281,0)</f>
        <v>0</v>
      </c>
      <c r="BH281" s="215">
        <f>IF(N281="sníž. přenesená",J281,0)</f>
        <v>0</v>
      </c>
      <c r="BI281" s="215">
        <f>IF(N281="nulová",J281,0)</f>
        <v>0</v>
      </c>
      <c r="BJ281" s="25" t="s">
        <v>81</v>
      </c>
      <c r="BK281" s="215">
        <f>ROUND(I281*H281,2)</f>
        <v>0</v>
      </c>
      <c r="BL281" s="25" t="s">
        <v>203</v>
      </c>
      <c r="BM281" s="25" t="s">
        <v>3633</v>
      </c>
    </row>
    <row r="282" spans="2:65" s="12" customFormat="1">
      <c r="B282" s="216"/>
      <c r="C282" s="217"/>
      <c r="D282" s="218" t="s">
        <v>205</v>
      </c>
      <c r="E282" s="219" t="s">
        <v>24</v>
      </c>
      <c r="F282" s="220" t="s">
        <v>3634</v>
      </c>
      <c r="G282" s="217"/>
      <c r="H282" s="221">
        <v>23.8</v>
      </c>
      <c r="I282" s="222"/>
      <c r="J282" s="217"/>
      <c r="K282" s="217"/>
      <c r="L282" s="223"/>
      <c r="M282" s="224"/>
      <c r="N282" s="225"/>
      <c r="O282" s="225"/>
      <c r="P282" s="225"/>
      <c r="Q282" s="225"/>
      <c r="R282" s="225"/>
      <c r="S282" s="225"/>
      <c r="T282" s="226"/>
      <c r="AT282" s="227" t="s">
        <v>205</v>
      </c>
      <c r="AU282" s="227" t="s">
        <v>211</v>
      </c>
      <c r="AV282" s="12" t="s">
        <v>83</v>
      </c>
      <c r="AW282" s="12" t="s">
        <v>37</v>
      </c>
      <c r="AX282" s="12" t="s">
        <v>74</v>
      </c>
      <c r="AY282" s="227" t="s">
        <v>196</v>
      </c>
    </row>
    <row r="283" spans="2:65" s="12" customFormat="1">
      <c r="B283" s="216"/>
      <c r="C283" s="217"/>
      <c r="D283" s="218" t="s">
        <v>205</v>
      </c>
      <c r="E283" s="219" t="s">
        <v>24</v>
      </c>
      <c r="F283" s="220" t="s">
        <v>3588</v>
      </c>
      <c r="G283" s="217"/>
      <c r="H283" s="221">
        <v>92.4</v>
      </c>
      <c r="I283" s="222"/>
      <c r="J283" s="217"/>
      <c r="K283" s="217"/>
      <c r="L283" s="223"/>
      <c r="M283" s="224"/>
      <c r="N283" s="225"/>
      <c r="O283" s="225"/>
      <c r="P283" s="225"/>
      <c r="Q283" s="225"/>
      <c r="R283" s="225"/>
      <c r="S283" s="225"/>
      <c r="T283" s="226"/>
      <c r="AT283" s="227" t="s">
        <v>205</v>
      </c>
      <c r="AU283" s="227" t="s">
        <v>211</v>
      </c>
      <c r="AV283" s="12" t="s">
        <v>83</v>
      </c>
      <c r="AW283" s="12" t="s">
        <v>37</v>
      </c>
      <c r="AX283" s="12" t="s">
        <v>74</v>
      </c>
      <c r="AY283" s="227" t="s">
        <v>196</v>
      </c>
    </row>
    <row r="284" spans="2:65" s="12" customFormat="1">
      <c r="B284" s="216"/>
      <c r="C284" s="217"/>
      <c r="D284" s="218" t="s">
        <v>205</v>
      </c>
      <c r="E284" s="219" t="s">
        <v>24</v>
      </c>
      <c r="F284" s="220" t="s">
        <v>3589</v>
      </c>
      <c r="G284" s="217"/>
      <c r="H284" s="221">
        <v>17.7</v>
      </c>
      <c r="I284" s="222"/>
      <c r="J284" s="217"/>
      <c r="K284" s="217"/>
      <c r="L284" s="223"/>
      <c r="M284" s="224"/>
      <c r="N284" s="225"/>
      <c r="O284" s="225"/>
      <c r="P284" s="225"/>
      <c r="Q284" s="225"/>
      <c r="R284" s="225"/>
      <c r="S284" s="225"/>
      <c r="T284" s="226"/>
      <c r="AT284" s="227" t="s">
        <v>205</v>
      </c>
      <c r="AU284" s="227" t="s">
        <v>211</v>
      </c>
      <c r="AV284" s="12" t="s">
        <v>83</v>
      </c>
      <c r="AW284" s="12" t="s">
        <v>37</v>
      </c>
      <c r="AX284" s="12" t="s">
        <v>74</v>
      </c>
      <c r="AY284" s="227" t="s">
        <v>196</v>
      </c>
    </row>
    <row r="285" spans="2:65" s="12" customFormat="1">
      <c r="B285" s="216"/>
      <c r="C285" s="217"/>
      <c r="D285" s="218" t="s">
        <v>205</v>
      </c>
      <c r="E285" s="219" t="s">
        <v>24</v>
      </c>
      <c r="F285" s="220" t="s">
        <v>3590</v>
      </c>
      <c r="G285" s="217"/>
      <c r="H285" s="221">
        <v>4.5</v>
      </c>
      <c r="I285" s="222"/>
      <c r="J285" s="217"/>
      <c r="K285" s="217"/>
      <c r="L285" s="223"/>
      <c r="M285" s="224"/>
      <c r="N285" s="225"/>
      <c r="O285" s="225"/>
      <c r="P285" s="225"/>
      <c r="Q285" s="225"/>
      <c r="R285" s="225"/>
      <c r="S285" s="225"/>
      <c r="T285" s="226"/>
      <c r="AT285" s="227" t="s">
        <v>205</v>
      </c>
      <c r="AU285" s="227" t="s">
        <v>211</v>
      </c>
      <c r="AV285" s="12" t="s">
        <v>83</v>
      </c>
      <c r="AW285" s="12" t="s">
        <v>37</v>
      </c>
      <c r="AX285" s="12" t="s">
        <v>74</v>
      </c>
      <c r="AY285" s="227" t="s">
        <v>196</v>
      </c>
    </row>
    <row r="286" spans="2:65" s="12" customFormat="1">
      <c r="B286" s="216"/>
      <c r="C286" s="217"/>
      <c r="D286" s="218" t="s">
        <v>205</v>
      </c>
      <c r="E286" s="219" t="s">
        <v>24</v>
      </c>
      <c r="F286" s="220" t="s">
        <v>3591</v>
      </c>
      <c r="G286" s="217"/>
      <c r="H286" s="221">
        <v>4.2</v>
      </c>
      <c r="I286" s="222"/>
      <c r="J286" s="217"/>
      <c r="K286" s="217"/>
      <c r="L286" s="223"/>
      <c r="M286" s="224"/>
      <c r="N286" s="225"/>
      <c r="O286" s="225"/>
      <c r="P286" s="225"/>
      <c r="Q286" s="225"/>
      <c r="R286" s="225"/>
      <c r="S286" s="225"/>
      <c r="T286" s="226"/>
      <c r="AT286" s="227" t="s">
        <v>205</v>
      </c>
      <c r="AU286" s="227" t="s">
        <v>211</v>
      </c>
      <c r="AV286" s="12" t="s">
        <v>83</v>
      </c>
      <c r="AW286" s="12" t="s">
        <v>37</v>
      </c>
      <c r="AX286" s="12" t="s">
        <v>74</v>
      </c>
      <c r="AY286" s="227" t="s">
        <v>196</v>
      </c>
    </row>
    <row r="287" spans="2:65" s="12" customFormat="1">
      <c r="B287" s="216"/>
      <c r="C287" s="217"/>
      <c r="D287" s="218" t="s">
        <v>205</v>
      </c>
      <c r="E287" s="219" t="s">
        <v>24</v>
      </c>
      <c r="F287" s="220" t="s">
        <v>3635</v>
      </c>
      <c r="G287" s="217"/>
      <c r="H287" s="221">
        <v>5</v>
      </c>
      <c r="I287" s="222"/>
      <c r="J287" s="217"/>
      <c r="K287" s="217"/>
      <c r="L287" s="223"/>
      <c r="M287" s="224"/>
      <c r="N287" s="225"/>
      <c r="O287" s="225"/>
      <c r="P287" s="225"/>
      <c r="Q287" s="225"/>
      <c r="R287" s="225"/>
      <c r="S287" s="225"/>
      <c r="T287" s="226"/>
      <c r="AT287" s="227" t="s">
        <v>205</v>
      </c>
      <c r="AU287" s="227" t="s">
        <v>211</v>
      </c>
      <c r="AV287" s="12" t="s">
        <v>83</v>
      </c>
      <c r="AW287" s="12" t="s">
        <v>37</v>
      </c>
      <c r="AX287" s="12" t="s">
        <v>74</v>
      </c>
      <c r="AY287" s="227" t="s">
        <v>196</v>
      </c>
    </row>
    <row r="288" spans="2:65" s="12" customFormat="1">
      <c r="B288" s="216"/>
      <c r="C288" s="217"/>
      <c r="D288" s="218" t="s">
        <v>205</v>
      </c>
      <c r="E288" s="219" t="s">
        <v>24</v>
      </c>
      <c r="F288" s="220" t="s">
        <v>3593</v>
      </c>
      <c r="G288" s="217"/>
      <c r="H288" s="221">
        <v>10.8</v>
      </c>
      <c r="I288" s="222"/>
      <c r="J288" s="217"/>
      <c r="K288" s="217"/>
      <c r="L288" s="223"/>
      <c r="M288" s="224"/>
      <c r="N288" s="225"/>
      <c r="O288" s="225"/>
      <c r="P288" s="225"/>
      <c r="Q288" s="225"/>
      <c r="R288" s="225"/>
      <c r="S288" s="225"/>
      <c r="T288" s="226"/>
      <c r="AT288" s="227" t="s">
        <v>205</v>
      </c>
      <c r="AU288" s="227" t="s">
        <v>211</v>
      </c>
      <c r="AV288" s="12" t="s">
        <v>83</v>
      </c>
      <c r="AW288" s="12" t="s">
        <v>37</v>
      </c>
      <c r="AX288" s="12" t="s">
        <v>74</v>
      </c>
      <c r="AY288" s="227" t="s">
        <v>196</v>
      </c>
    </row>
    <row r="289" spans="2:65" s="12" customFormat="1">
      <c r="B289" s="216"/>
      <c r="C289" s="217"/>
      <c r="D289" s="218" t="s">
        <v>205</v>
      </c>
      <c r="E289" s="219" t="s">
        <v>24</v>
      </c>
      <c r="F289" s="220" t="s">
        <v>3594</v>
      </c>
      <c r="G289" s="217"/>
      <c r="H289" s="221">
        <v>6</v>
      </c>
      <c r="I289" s="222"/>
      <c r="J289" s="217"/>
      <c r="K289" s="217"/>
      <c r="L289" s="223"/>
      <c r="M289" s="224"/>
      <c r="N289" s="225"/>
      <c r="O289" s="225"/>
      <c r="P289" s="225"/>
      <c r="Q289" s="225"/>
      <c r="R289" s="225"/>
      <c r="S289" s="225"/>
      <c r="T289" s="226"/>
      <c r="AT289" s="227" t="s">
        <v>205</v>
      </c>
      <c r="AU289" s="227" t="s">
        <v>211</v>
      </c>
      <c r="AV289" s="12" t="s">
        <v>83</v>
      </c>
      <c r="AW289" s="12" t="s">
        <v>37</v>
      </c>
      <c r="AX289" s="12" t="s">
        <v>74</v>
      </c>
      <c r="AY289" s="227" t="s">
        <v>196</v>
      </c>
    </row>
    <row r="290" spans="2:65" s="12" customFormat="1">
      <c r="B290" s="216"/>
      <c r="C290" s="217"/>
      <c r="D290" s="218" t="s">
        <v>205</v>
      </c>
      <c r="E290" s="219" t="s">
        <v>24</v>
      </c>
      <c r="F290" s="220" t="s">
        <v>3595</v>
      </c>
      <c r="G290" s="217"/>
      <c r="H290" s="221">
        <v>5.44</v>
      </c>
      <c r="I290" s="222"/>
      <c r="J290" s="217"/>
      <c r="K290" s="217"/>
      <c r="L290" s="223"/>
      <c r="M290" s="224"/>
      <c r="N290" s="225"/>
      <c r="O290" s="225"/>
      <c r="P290" s="225"/>
      <c r="Q290" s="225"/>
      <c r="R290" s="225"/>
      <c r="S290" s="225"/>
      <c r="T290" s="226"/>
      <c r="AT290" s="227" t="s">
        <v>205</v>
      </c>
      <c r="AU290" s="227" t="s">
        <v>211</v>
      </c>
      <c r="AV290" s="12" t="s">
        <v>83</v>
      </c>
      <c r="AW290" s="12" t="s">
        <v>37</v>
      </c>
      <c r="AX290" s="12" t="s">
        <v>74</v>
      </c>
      <c r="AY290" s="227" t="s">
        <v>196</v>
      </c>
    </row>
    <row r="291" spans="2:65" s="12" customFormat="1">
      <c r="B291" s="216"/>
      <c r="C291" s="217"/>
      <c r="D291" s="218" t="s">
        <v>205</v>
      </c>
      <c r="E291" s="219" t="s">
        <v>24</v>
      </c>
      <c r="F291" s="220" t="s">
        <v>3596</v>
      </c>
      <c r="G291" s="217"/>
      <c r="H291" s="221">
        <v>8</v>
      </c>
      <c r="I291" s="222"/>
      <c r="J291" s="217"/>
      <c r="K291" s="217"/>
      <c r="L291" s="223"/>
      <c r="M291" s="224"/>
      <c r="N291" s="225"/>
      <c r="O291" s="225"/>
      <c r="P291" s="225"/>
      <c r="Q291" s="225"/>
      <c r="R291" s="225"/>
      <c r="S291" s="225"/>
      <c r="T291" s="226"/>
      <c r="AT291" s="227" t="s">
        <v>205</v>
      </c>
      <c r="AU291" s="227" t="s">
        <v>211</v>
      </c>
      <c r="AV291" s="12" t="s">
        <v>83</v>
      </c>
      <c r="AW291" s="12" t="s">
        <v>37</v>
      </c>
      <c r="AX291" s="12" t="s">
        <v>74</v>
      </c>
      <c r="AY291" s="227" t="s">
        <v>196</v>
      </c>
    </row>
    <row r="292" spans="2:65" s="12" customFormat="1">
      <c r="B292" s="216"/>
      <c r="C292" s="217"/>
      <c r="D292" s="218" t="s">
        <v>205</v>
      </c>
      <c r="E292" s="219" t="s">
        <v>24</v>
      </c>
      <c r="F292" s="220" t="s">
        <v>3597</v>
      </c>
      <c r="G292" s="217"/>
      <c r="H292" s="221">
        <v>9.6</v>
      </c>
      <c r="I292" s="222"/>
      <c r="J292" s="217"/>
      <c r="K292" s="217"/>
      <c r="L292" s="223"/>
      <c r="M292" s="224"/>
      <c r="N292" s="225"/>
      <c r="O292" s="225"/>
      <c r="P292" s="225"/>
      <c r="Q292" s="225"/>
      <c r="R292" s="225"/>
      <c r="S292" s="225"/>
      <c r="T292" s="226"/>
      <c r="AT292" s="227" t="s">
        <v>205</v>
      </c>
      <c r="AU292" s="227" t="s">
        <v>211</v>
      </c>
      <c r="AV292" s="12" t="s">
        <v>83</v>
      </c>
      <c r="AW292" s="12" t="s">
        <v>37</v>
      </c>
      <c r="AX292" s="12" t="s">
        <v>74</v>
      </c>
      <c r="AY292" s="227" t="s">
        <v>196</v>
      </c>
    </row>
    <row r="293" spans="2:65" s="12" customFormat="1">
      <c r="B293" s="216"/>
      <c r="C293" s="217"/>
      <c r="D293" s="218" t="s">
        <v>205</v>
      </c>
      <c r="E293" s="219" t="s">
        <v>24</v>
      </c>
      <c r="F293" s="220" t="s">
        <v>3598</v>
      </c>
      <c r="G293" s="217"/>
      <c r="H293" s="221">
        <v>2.4</v>
      </c>
      <c r="I293" s="222"/>
      <c r="J293" s="217"/>
      <c r="K293" s="217"/>
      <c r="L293" s="223"/>
      <c r="M293" s="224"/>
      <c r="N293" s="225"/>
      <c r="O293" s="225"/>
      <c r="P293" s="225"/>
      <c r="Q293" s="225"/>
      <c r="R293" s="225"/>
      <c r="S293" s="225"/>
      <c r="T293" s="226"/>
      <c r="AT293" s="227" t="s">
        <v>205</v>
      </c>
      <c r="AU293" s="227" t="s">
        <v>211</v>
      </c>
      <c r="AV293" s="12" t="s">
        <v>83</v>
      </c>
      <c r="AW293" s="12" t="s">
        <v>37</v>
      </c>
      <c r="AX293" s="12" t="s">
        <v>74</v>
      </c>
      <c r="AY293" s="227" t="s">
        <v>196</v>
      </c>
    </row>
    <row r="294" spans="2:65" s="12" customFormat="1">
      <c r="B294" s="216"/>
      <c r="C294" s="217"/>
      <c r="D294" s="218" t="s">
        <v>205</v>
      </c>
      <c r="E294" s="219" t="s">
        <v>24</v>
      </c>
      <c r="F294" s="220" t="s">
        <v>3599</v>
      </c>
      <c r="G294" s="217"/>
      <c r="H294" s="221">
        <v>9.6</v>
      </c>
      <c r="I294" s="222"/>
      <c r="J294" s="217"/>
      <c r="K294" s="217"/>
      <c r="L294" s="223"/>
      <c r="M294" s="224"/>
      <c r="N294" s="225"/>
      <c r="O294" s="225"/>
      <c r="P294" s="225"/>
      <c r="Q294" s="225"/>
      <c r="R294" s="225"/>
      <c r="S294" s="225"/>
      <c r="T294" s="226"/>
      <c r="AT294" s="227" t="s">
        <v>205</v>
      </c>
      <c r="AU294" s="227" t="s">
        <v>211</v>
      </c>
      <c r="AV294" s="12" t="s">
        <v>83</v>
      </c>
      <c r="AW294" s="12" t="s">
        <v>37</v>
      </c>
      <c r="AX294" s="12" t="s">
        <v>74</v>
      </c>
      <c r="AY294" s="227" t="s">
        <v>196</v>
      </c>
    </row>
    <row r="295" spans="2:65" s="12" customFormat="1">
      <c r="B295" s="216"/>
      <c r="C295" s="217"/>
      <c r="D295" s="218" t="s">
        <v>205</v>
      </c>
      <c r="E295" s="219" t="s">
        <v>24</v>
      </c>
      <c r="F295" s="220" t="s">
        <v>3600</v>
      </c>
      <c r="G295" s="217"/>
      <c r="H295" s="221">
        <v>5</v>
      </c>
      <c r="I295" s="222"/>
      <c r="J295" s="217"/>
      <c r="K295" s="217"/>
      <c r="L295" s="223"/>
      <c r="M295" s="224"/>
      <c r="N295" s="225"/>
      <c r="O295" s="225"/>
      <c r="P295" s="225"/>
      <c r="Q295" s="225"/>
      <c r="R295" s="225"/>
      <c r="S295" s="225"/>
      <c r="T295" s="226"/>
      <c r="AT295" s="227" t="s">
        <v>205</v>
      </c>
      <c r="AU295" s="227" t="s">
        <v>211</v>
      </c>
      <c r="AV295" s="12" t="s">
        <v>83</v>
      </c>
      <c r="AW295" s="12" t="s">
        <v>37</v>
      </c>
      <c r="AX295" s="12" t="s">
        <v>74</v>
      </c>
      <c r="AY295" s="227" t="s">
        <v>196</v>
      </c>
    </row>
    <row r="296" spans="2:65" s="12" customFormat="1">
      <c r="B296" s="216"/>
      <c r="C296" s="217"/>
      <c r="D296" s="218" t="s">
        <v>205</v>
      </c>
      <c r="E296" s="219" t="s">
        <v>24</v>
      </c>
      <c r="F296" s="220" t="s">
        <v>3604</v>
      </c>
      <c r="G296" s="217"/>
      <c r="H296" s="221">
        <v>5.87</v>
      </c>
      <c r="I296" s="222"/>
      <c r="J296" s="217"/>
      <c r="K296" s="217"/>
      <c r="L296" s="223"/>
      <c r="M296" s="224"/>
      <c r="N296" s="225"/>
      <c r="O296" s="225"/>
      <c r="P296" s="225"/>
      <c r="Q296" s="225"/>
      <c r="R296" s="225"/>
      <c r="S296" s="225"/>
      <c r="T296" s="226"/>
      <c r="AT296" s="227" t="s">
        <v>205</v>
      </c>
      <c r="AU296" s="227" t="s">
        <v>211</v>
      </c>
      <c r="AV296" s="12" t="s">
        <v>83</v>
      </c>
      <c r="AW296" s="12" t="s">
        <v>37</v>
      </c>
      <c r="AX296" s="12" t="s">
        <v>74</v>
      </c>
      <c r="AY296" s="227" t="s">
        <v>196</v>
      </c>
    </row>
    <row r="297" spans="2:65" s="12" customFormat="1">
      <c r="B297" s="216"/>
      <c r="C297" s="217"/>
      <c r="D297" s="218" t="s">
        <v>205</v>
      </c>
      <c r="E297" s="219" t="s">
        <v>24</v>
      </c>
      <c r="F297" s="220" t="s">
        <v>3605</v>
      </c>
      <c r="G297" s="217"/>
      <c r="H297" s="221">
        <v>6.04</v>
      </c>
      <c r="I297" s="222"/>
      <c r="J297" s="217"/>
      <c r="K297" s="217"/>
      <c r="L297" s="223"/>
      <c r="M297" s="224"/>
      <c r="N297" s="225"/>
      <c r="O297" s="225"/>
      <c r="P297" s="225"/>
      <c r="Q297" s="225"/>
      <c r="R297" s="225"/>
      <c r="S297" s="225"/>
      <c r="T297" s="226"/>
      <c r="AT297" s="227" t="s">
        <v>205</v>
      </c>
      <c r="AU297" s="227" t="s">
        <v>211</v>
      </c>
      <c r="AV297" s="12" t="s">
        <v>83</v>
      </c>
      <c r="AW297" s="12" t="s">
        <v>37</v>
      </c>
      <c r="AX297" s="12" t="s">
        <v>74</v>
      </c>
      <c r="AY297" s="227" t="s">
        <v>196</v>
      </c>
    </row>
    <row r="298" spans="2:65" s="12" customFormat="1">
      <c r="B298" s="216"/>
      <c r="C298" s="217"/>
      <c r="D298" s="218" t="s">
        <v>205</v>
      </c>
      <c r="E298" s="219" t="s">
        <v>24</v>
      </c>
      <c r="F298" s="220" t="s">
        <v>3606</v>
      </c>
      <c r="G298" s="217"/>
      <c r="H298" s="221">
        <v>6.4</v>
      </c>
      <c r="I298" s="222"/>
      <c r="J298" s="217"/>
      <c r="K298" s="217"/>
      <c r="L298" s="223"/>
      <c r="M298" s="224"/>
      <c r="N298" s="225"/>
      <c r="O298" s="225"/>
      <c r="P298" s="225"/>
      <c r="Q298" s="225"/>
      <c r="R298" s="225"/>
      <c r="S298" s="225"/>
      <c r="T298" s="226"/>
      <c r="AT298" s="227" t="s">
        <v>205</v>
      </c>
      <c r="AU298" s="227" t="s">
        <v>211</v>
      </c>
      <c r="AV298" s="12" t="s">
        <v>83</v>
      </c>
      <c r="AW298" s="12" t="s">
        <v>37</v>
      </c>
      <c r="AX298" s="12" t="s">
        <v>74</v>
      </c>
      <c r="AY298" s="227" t="s">
        <v>196</v>
      </c>
    </row>
    <row r="299" spans="2:65" s="12" customFormat="1">
      <c r="B299" s="216"/>
      <c r="C299" s="217"/>
      <c r="D299" s="218" t="s">
        <v>205</v>
      </c>
      <c r="E299" s="219" t="s">
        <v>24</v>
      </c>
      <c r="F299" s="220" t="s">
        <v>3607</v>
      </c>
      <c r="G299" s="217"/>
      <c r="H299" s="221">
        <v>9</v>
      </c>
      <c r="I299" s="222"/>
      <c r="J299" s="217"/>
      <c r="K299" s="217"/>
      <c r="L299" s="223"/>
      <c r="M299" s="224"/>
      <c r="N299" s="225"/>
      <c r="O299" s="225"/>
      <c r="P299" s="225"/>
      <c r="Q299" s="225"/>
      <c r="R299" s="225"/>
      <c r="S299" s="225"/>
      <c r="T299" s="226"/>
      <c r="AT299" s="227" t="s">
        <v>205</v>
      </c>
      <c r="AU299" s="227" t="s">
        <v>211</v>
      </c>
      <c r="AV299" s="12" t="s">
        <v>83</v>
      </c>
      <c r="AW299" s="12" t="s">
        <v>37</v>
      </c>
      <c r="AX299" s="12" t="s">
        <v>74</v>
      </c>
      <c r="AY299" s="227" t="s">
        <v>196</v>
      </c>
    </row>
    <row r="300" spans="2:65" s="14" customFormat="1">
      <c r="B300" s="239"/>
      <c r="C300" s="240"/>
      <c r="D300" s="218" t="s">
        <v>205</v>
      </c>
      <c r="E300" s="241" t="s">
        <v>24</v>
      </c>
      <c r="F300" s="242" t="s">
        <v>238</v>
      </c>
      <c r="G300" s="240"/>
      <c r="H300" s="243">
        <v>231.75</v>
      </c>
      <c r="I300" s="244"/>
      <c r="J300" s="240"/>
      <c r="K300" s="240"/>
      <c r="L300" s="245"/>
      <c r="M300" s="246"/>
      <c r="N300" s="247"/>
      <c r="O300" s="247"/>
      <c r="P300" s="247"/>
      <c r="Q300" s="247"/>
      <c r="R300" s="247"/>
      <c r="S300" s="247"/>
      <c r="T300" s="248"/>
      <c r="AT300" s="249" t="s">
        <v>205</v>
      </c>
      <c r="AU300" s="249" t="s">
        <v>211</v>
      </c>
      <c r="AV300" s="14" t="s">
        <v>203</v>
      </c>
      <c r="AW300" s="14" t="s">
        <v>37</v>
      </c>
      <c r="AX300" s="14" t="s">
        <v>81</v>
      </c>
      <c r="AY300" s="249" t="s">
        <v>196</v>
      </c>
    </row>
    <row r="301" spans="2:65" s="1" customFormat="1" ht="14.5" customHeight="1">
      <c r="B301" s="42"/>
      <c r="C301" s="250" t="s">
        <v>217</v>
      </c>
      <c r="D301" s="250" t="s">
        <v>252</v>
      </c>
      <c r="E301" s="251" t="s">
        <v>3636</v>
      </c>
      <c r="F301" s="252" t="s">
        <v>3637</v>
      </c>
      <c r="G301" s="253" t="s">
        <v>320</v>
      </c>
      <c r="H301" s="254">
        <v>243.33799999999999</v>
      </c>
      <c r="I301" s="255"/>
      <c r="J301" s="256">
        <f>ROUND(I301*H301,2)</f>
        <v>0</v>
      </c>
      <c r="K301" s="252" t="s">
        <v>202</v>
      </c>
      <c r="L301" s="257"/>
      <c r="M301" s="258" t="s">
        <v>24</v>
      </c>
      <c r="N301" s="259" t="s">
        <v>45</v>
      </c>
      <c r="O301" s="43"/>
      <c r="P301" s="213">
        <f>O301*H301</f>
        <v>0</v>
      </c>
      <c r="Q301" s="213">
        <v>3.0000000000000001E-5</v>
      </c>
      <c r="R301" s="213">
        <f>Q301*H301</f>
        <v>7.3001400000000001E-3</v>
      </c>
      <c r="S301" s="213">
        <v>0</v>
      </c>
      <c r="T301" s="214">
        <f>S301*H301</f>
        <v>0</v>
      </c>
      <c r="AR301" s="25" t="s">
        <v>245</v>
      </c>
      <c r="AT301" s="25" t="s">
        <v>252</v>
      </c>
      <c r="AU301" s="25" t="s">
        <v>211</v>
      </c>
      <c r="AY301" s="25" t="s">
        <v>196</v>
      </c>
      <c r="BE301" s="215">
        <f>IF(N301="základní",J301,0)</f>
        <v>0</v>
      </c>
      <c r="BF301" s="215">
        <f>IF(N301="snížená",J301,0)</f>
        <v>0</v>
      </c>
      <c r="BG301" s="215">
        <f>IF(N301="zákl. přenesená",J301,0)</f>
        <v>0</v>
      </c>
      <c r="BH301" s="215">
        <f>IF(N301="sníž. přenesená",J301,0)</f>
        <v>0</v>
      </c>
      <c r="BI301" s="215">
        <f>IF(N301="nulová",J301,0)</f>
        <v>0</v>
      </c>
      <c r="BJ301" s="25" t="s">
        <v>81</v>
      </c>
      <c r="BK301" s="215">
        <f>ROUND(I301*H301,2)</f>
        <v>0</v>
      </c>
      <c r="BL301" s="25" t="s">
        <v>203</v>
      </c>
      <c r="BM301" s="25" t="s">
        <v>3638</v>
      </c>
    </row>
    <row r="302" spans="2:65" s="12" customFormat="1">
      <c r="B302" s="216"/>
      <c r="C302" s="217"/>
      <c r="D302" s="218" t="s">
        <v>205</v>
      </c>
      <c r="E302" s="219" t="s">
        <v>24</v>
      </c>
      <c r="F302" s="220" t="s">
        <v>3639</v>
      </c>
      <c r="G302" s="217"/>
      <c r="H302" s="221">
        <v>243.33799999999999</v>
      </c>
      <c r="I302" s="222"/>
      <c r="J302" s="217"/>
      <c r="K302" s="217"/>
      <c r="L302" s="223"/>
      <c r="M302" s="224"/>
      <c r="N302" s="225"/>
      <c r="O302" s="225"/>
      <c r="P302" s="225"/>
      <c r="Q302" s="225"/>
      <c r="R302" s="225"/>
      <c r="S302" s="225"/>
      <c r="T302" s="226"/>
      <c r="AT302" s="227" t="s">
        <v>205</v>
      </c>
      <c r="AU302" s="227" t="s">
        <v>211</v>
      </c>
      <c r="AV302" s="12" t="s">
        <v>83</v>
      </c>
      <c r="AW302" s="12" t="s">
        <v>37</v>
      </c>
      <c r="AX302" s="12" t="s">
        <v>81</v>
      </c>
      <c r="AY302" s="227" t="s">
        <v>196</v>
      </c>
    </row>
    <row r="303" spans="2:65" s="1" customFormat="1" ht="23" customHeight="1">
      <c r="B303" s="42"/>
      <c r="C303" s="204" t="s">
        <v>360</v>
      </c>
      <c r="D303" s="204" t="s">
        <v>198</v>
      </c>
      <c r="E303" s="205" t="s">
        <v>3631</v>
      </c>
      <c r="F303" s="206" t="s">
        <v>3632</v>
      </c>
      <c r="G303" s="207" t="s">
        <v>320</v>
      </c>
      <c r="H303" s="208">
        <v>9.5</v>
      </c>
      <c r="I303" s="209"/>
      <c r="J303" s="210">
        <f>ROUND(I303*H303,2)</f>
        <v>0</v>
      </c>
      <c r="K303" s="206" t="s">
        <v>202</v>
      </c>
      <c r="L303" s="62"/>
      <c r="M303" s="211" t="s">
        <v>24</v>
      </c>
      <c r="N303" s="212" t="s">
        <v>45</v>
      </c>
      <c r="O303" s="43"/>
      <c r="P303" s="213">
        <f>O303*H303</f>
        <v>0</v>
      </c>
      <c r="Q303" s="213">
        <v>2.5017000000000003E-4</v>
      </c>
      <c r="R303" s="213">
        <f>Q303*H303</f>
        <v>2.3766150000000003E-3</v>
      </c>
      <c r="S303" s="213">
        <v>0</v>
      </c>
      <c r="T303" s="214">
        <f>S303*H303</f>
        <v>0</v>
      </c>
      <c r="AR303" s="25" t="s">
        <v>203</v>
      </c>
      <c r="AT303" s="25" t="s">
        <v>198</v>
      </c>
      <c r="AU303" s="25" t="s">
        <v>211</v>
      </c>
      <c r="AY303" s="25" t="s">
        <v>196</v>
      </c>
      <c r="BE303" s="215">
        <f>IF(N303="základní",J303,0)</f>
        <v>0</v>
      </c>
      <c r="BF303" s="215">
        <f>IF(N303="snížená",J303,0)</f>
        <v>0</v>
      </c>
      <c r="BG303" s="215">
        <f>IF(N303="zákl. přenesená",J303,0)</f>
        <v>0</v>
      </c>
      <c r="BH303" s="215">
        <f>IF(N303="sníž. přenesená",J303,0)</f>
        <v>0</v>
      </c>
      <c r="BI303" s="215">
        <f>IF(N303="nulová",J303,0)</f>
        <v>0</v>
      </c>
      <c r="BJ303" s="25" t="s">
        <v>81</v>
      </c>
      <c r="BK303" s="215">
        <f>ROUND(I303*H303,2)</f>
        <v>0</v>
      </c>
      <c r="BL303" s="25" t="s">
        <v>203</v>
      </c>
      <c r="BM303" s="25" t="s">
        <v>3640</v>
      </c>
    </row>
    <row r="304" spans="2:65" s="12" customFormat="1">
      <c r="B304" s="216"/>
      <c r="C304" s="217"/>
      <c r="D304" s="218" t="s">
        <v>205</v>
      </c>
      <c r="E304" s="219" t="s">
        <v>24</v>
      </c>
      <c r="F304" s="220" t="s">
        <v>3641</v>
      </c>
      <c r="G304" s="217"/>
      <c r="H304" s="221">
        <v>9.5</v>
      </c>
      <c r="I304" s="222"/>
      <c r="J304" s="217"/>
      <c r="K304" s="217"/>
      <c r="L304" s="223"/>
      <c r="M304" s="224"/>
      <c r="N304" s="225"/>
      <c r="O304" s="225"/>
      <c r="P304" s="225"/>
      <c r="Q304" s="225"/>
      <c r="R304" s="225"/>
      <c r="S304" s="225"/>
      <c r="T304" s="226"/>
      <c r="AT304" s="227" t="s">
        <v>205</v>
      </c>
      <c r="AU304" s="227" t="s">
        <v>211</v>
      </c>
      <c r="AV304" s="12" t="s">
        <v>83</v>
      </c>
      <c r="AW304" s="12" t="s">
        <v>37</v>
      </c>
      <c r="AX304" s="12" t="s">
        <v>81</v>
      </c>
      <c r="AY304" s="227" t="s">
        <v>196</v>
      </c>
    </row>
    <row r="305" spans="2:65" s="1" customFormat="1" ht="14.5" customHeight="1">
      <c r="B305" s="42"/>
      <c r="C305" s="250" t="s">
        <v>367</v>
      </c>
      <c r="D305" s="250" t="s">
        <v>252</v>
      </c>
      <c r="E305" s="251" t="s">
        <v>3642</v>
      </c>
      <c r="F305" s="252" t="s">
        <v>3643</v>
      </c>
      <c r="G305" s="253" t="s">
        <v>320</v>
      </c>
      <c r="H305" s="254">
        <v>9.9749999999999996</v>
      </c>
      <c r="I305" s="255"/>
      <c r="J305" s="256">
        <f>ROUND(I305*H305,2)</f>
        <v>0</v>
      </c>
      <c r="K305" s="252" t="s">
        <v>202</v>
      </c>
      <c r="L305" s="257"/>
      <c r="M305" s="258" t="s">
        <v>24</v>
      </c>
      <c r="N305" s="259" t="s">
        <v>45</v>
      </c>
      <c r="O305" s="43"/>
      <c r="P305" s="213">
        <f>O305*H305</f>
        <v>0</v>
      </c>
      <c r="Q305" s="213">
        <v>5.0000000000000001E-4</v>
      </c>
      <c r="R305" s="213">
        <f>Q305*H305</f>
        <v>4.9874999999999997E-3</v>
      </c>
      <c r="S305" s="213">
        <v>0</v>
      </c>
      <c r="T305" s="214">
        <f>S305*H305</f>
        <v>0</v>
      </c>
      <c r="AR305" s="25" t="s">
        <v>245</v>
      </c>
      <c r="AT305" s="25" t="s">
        <v>252</v>
      </c>
      <c r="AU305" s="25" t="s">
        <v>211</v>
      </c>
      <c r="AY305" s="25" t="s">
        <v>196</v>
      </c>
      <c r="BE305" s="215">
        <f>IF(N305="základní",J305,0)</f>
        <v>0</v>
      </c>
      <c r="BF305" s="215">
        <f>IF(N305="snížená",J305,0)</f>
        <v>0</v>
      </c>
      <c r="BG305" s="215">
        <f>IF(N305="zákl. přenesená",J305,0)</f>
        <v>0</v>
      </c>
      <c r="BH305" s="215">
        <f>IF(N305="sníž. přenesená",J305,0)</f>
        <v>0</v>
      </c>
      <c r="BI305" s="215">
        <f>IF(N305="nulová",J305,0)</f>
        <v>0</v>
      </c>
      <c r="BJ305" s="25" t="s">
        <v>81</v>
      </c>
      <c r="BK305" s="215">
        <f>ROUND(I305*H305,2)</f>
        <v>0</v>
      </c>
      <c r="BL305" s="25" t="s">
        <v>203</v>
      </c>
      <c r="BM305" s="25" t="s">
        <v>3644</v>
      </c>
    </row>
    <row r="306" spans="2:65" s="12" customFormat="1">
      <c r="B306" s="216"/>
      <c r="C306" s="217"/>
      <c r="D306" s="218" t="s">
        <v>205</v>
      </c>
      <c r="E306" s="219" t="s">
        <v>24</v>
      </c>
      <c r="F306" s="220" t="s">
        <v>3645</v>
      </c>
      <c r="G306" s="217"/>
      <c r="H306" s="221">
        <v>9.9749999999999996</v>
      </c>
      <c r="I306" s="222"/>
      <c r="J306" s="217"/>
      <c r="K306" s="217"/>
      <c r="L306" s="223"/>
      <c r="M306" s="224"/>
      <c r="N306" s="225"/>
      <c r="O306" s="225"/>
      <c r="P306" s="225"/>
      <c r="Q306" s="225"/>
      <c r="R306" s="225"/>
      <c r="S306" s="225"/>
      <c r="T306" s="226"/>
      <c r="AT306" s="227" t="s">
        <v>205</v>
      </c>
      <c r="AU306" s="227" t="s">
        <v>211</v>
      </c>
      <c r="AV306" s="12" t="s">
        <v>83</v>
      </c>
      <c r="AW306" s="12" t="s">
        <v>37</v>
      </c>
      <c r="AX306" s="12" t="s">
        <v>81</v>
      </c>
      <c r="AY306" s="227" t="s">
        <v>196</v>
      </c>
    </row>
    <row r="307" spans="2:65" s="1" customFormat="1" ht="23" customHeight="1">
      <c r="B307" s="42"/>
      <c r="C307" s="204" t="s">
        <v>370</v>
      </c>
      <c r="D307" s="204" t="s">
        <v>198</v>
      </c>
      <c r="E307" s="205" t="s">
        <v>3631</v>
      </c>
      <c r="F307" s="206" t="s">
        <v>3632</v>
      </c>
      <c r="G307" s="207" t="s">
        <v>320</v>
      </c>
      <c r="H307" s="208">
        <v>121.84</v>
      </c>
      <c r="I307" s="209"/>
      <c r="J307" s="210">
        <f>ROUND(I307*H307,2)</f>
        <v>0</v>
      </c>
      <c r="K307" s="206" t="s">
        <v>202</v>
      </c>
      <c r="L307" s="62"/>
      <c r="M307" s="211" t="s">
        <v>24</v>
      </c>
      <c r="N307" s="212" t="s">
        <v>45</v>
      </c>
      <c r="O307" s="43"/>
      <c r="P307" s="213">
        <f>O307*H307</f>
        <v>0</v>
      </c>
      <c r="Q307" s="213">
        <v>2.5017000000000003E-4</v>
      </c>
      <c r="R307" s="213">
        <f>Q307*H307</f>
        <v>3.0480712800000004E-2</v>
      </c>
      <c r="S307" s="213">
        <v>0</v>
      </c>
      <c r="T307" s="214">
        <f>S307*H307</f>
        <v>0</v>
      </c>
      <c r="AR307" s="25" t="s">
        <v>203</v>
      </c>
      <c r="AT307" s="25" t="s">
        <v>198</v>
      </c>
      <c r="AU307" s="25" t="s">
        <v>211</v>
      </c>
      <c r="AY307" s="25" t="s">
        <v>196</v>
      </c>
      <c r="BE307" s="215">
        <f>IF(N307="základní",J307,0)</f>
        <v>0</v>
      </c>
      <c r="BF307" s="215">
        <f>IF(N307="snížená",J307,0)</f>
        <v>0</v>
      </c>
      <c r="BG307" s="215">
        <f>IF(N307="zákl. přenesená",J307,0)</f>
        <v>0</v>
      </c>
      <c r="BH307" s="215">
        <f>IF(N307="sníž. přenesená",J307,0)</f>
        <v>0</v>
      </c>
      <c r="BI307" s="215">
        <f>IF(N307="nulová",J307,0)</f>
        <v>0</v>
      </c>
      <c r="BJ307" s="25" t="s">
        <v>81</v>
      </c>
      <c r="BK307" s="215">
        <f>ROUND(I307*H307,2)</f>
        <v>0</v>
      </c>
      <c r="BL307" s="25" t="s">
        <v>203</v>
      </c>
      <c r="BM307" s="25" t="s">
        <v>3646</v>
      </c>
    </row>
    <row r="308" spans="2:65" s="12" customFormat="1">
      <c r="B308" s="216"/>
      <c r="C308" s="217"/>
      <c r="D308" s="218" t="s">
        <v>205</v>
      </c>
      <c r="E308" s="219" t="s">
        <v>24</v>
      </c>
      <c r="F308" s="220" t="s">
        <v>3647</v>
      </c>
      <c r="G308" s="217"/>
      <c r="H308" s="221">
        <v>67.2</v>
      </c>
      <c r="I308" s="222"/>
      <c r="J308" s="217"/>
      <c r="K308" s="217"/>
      <c r="L308" s="223"/>
      <c r="M308" s="224"/>
      <c r="N308" s="225"/>
      <c r="O308" s="225"/>
      <c r="P308" s="225"/>
      <c r="Q308" s="225"/>
      <c r="R308" s="225"/>
      <c r="S308" s="225"/>
      <c r="T308" s="226"/>
      <c r="AT308" s="227" t="s">
        <v>205</v>
      </c>
      <c r="AU308" s="227" t="s">
        <v>211</v>
      </c>
      <c r="AV308" s="12" t="s">
        <v>83</v>
      </c>
      <c r="AW308" s="12" t="s">
        <v>37</v>
      </c>
      <c r="AX308" s="12" t="s">
        <v>74</v>
      </c>
      <c r="AY308" s="227" t="s">
        <v>196</v>
      </c>
    </row>
    <row r="309" spans="2:65" s="12" customFormat="1">
      <c r="B309" s="216"/>
      <c r="C309" s="217"/>
      <c r="D309" s="218" t="s">
        <v>205</v>
      </c>
      <c r="E309" s="219" t="s">
        <v>24</v>
      </c>
      <c r="F309" s="220" t="s">
        <v>3648</v>
      </c>
      <c r="G309" s="217"/>
      <c r="H309" s="221">
        <v>12.6</v>
      </c>
      <c r="I309" s="222"/>
      <c r="J309" s="217"/>
      <c r="K309" s="217"/>
      <c r="L309" s="223"/>
      <c r="M309" s="224"/>
      <c r="N309" s="225"/>
      <c r="O309" s="225"/>
      <c r="P309" s="225"/>
      <c r="Q309" s="225"/>
      <c r="R309" s="225"/>
      <c r="S309" s="225"/>
      <c r="T309" s="226"/>
      <c r="AT309" s="227" t="s">
        <v>205</v>
      </c>
      <c r="AU309" s="227" t="s">
        <v>211</v>
      </c>
      <c r="AV309" s="12" t="s">
        <v>83</v>
      </c>
      <c r="AW309" s="12" t="s">
        <v>37</v>
      </c>
      <c r="AX309" s="12" t="s">
        <v>74</v>
      </c>
      <c r="AY309" s="227" t="s">
        <v>196</v>
      </c>
    </row>
    <row r="310" spans="2:65" s="12" customFormat="1">
      <c r="B310" s="216"/>
      <c r="C310" s="217"/>
      <c r="D310" s="218" t="s">
        <v>205</v>
      </c>
      <c r="E310" s="219" t="s">
        <v>24</v>
      </c>
      <c r="F310" s="220" t="s">
        <v>3649</v>
      </c>
      <c r="G310" s="217"/>
      <c r="H310" s="221">
        <v>3.5</v>
      </c>
      <c r="I310" s="222"/>
      <c r="J310" s="217"/>
      <c r="K310" s="217"/>
      <c r="L310" s="223"/>
      <c r="M310" s="224"/>
      <c r="N310" s="225"/>
      <c r="O310" s="225"/>
      <c r="P310" s="225"/>
      <c r="Q310" s="225"/>
      <c r="R310" s="225"/>
      <c r="S310" s="225"/>
      <c r="T310" s="226"/>
      <c r="AT310" s="227" t="s">
        <v>205</v>
      </c>
      <c r="AU310" s="227" t="s">
        <v>211</v>
      </c>
      <c r="AV310" s="12" t="s">
        <v>83</v>
      </c>
      <c r="AW310" s="12" t="s">
        <v>37</v>
      </c>
      <c r="AX310" s="12" t="s">
        <v>74</v>
      </c>
      <c r="AY310" s="227" t="s">
        <v>196</v>
      </c>
    </row>
    <row r="311" spans="2:65" s="12" customFormat="1">
      <c r="B311" s="216"/>
      <c r="C311" s="217"/>
      <c r="D311" s="218" t="s">
        <v>205</v>
      </c>
      <c r="E311" s="219" t="s">
        <v>24</v>
      </c>
      <c r="F311" s="220" t="s">
        <v>3650</v>
      </c>
      <c r="G311" s="217"/>
      <c r="H311" s="221">
        <v>3.1</v>
      </c>
      <c r="I311" s="222"/>
      <c r="J311" s="217"/>
      <c r="K311" s="217"/>
      <c r="L311" s="223"/>
      <c r="M311" s="224"/>
      <c r="N311" s="225"/>
      <c r="O311" s="225"/>
      <c r="P311" s="225"/>
      <c r="Q311" s="225"/>
      <c r="R311" s="225"/>
      <c r="S311" s="225"/>
      <c r="T311" s="226"/>
      <c r="AT311" s="227" t="s">
        <v>205</v>
      </c>
      <c r="AU311" s="227" t="s">
        <v>211</v>
      </c>
      <c r="AV311" s="12" t="s">
        <v>83</v>
      </c>
      <c r="AW311" s="12" t="s">
        <v>37</v>
      </c>
      <c r="AX311" s="12" t="s">
        <v>74</v>
      </c>
      <c r="AY311" s="227" t="s">
        <v>196</v>
      </c>
    </row>
    <row r="312" spans="2:65" s="12" customFormat="1">
      <c r="B312" s="216"/>
      <c r="C312" s="217"/>
      <c r="D312" s="218" t="s">
        <v>205</v>
      </c>
      <c r="E312" s="219" t="s">
        <v>24</v>
      </c>
      <c r="F312" s="220" t="s">
        <v>3651</v>
      </c>
      <c r="G312" s="217"/>
      <c r="H312" s="221">
        <v>4</v>
      </c>
      <c r="I312" s="222"/>
      <c r="J312" s="217"/>
      <c r="K312" s="217"/>
      <c r="L312" s="223"/>
      <c r="M312" s="224"/>
      <c r="N312" s="225"/>
      <c r="O312" s="225"/>
      <c r="P312" s="225"/>
      <c r="Q312" s="225"/>
      <c r="R312" s="225"/>
      <c r="S312" s="225"/>
      <c r="T312" s="226"/>
      <c r="AT312" s="227" t="s">
        <v>205</v>
      </c>
      <c r="AU312" s="227" t="s">
        <v>211</v>
      </c>
      <c r="AV312" s="12" t="s">
        <v>83</v>
      </c>
      <c r="AW312" s="12" t="s">
        <v>37</v>
      </c>
      <c r="AX312" s="12" t="s">
        <v>74</v>
      </c>
      <c r="AY312" s="227" t="s">
        <v>196</v>
      </c>
    </row>
    <row r="313" spans="2:65" s="12" customFormat="1">
      <c r="B313" s="216"/>
      <c r="C313" s="217"/>
      <c r="D313" s="218" t="s">
        <v>205</v>
      </c>
      <c r="E313" s="219" t="s">
        <v>24</v>
      </c>
      <c r="F313" s="220" t="s">
        <v>3652</v>
      </c>
      <c r="G313" s="217"/>
      <c r="H313" s="221">
        <v>7.8</v>
      </c>
      <c r="I313" s="222"/>
      <c r="J313" s="217"/>
      <c r="K313" s="217"/>
      <c r="L313" s="223"/>
      <c r="M313" s="224"/>
      <c r="N313" s="225"/>
      <c r="O313" s="225"/>
      <c r="P313" s="225"/>
      <c r="Q313" s="225"/>
      <c r="R313" s="225"/>
      <c r="S313" s="225"/>
      <c r="T313" s="226"/>
      <c r="AT313" s="227" t="s">
        <v>205</v>
      </c>
      <c r="AU313" s="227" t="s">
        <v>211</v>
      </c>
      <c r="AV313" s="12" t="s">
        <v>83</v>
      </c>
      <c r="AW313" s="12" t="s">
        <v>37</v>
      </c>
      <c r="AX313" s="12" t="s">
        <v>74</v>
      </c>
      <c r="AY313" s="227" t="s">
        <v>196</v>
      </c>
    </row>
    <row r="314" spans="2:65" s="12" customFormat="1">
      <c r="B314" s="216"/>
      <c r="C314" s="217"/>
      <c r="D314" s="218" t="s">
        <v>205</v>
      </c>
      <c r="E314" s="219" t="s">
        <v>24</v>
      </c>
      <c r="F314" s="220" t="s">
        <v>3653</v>
      </c>
      <c r="G314" s="217"/>
      <c r="H314" s="221">
        <v>4.5</v>
      </c>
      <c r="I314" s="222"/>
      <c r="J314" s="217"/>
      <c r="K314" s="217"/>
      <c r="L314" s="223"/>
      <c r="M314" s="224"/>
      <c r="N314" s="225"/>
      <c r="O314" s="225"/>
      <c r="P314" s="225"/>
      <c r="Q314" s="225"/>
      <c r="R314" s="225"/>
      <c r="S314" s="225"/>
      <c r="T314" s="226"/>
      <c r="AT314" s="227" t="s">
        <v>205</v>
      </c>
      <c r="AU314" s="227" t="s">
        <v>211</v>
      </c>
      <c r="AV314" s="12" t="s">
        <v>83</v>
      </c>
      <c r="AW314" s="12" t="s">
        <v>37</v>
      </c>
      <c r="AX314" s="12" t="s">
        <v>74</v>
      </c>
      <c r="AY314" s="227" t="s">
        <v>196</v>
      </c>
    </row>
    <row r="315" spans="2:65" s="12" customFormat="1">
      <c r="B315" s="216"/>
      <c r="C315" s="217"/>
      <c r="D315" s="218" t="s">
        <v>205</v>
      </c>
      <c r="E315" s="219" t="s">
        <v>24</v>
      </c>
      <c r="F315" s="220" t="s">
        <v>3654</v>
      </c>
      <c r="G315" s="217"/>
      <c r="H315" s="221">
        <v>4.34</v>
      </c>
      <c r="I315" s="222"/>
      <c r="J315" s="217"/>
      <c r="K315" s="217"/>
      <c r="L315" s="223"/>
      <c r="M315" s="224"/>
      <c r="N315" s="225"/>
      <c r="O315" s="225"/>
      <c r="P315" s="225"/>
      <c r="Q315" s="225"/>
      <c r="R315" s="225"/>
      <c r="S315" s="225"/>
      <c r="T315" s="226"/>
      <c r="AT315" s="227" t="s">
        <v>205</v>
      </c>
      <c r="AU315" s="227" t="s">
        <v>211</v>
      </c>
      <c r="AV315" s="12" t="s">
        <v>83</v>
      </c>
      <c r="AW315" s="12" t="s">
        <v>37</v>
      </c>
      <c r="AX315" s="12" t="s">
        <v>74</v>
      </c>
      <c r="AY315" s="227" t="s">
        <v>196</v>
      </c>
    </row>
    <row r="316" spans="2:65" s="12" customFormat="1">
      <c r="B316" s="216"/>
      <c r="C316" s="217"/>
      <c r="D316" s="218" t="s">
        <v>205</v>
      </c>
      <c r="E316" s="219" t="s">
        <v>24</v>
      </c>
      <c r="F316" s="220" t="s">
        <v>3655</v>
      </c>
      <c r="G316" s="217"/>
      <c r="H316" s="221">
        <v>6</v>
      </c>
      <c r="I316" s="222"/>
      <c r="J316" s="217"/>
      <c r="K316" s="217"/>
      <c r="L316" s="223"/>
      <c r="M316" s="224"/>
      <c r="N316" s="225"/>
      <c r="O316" s="225"/>
      <c r="P316" s="225"/>
      <c r="Q316" s="225"/>
      <c r="R316" s="225"/>
      <c r="S316" s="225"/>
      <c r="T316" s="226"/>
      <c r="AT316" s="227" t="s">
        <v>205</v>
      </c>
      <c r="AU316" s="227" t="s">
        <v>211</v>
      </c>
      <c r="AV316" s="12" t="s">
        <v>83</v>
      </c>
      <c r="AW316" s="12" t="s">
        <v>37</v>
      </c>
      <c r="AX316" s="12" t="s">
        <v>74</v>
      </c>
      <c r="AY316" s="227" t="s">
        <v>196</v>
      </c>
    </row>
    <row r="317" spans="2:65" s="12" customFormat="1">
      <c r="B317" s="216"/>
      <c r="C317" s="217"/>
      <c r="D317" s="218" t="s">
        <v>205</v>
      </c>
      <c r="E317" s="219" t="s">
        <v>24</v>
      </c>
      <c r="F317" s="220" t="s">
        <v>3656</v>
      </c>
      <c r="G317" s="217"/>
      <c r="H317" s="221">
        <v>7.2</v>
      </c>
      <c r="I317" s="222"/>
      <c r="J317" s="217"/>
      <c r="K317" s="217"/>
      <c r="L317" s="223"/>
      <c r="M317" s="224"/>
      <c r="N317" s="225"/>
      <c r="O317" s="225"/>
      <c r="P317" s="225"/>
      <c r="Q317" s="225"/>
      <c r="R317" s="225"/>
      <c r="S317" s="225"/>
      <c r="T317" s="226"/>
      <c r="AT317" s="227" t="s">
        <v>205</v>
      </c>
      <c r="AU317" s="227" t="s">
        <v>211</v>
      </c>
      <c r="AV317" s="12" t="s">
        <v>83</v>
      </c>
      <c r="AW317" s="12" t="s">
        <v>37</v>
      </c>
      <c r="AX317" s="12" t="s">
        <v>74</v>
      </c>
      <c r="AY317" s="227" t="s">
        <v>196</v>
      </c>
    </row>
    <row r="318" spans="2:65" s="12" customFormat="1">
      <c r="B318" s="216"/>
      <c r="C318" s="217"/>
      <c r="D318" s="218" t="s">
        <v>205</v>
      </c>
      <c r="E318" s="219" t="s">
        <v>24</v>
      </c>
      <c r="F318" s="220" t="s">
        <v>3657</v>
      </c>
      <c r="G318" s="217"/>
      <c r="H318" s="221">
        <v>1.6</v>
      </c>
      <c r="I318" s="222"/>
      <c r="J318" s="217"/>
      <c r="K318" s="217"/>
      <c r="L318" s="223"/>
      <c r="M318" s="224"/>
      <c r="N318" s="225"/>
      <c r="O318" s="225"/>
      <c r="P318" s="225"/>
      <c r="Q318" s="225"/>
      <c r="R318" s="225"/>
      <c r="S318" s="225"/>
      <c r="T318" s="226"/>
      <c r="AT318" s="227" t="s">
        <v>205</v>
      </c>
      <c r="AU318" s="227" t="s">
        <v>211</v>
      </c>
      <c r="AV318" s="12" t="s">
        <v>83</v>
      </c>
      <c r="AW318" s="12" t="s">
        <v>37</v>
      </c>
      <c r="AX318" s="12" t="s">
        <v>74</v>
      </c>
      <c r="AY318" s="227" t="s">
        <v>196</v>
      </c>
    </row>
    <row r="319" spans="2:65" s="14" customFormat="1">
      <c r="B319" s="239"/>
      <c r="C319" s="240"/>
      <c r="D319" s="218" t="s">
        <v>205</v>
      </c>
      <c r="E319" s="241" t="s">
        <v>24</v>
      </c>
      <c r="F319" s="242" t="s">
        <v>238</v>
      </c>
      <c r="G319" s="240"/>
      <c r="H319" s="243">
        <v>121.84</v>
      </c>
      <c r="I319" s="244"/>
      <c r="J319" s="240"/>
      <c r="K319" s="240"/>
      <c r="L319" s="245"/>
      <c r="M319" s="246"/>
      <c r="N319" s="247"/>
      <c r="O319" s="247"/>
      <c r="P319" s="247"/>
      <c r="Q319" s="247"/>
      <c r="R319" s="247"/>
      <c r="S319" s="247"/>
      <c r="T319" s="248"/>
      <c r="AT319" s="249" t="s">
        <v>205</v>
      </c>
      <c r="AU319" s="249" t="s">
        <v>211</v>
      </c>
      <c r="AV319" s="14" t="s">
        <v>203</v>
      </c>
      <c r="AW319" s="14" t="s">
        <v>37</v>
      </c>
      <c r="AX319" s="14" t="s">
        <v>81</v>
      </c>
      <c r="AY319" s="249" t="s">
        <v>196</v>
      </c>
    </row>
    <row r="320" spans="2:65" s="1" customFormat="1" ht="23" customHeight="1">
      <c r="B320" s="42"/>
      <c r="C320" s="250" t="s">
        <v>373</v>
      </c>
      <c r="D320" s="250" t="s">
        <v>252</v>
      </c>
      <c r="E320" s="251" t="s">
        <v>3658</v>
      </c>
      <c r="F320" s="252" t="s">
        <v>3659</v>
      </c>
      <c r="G320" s="253" t="s">
        <v>320</v>
      </c>
      <c r="H320" s="254">
        <v>127.932</v>
      </c>
      <c r="I320" s="255"/>
      <c r="J320" s="256">
        <f>ROUND(I320*H320,2)</f>
        <v>0</v>
      </c>
      <c r="K320" s="252" t="s">
        <v>202</v>
      </c>
      <c r="L320" s="257"/>
      <c r="M320" s="258" t="s">
        <v>24</v>
      </c>
      <c r="N320" s="259" t="s">
        <v>45</v>
      </c>
      <c r="O320" s="43"/>
      <c r="P320" s="213">
        <f>O320*H320</f>
        <v>0</v>
      </c>
      <c r="Q320" s="213">
        <v>4.0000000000000003E-5</v>
      </c>
      <c r="R320" s="213">
        <f>Q320*H320</f>
        <v>5.1172800000000001E-3</v>
      </c>
      <c r="S320" s="213">
        <v>0</v>
      </c>
      <c r="T320" s="214">
        <f>S320*H320</f>
        <v>0</v>
      </c>
      <c r="AR320" s="25" t="s">
        <v>245</v>
      </c>
      <c r="AT320" s="25" t="s">
        <v>252</v>
      </c>
      <c r="AU320" s="25" t="s">
        <v>211</v>
      </c>
      <c r="AY320" s="25" t="s">
        <v>196</v>
      </c>
      <c r="BE320" s="215">
        <f>IF(N320="základní",J320,0)</f>
        <v>0</v>
      </c>
      <c r="BF320" s="215">
        <f>IF(N320="snížená",J320,0)</f>
        <v>0</v>
      </c>
      <c r="BG320" s="215">
        <f>IF(N320="zákl. přenesená",J320,0)</f>
        <v>0</v>
      </c>
      <c r="BH320" s="215">
        <f>IF(N320="sníž. přenesená",J320,0)</f>
        <v>0</v>
      </c>
      <c r="BI320" s="215">
        <f>IF(N320="nulová",J320,0)</f>
        <v>0</v>
      </c>
      <c r="BJ320" s="25" t="s">
        <v>81</v>
      </c>
      <c r="BK320" s="215">
        <f>ROUND(I320*H320,2)</f>
        <v>0</v>
      </c>
      <c r="BL320" s="25" t="s">
        <v>203</v>
      </c>
      <c r="BM320" s="25" t="s">
        <v>3660</v>
      </c>
    </row>
    <row r="321" spans="2:65" s="12" customFormat="1">
      <c r="B321" s="216"/>
      <c r="C321" s="217"/>
      <c r="D321" s="218" t="s">
        <v>205</v>
      </c>
      <c r="E321" s="219" t="s">
        <v>24</v>
      </c>
      <c r="F321" s="220" t="s">
        <v>3661</v>
      </c>
      <c r="G321" s="217"/>
      <c r="H321" s="221">
        <v>127.932</v>
      </c>
      <c r="I321" s="222"/>
      <c r="J321" s="217"/>
      <c r="K321" s="217"/>
      <c r="L321" s="223"/>
      <c r="M321" s="224"/>
      <c r="N321" s="225"/>
      <c r="O321" s="225"/>
      <c r="P321" s="225"/>
      <c r="Q321" s="225"/>
      <c r="R321" s="225"/>
      <c r="S321" s="225"/>
      <c r="T321" s="226"/>
      <c r="AT321" s="227" t="s">
        <v>205</v>
      </c>
      <c r="AU321" s="227" t="s">
        <v>211</v>
      </c>
      <c r="AV321" s="12" t="s">
        <v>83</v>
      </c>
      <c r="AW321" s="12" t="s">
        <v>37</v>
      </c>
      <c r="AX321" s="12" t="s">
        <v>81</v>
      </c>
      <c r="AY321" s="227" t="s">
        <v>196</v>
      </c>
    </row>
    <row r="322" spans="2:65" s="1" customFormat="1" ht="23" customHeight="1">
      <c r="B322" s="42"/>
      <c r="C322" s="204" t="s">
        <v>376</v>
      </c>
      <c r="D322" s="204" t="s">
        <v>198</v>
      </c>
      <c r="E322" s="205" t="s">
        <v>3631</v>
      </c>
      <c r="F322" s="206" t="s">
        <v>3632</v>
      </c>
      <c r="G322" s="207" t="s">
        <v>320</v>
      </c>
      <c r="H322" s="208">
        <v>45.2</v>
      </c>
      <c r="I322" s="209"/>
      <c r="J322" s="210">
        <f>ROUND(I322*H322,2)</f>
        <v>0</v>
      </c>
      <c r="K322" s="206" t="s">
        <v>202</v>
      </c>
      <c r="L322" s="62"/>
      <c r="M322" s="211" t="s">
        <v>24</v>
      </c>
      <c r="N322" s="212" t="s">
        <v>45</v>
      </c>
      <c r="O322" s="43"/>
      <c r="P322" s="213">
        <f>O322*H322</f>
        <v>0</v>
      </c>
      <c r="Q322" s="213">
        <v>2.5017000000000003E-4</v>
      </c>
      <c r="R322" s="213">
        <f>Q322*H322</f>
        <v>1.1307684000000002E-2</v>
      </c>
      <c r="S322" s="213">
        <v>0</v>
      </c>
      <c r="T322" s="214">
        <f>S322*H322</f>
        <v>0</v>
      </c>
      <c r="AR322" s="25" t="s">
        <v>203</v>
      </c>
      <c r="AT322" s="25" t="s">
        <v>198</v>
      </c>
      <c r="AU322" s="25" t="s">
        <v>211</v>
      </c>
      <c r="AY322" s="25" t="s">
        <v>196</v>
      </c>
      <c r="BE322" s="215">
        <f>IF(N322="základní",J322,0)</f>
        <v>0</v>
      </c>
      <c r="BF322" s="215">
        <f>IF(N322="snížená",J322,0)</f>
        <v>0</v>
      </c>
      <c r="BG322" s="215">
        <f>IF(N322="zákl. přenesená",J322,0)</f>
        <v>0</v>
      </c>
      <c r="BH322" s="215">
        <f>IF(N322="sníž. přenesená",J322,0)</f>
        <v>0</v>
      </c>
      <c r="BI322" s="215">
        <f>IF(N322="nulová",J322,0)</f>
        <v>0</v>
      </c>
      <c r="BJ322" s="25" t="s">
        <v>81</v>
      </c>
      <c r="BK322" s="215">
        <f>ROUND(I322*H322,2)</f>
        <v>0</v>
      </c>
      <c r="BL322" s="25" t="s">
        <v>203</v>
      </c>
      <c r="BM322" s="25" t="s">
        <v>3662</v>
      </c>
    </row>
    <row r="323" spans="2:65" s="12" customFormat="1">
      <c r="B323" s="216"/>
      <c r="C323" s="217"/>
      <c r="D323" s="218" t="s">
        <v>205</v>
      </c>
      <c r="E323" s="219" t="s">
        <v>24</v>
      </c>
      <c r="F323" s="220" t="s">
        <v>3663</v>
      </c>
      <c r="G323" s="217"/>
      <c r="H323" s="221">
        <v>37.4</v>
      </c>
      <c r="I323" s="222"/>
      <c r="J323" s="217"/>
      <c r="K323" s="217"/>
      <c r="L323" s="223"/>
      <c r="M323" s="224"/>
      <c r="N323" s="225"/>
      <c r="O323" s="225"/>
      <c r="P323" s="225"/>
      <c r="Q323" s="225"/>
      <c r="R323" s="225"/>
      <c r="S323" s="225"/>
      <c r="T323" s="226"/>
      <c r="AT323" s="227" t="s">
        <v>205</v>
      </c>
      <c r="AU323" s="227" t="s">
        <v>211</v>
      </c>
      <c r="AV323" s="12" t="s">
        <v>83</v>
      </c>
      <c r="AW323" s="12" t="s">
        <v>37</v>
      </c>
      <c r="AX323" s="12" t="s">
        <v>74</v>
      </c>
      <c r="AY323" s="227" t="s">
        <v>196</v>
      </c>
    </row>
    <row r="324" spans="2:65" s="12" customFormat="1">
      <c r="B324" s="216"/>
      <c r="C324" s="217"/>
      <c r="D324" s="218" t="s">
        <v>205</v>
      </c>
      <c r="E324" s="219" t="s">
        <v>24</v>
      </c>
      <c r="F324" s="220" t="s">
        <v>3664</v>
      </c>
      <c r="G324" s="217"/>
      <c r="H324" s="221">
        <v>7.8</v>
      </c>
      <c r="I324" s="222"/>
      <c r="J324" s="217"/>
      <c r="K324" s="217"/>
      <c r="L324" s="223"/>
      <c r="M324" s="224"/>
      <c r="N324" s="225"/>
      <c r="O324" s="225"/>
      <c r="P324" s="225"/>
      <c r="Q324" s="225"/>
      <c r="R324" s="225"/>
      <c r="S324" s="225"/>
      <c r="T324" s="226"/>
      <c r="AT324" s="227" t="s">
        <v>205</v>
      </c>
      <c r="AU324" s="227" t="s">
        <v>211</v>
      </c>
      <c r="AV324" s="12" t="s">
        <v>83</v>
      </c>
      <c r="AW324" s="12" t="s">
        <v>37</v>
      </c>
      <c r="AX324" s="12" t="s">
        <v>74</v>
      </c>
      <c r="AY324" s="227" t="s">
        <v>196</v>
      </c>
    </row>
    <row r="325" spans="2:65" s="14" customFormat="1">
      <c r="B325" s="239"/>
      <c r="C325" s="240"/>
      <c r="D325" s="218" t="s">
        <v>205</v>
      </c>
      <c r="E325" s="241" t="s">
        <v>24</v>
      </c>
      <c r="F325" s="242" t="s">
        <v>238</v>
      </c>
      <c r="G325" s="240"/>
      <c r="H325" s="243">
        <v>45.2</v>
      </c>
      <c r="I325" s="244"/>
      <c r="J325" s="240"/>
      <c r="K325" s="240"/>
      <c r="L325" s="245"/>
      <c r="M325" s="246"/>
      <c r="N325" s="247"/>
      <c r="O325" s="247"/>
      <c r="P325" s="247"/>
      <c r="Q325" s="247"/>
      <c r="R325" s="247"/>
      <c r="S325" s="247"/>
      <c r="T325" s="248"/>
      <c r="AT325" s="249" t="s">
        <v>205</v>
      </c>
      <c r="AU325" s="249" t="s">
        <v>211</v>
      </c>
      <c r="AV325" s="14" t="s">
        <v>203</v>
      </c>
      <c r="AW325" s="14" t="s">
        <v>37</v>
      </c>
      <c r="AX325" s="14" t="s">
        <v>81</v>
      </c>
      <c r="AY325" s="249" t="s">
        <v>196</v>
      </c>
    </row>
    <row r="326" spans="2:65" s="1" customFormat="1" ht="23" customHeight="1">
      <c r="B326" s="42"/>
      <c r="C326" s="250" t="s">
        <v>380</v>
      </c>
      <c r="D326" s="250" t="s">
        <v>252</v>
      </c>
      <c r="E326" s="251" t="s">
        <v>3665</v>
      </c>
      <c r="F326" s="252" t="s">
        <v>3666</v>
      </c>
      <c r="G326" s="253" t="s">
        <v>320</v>
      </c>
      <c r="H326" s="254">
        <v>46.103999999999999</v>
      </c>
      <c r="I326" s="255"/>
      <c r="J326" s="256">
        <f>ROUND(I326*H326,2)</f>
        <v>0</v>
      </c>
      <c r="K326" s="252" t="s">
        <v>202</v>
      </c>
      <c r="L326" s="257"/>
      <c r="M326" s="258" t="s">
        <v>24</v>
      </c>
      <c r="N326" s="259" t="s">
        <v>45</v>
      </c>
      <c r="O326" s="43"/>
      <c r="P326" s="213">
        <f>O326*H326</f>
        <v>0</v>
      </c>
      <c r="Q326" s="213">
        <v>2.0000000000000001E-4</v>
      </c>
      <c r="R326" s="213">
        <f>Q326*H326</f>
        <v>9.2207999999999995E-3</v>
      </c>
      <c r="S326" s="213">
        <v>0</v>
      </c>
      <c r="T326" s="214">
        <f>S326*H326</f>
        <v>0</v>
      </c>
      <c r="AR326" s="25" t="s">
        <v>245</v>
      </c>
      <c r="AT326" s="25" t="s">
        <v>252</v>
      </c>
      <c r="AU326" s="25" t="s">
        <v>211</v>
      </c>
      <c r="AY326" s="25" t="s">
        <v>196</v>
      </c>
      <c r="BE326" s="215">
        <f>IF(N326="základní",J326,0)</f>
        <v>0</v>
      </c>
      <c r="BF326" s="215">
        <f>IF(N326="snížená",J326,0)</f>
        <v>0</v>
      </c>
      <c r="BG326" s="215">
        <f>IF(N326="zákl. přenesená",J326,0)</f>
        <v>0</v>
      </c>
      <c r="BH326" s="215">
        <f>IF(N326="sníž. přenesená",J326,0)</f>
        <v>0</v>
      </c>
      <c r="BI326" s="215">
        <f>IF(N326="nulová",J326,0)</f>
        <v>0</v>
      </c>
      <c r="BJ326" s="25" t="s">
        <v>81</v>
      </c>
      <c r="BK326" s="215">
        <f>ROUND(I326*H326,2)</f>
        <v>0</v>
      </c>
      <c r="BL326" s="25" t="s">
        <v>203</v>
      </c>
      <c r="BM326" s="25" t="s">
        <v>3667</v>
      </c>
    </row>
    <row r="327" spans="2:65" s="12" customFormat="1">
      <c r="B327" s="216"/>
      <c r="C327" s="217"/>
      <c r="D327" s="218" t="s">
        <v>205</v>
      </c>
      <c r="E327" s="219" t="s">
        <v>24</v>
      </c>
      <c r="F327" s="220" t="s">
        <v>3668</v>
      </c>
      <c r="G327" s="217"/>
      <c r="H327" s="221">
        <v>46.103999999999999</v>
      </c>
      <c r="I327" s="222"/>
      <c r="J327" s="217"/>
      <c r="K327" s="217"/>
      <c r="L327" s="223"/>
      <c r="M327" s="224"/>
      <c r="N327" s="225"/>
      <c r="O327" s="225"/>
      <c r="P327" s="225"/>
      <c r="Q327" s="225"/>
      <c r="R327" s="225"/>
      <c r="S327" s="225"/>
      <c r="T327" s="226"/>
      <c r="AT327" s="227" t="s">
        <v>205</v>
      </c>
      <c r="AU327" s="227" t="s">
        <v>211</v>
      </c>
      <c r="AV327" s="12" t="s">
        <v>83</v>
      </c>
      <c r="AW327" s="12" t="s">
        <v>37</v>
      </c>
      <c r="AX327" s="12" t="s">
        <v>81</v>
      </c>
      <c r="AY327" s="227" t="s">
        <v>196</v>
      </c>
    </row>
    <row r="328" spans="2:65" s="1" customFormat="1" ht="23" customHeight="1">
      <c r="B328" s="42"/>
      <c r="C328" s="204" t="s">
        <v>228</v>
      </c>
      <c r="D328" s="204" t="s">
        <v>198</v>
      </c>
      <c r="E328" s="205" t="s">
        <v>3631</v>
      </c>
      <c r="F328" s="206" t="s">
        <v>3632</v>
      </c>
      <c r="G328" s="207" t="s">
        <v>320</v>
      </c>
      <c r="H328" s="208">
        <v>55.21</v>
      </c>
      <c r="I328" s="209"/>
      <c r="J328" s="210">
        <f>ROUND(I328*H328,2)</f>
        <v>0</v>
      </c>
      <c r="K328" s="206" t="s">
        <v>202</v>
      </c>
      <c r="L328" s="62"/>
      <c r="M328" s="211" t="s">
        <v>24</v>
      </c>
      <c r="N328" s="212" t="s">
        <v>45</v>
      </c>
      <c r="O328" s="43"/>
      <c r="P328" s="213">
        <f>O328*H328</f>
        <v>0</v>
      </c>
      <c r="Q328" s="213">
        <v>2.5017000000000003E-4</v>
      </c>
      <c r="R328" s="213">
        <f>Q328*H328</f>
        <v>1.3811885700000002E-2</v>
      </c>
      <c r="S328" s="213">
        <v>0</v>
      </c>
      <c r="T328" s="214">
        <f>S328*H328</f>
        <v>0</v>
      </c>
      <c r="AR328" s="25" t="s">
        <v>203</v>
      </c>
      <c r="AT328" s="25" t="s">
        <v>198</v>
      </c>
      <c r="AU328" s="25" t="s">
        <v>211</v>
      </c>
      <c r="AY328" s="25" t="s">
        <v>196</v>
      </c>
      <c r="BE328" s="215">
        <f>IF(N328="základní",J328,0)</f>
        <v>0</v>
      </c>
      <c r="BF328" s="215">
        <f>IF(N328="snížená",J328,0)</f>
        <v>0</v>
      </c>
      <c r="BG328" s="215">
        <f>IF(N328="zákl. přenesená",J328,0)</f>
        <v>0</v>
      </c>
      <c r="BH328" s="215">
        <f>IF(N328="sníž. přenesená",J328,0)</f>
        <v>0</v>
      </c>
      <c r="BI328" s="215">
        <f>IF(N328="nulová",J328,0)</f>
        <v>0</v>
      </c>
      <c r="BJ328" s="25" t="s">
        <v>81</v>
      </c>
      <c r="BK328" s="215">
        <f>ROUND(I328*H328,2)</f>
        <v>0</v>
      </c>
      <c r="BL328" s="25" t="s">
        <v>203</v>
      </c>
      <c r="BM328" s="25" t="s">
        <v>3669</v>
      </c>
    </row>
    <row r="329" spans="2:65" s="12" customFormat="1">
      <c r="B329" s="216"/>
      <c r="C329" s="217"/>
      <c r="D329" s="218" t="s">
        <v>205</v>
      </c>
      <c r="E329" s="219" t="s">
        <v>24</v>
      </c>
      <c r="F329" s="220" t="s">
        <v>3663</v>
      </c>
      <c r="G329" s="217"/>
      <c r="H329" s="221">
        <v>37.4</v>
      </c>
      <c r="I329" s="222"/>
      <c r="J329" s="217"/>
      <c r="K329" s="217"/>
      <c r="L329" s="223"/>
      <c r="M329" s="224"/>
      <c r="N329" s="225"/>
      <c r="O329" s="225"/>
      <c r="P329" s="225"/>
      <c r="Q329" s="225"/>
      <c r="R329" s="225"/>
      <c r="S329" s="225"/>
      <c r="T329" s="226"/>
      <c r="AT329" s="227" t="s">
        <v>205</v>
      </c>
      <c r="AU329" s="227" t="s">
        <v>211</v>
      </c>
      <c r="AV329" s="12" t="s">
        <v>83</v>
      </c>
      <c r="AW329" s="12" t="s">
        <v>37</v>
      </c>
      <c r="AX329" s="12" t="s">
        <v>74</v>
      </c>
      <c r="AY329" s="227" t="s">
        <v>196</v>
      </c>
    </row>
    <row r="330" spans="2:65" s="12" customFormat="1">
      <c r="B330" s="216"/>
      <c r="C330" s="217"/>
      <c r="D330" s="218" t="s">
        <v>205</v>
      </c>
      <c r="E330" s="219" t="s">
        <v>24</v>
      </c>
      <c r="F330" s="220" t="s">
        <v>3664</v>
      </c>
      <c r="G330" s="217"/>
      <c r="H330" s="221">
        <v>7.8</v>
      </c>
      <c r="I330" s="222"/>
      <c r="J330" s="217"/>
      <c r="K330" s="217"/>
      <c r="L330" s="223"/>
      <c r="M330" s="224"/>
      <c r="N330" s="225"/>
      <c r="O330" s="225"/>
      <c r="P330" s="225"/>
      <c r="Q330" s="225"/>
      <c r="R330" s="225"/>
      <c r="S330" s="225"/>
      <c r="T330" s="226"/>
      <c r="AT330" s="227" t="s">
        <v>205</v>
      </c>
      <c r="AU330" s="227" t="s">
        <v>211</v>
      </c>
      <c r="AV330" s="12" t="s">
        <v>83</v>
      </c>
      <c r="AW330" s="12" t="s">
        <v>37</v>
      </c>
      <c r="AX330" s="12" t="s">
        <v>74</v>
      </c>
      <c r="AY330" s="227" t="s">
        <v>196</v>
      </c>
    </row>
    <row r="331" spans="2:65" s="12" customFormat="1">
      <c r="B331" s="216"/>
      <c r="C331" s="217"/>
      <c r="D331" s="218" t="s">
        <v>205</v>
      </c>
      <c r="E331" s="219" t="s">
        <v>24</v>
      </c>
      <c r="F331" s="220" t="s">
        <v>3670</v>
      </c>
      <c r="G331" s="217"/>
      <c r="H331" s="221">
        <v>10.01</v>
      </c>
      <c r="I331" s="222"/>
      <c r="J331" s="217"/>
      <c r="K331" s="217"/>
      <c r="L331" s="223"/>
      <c r="M331" s="224"/>
      <c r="N331" s="225"/>
      <c r="O331" s="225"/>
      <c r="P331" s="225"/>
      <c r="Q331" s="225"/>
      <c r="R331" s="225"/>
      <c r="S331" s="225"/>
      <c r="T331" s="226"/>
      <c r="AT331" s="227" t="s">
        <v>205</v>
      </c>
      <c r="AU331" s="227" t="s">
        <v>211</v>
      </c>
      <c r="AV331" s="12" t="s">
        <v>83</v>
      </c>
      <c r="AW331" s="12" t="s">
        <v>37</v>
      </c>
      <c r="AX331" s="12" t="s">
        <v>74</v>
      </c>
      <c r="AY331" s="227" t="s">
        <v>196</v>
      </c>
    </row>
    <row r="332" spans="2:65" s="14" customFormat="1">
      <c r="B332" s="239"/>
      <c r="C332" s="240"/>
      <c r="D332" s="218" t="s">
        <v>205</v>
      </c>
      <c r="E332" s="241" t="s">
        <v>24</v>
      </c>
      <c r="F332" s="242" t="s">
        <v>238</v>
      </c>
      <c r="G332" s="240"/>
      <c r="H332" s="243">
        <v>55.21</v>
      </c>
      <c r="I332" s="244"/>
      <c r="J332" s="240"/>
      <c r="K332" s="240"/>
      <c r="L332" s="245"/>
      <c r="M332" s="246"/>
      <c r="N332" s="247"/>
      <c r="O332" s="247"/>
      <c r="P332" s="247"/>
      <c r="Q332" s="247"/>
      <c r="R332" s="247"/>
      <c r="S332" s="247"/>
      <c r="T332" s="248"/>
      <c r="AT332" s="249" t="s">
        <v>205</v>
      </c>
      <c r="AU332" s="249" t="s">
        <v>211</v>
      </c>
      <c r="AV332" s="14" t="s">
        <v>203</v>
      </c>
      <c r="AW332" s="14" t="s">
        <v>37</v>
      </c>
      <c r="AX332" s="14" t="s">
        <v>81</v>
      </c>
      <c r="AY332" s="249" t="s">
        <v>196</v>
      </c>
    </row>
    <row r="333" spans="2:65" s="1" customFormat="1" ht="23" customHeight="1">
      <c r="B333" s="42"/>
      <c r="C333" s="250" t="s">
        <v>390</v>
      </c>
      <c r="D333" s="250" t="s">
        <v>252</v>
      </c>
      <c r="E333" s="251" t="s">
        <v>3671</v>
      </c>
      <c r="F333" s="252" t="s">
        <v>3672</v>
      </c>
      <c r="G333" s="253" t="s">
        <v>320</v>
      </c>
      <c r="H333" s="254">
        <v>57.970999999999997</v>
      </c>
      <c r="I333" s="255"/>
      <c r="J333" s="256">
        <f>ROUND(I333*H333,2)</f>
        <v>0</v>
      </c>
      <c r="K333" s="252" t="s">
        <v>202</v>
      </c>
      <c r="L333" s="257"/>
      <c r="M333" s="258" t="s">
        <v>24</v>
      </c>
      <c r="N333" s="259" t="s">
        <v>45</v>
      </c>
      <c r="O333" s="43"/>
      <c r="P333" s="213">
        <f>O333*H333</f>
        <v>0</v>
      </c>
      <c r="Q333" s="213">
        <v>2.9999999999999997E-4</v>
      </c>
      <c r="R333" s="213">
        <f>Q333*H333</f>
        <v>1.7391299999999998E-2</v>
      </c>
      <c r="S333" s="213">
        <v>0</v>
      </c>
      <c r="T333" s="214">
        <f>S333*H333</f>
        <v>0</v>
      </c>
      <c r="AR333" s="25" t="s">
        <v>245</v>
      </c>
      <c r="AT333" s="25" t="s">
        <v>252</v>
      </c>
      <c r="AU333" s="25" t="s">
        <v>211</v>
      </c>
      <c r="AY333" s="25" t="s">
        <v>196</v>
      </c>
      <c r="BE333" s="215">
        <f>IF(N333="základní",J333,0)</f>
        <v>0</v>
      </c>
      <c r="BF333" s="215">
        <f>IF(N333="snížená",J333,0)</f>
        <v>0</v>
      </c>
      <c r="BG333" s="215">
        <f>IF(N333="zákl. přenesená",J333,0)</f>
        <v>0</v>
      </c>
      <c r="BH333" s="215">
        <f>IF(N333="sníž. přenesená",J333,0)</f>
        <v>0</v>
      </c>
      <c r="BI333" s="215">
        <f>IF(N333="nulová",J333,0)</f>
        <v>0</v>
      </c>
      <c r="BJ333" s="25" t="s">
        <v>81</v>
      </c>
      <c r="BK333" s="215">
        <f>ROUND(I333*H333,2)</f>
        <v>0</v>
      </c>
      <c r="BL333" s="25" t="s">
        <v>203</v>
      </c>
      <c r="BM333" s="25" t="s">
        <v>3673</v>
      </c>
    </row>
    <row r="334" spans="2:65" s="12" customFormat="1">
      <c r="B334" s="216"/>
      <c r="C334" s="217"/>
      <c r="D334" s="218" t="s">
        <v>205</v>
      </c>
      <c r="E334" s="219" t="s">
        <v>24</v>
      </c>
      <c r="F334" s="220" t="s">
        <v>3674</v>
      </c>
      <c r="G334" s="217"/>
      <c r="H334" s="221">
        <v>57.970999999999997</v>
      </c>
      <c r="I334" s="222"/>
      <c r="J334" s="217"/>
      <c r="K334" s="217"/>
      <c r="L334" s="223"/>
      <c r="M334" s="224"/>
      <c r="N334" s="225"/>
      <c r="O334" s="225"/>
      <c r="P334" s="225"/>
      <c r="Q334" s="225"/>
      <c r="R334" s="225"/>
      <c r="S334" s="225"/>
      <c r="T334" s="226"/>
      <c r="AT334" s="227" t="s">
        <v>205</v>
      </c>
      <c r="AU334" s="227" t="s">
        <v>211</v>
      </c>
      <c r="AV334" s="12" t="s">
        <v>83</v>
      </c>
      <c r="AW334" s="12" t="s">
        <v>37</v>
      </c>
      <c r="AX334" s="12" t="s">
        <v>81</v>
      </c>
      <c r="AY334" s="227" t="s">
        <v>196</v>
      </c>
    </row>
    <row r="335" spans="2:65" s="1" customFormat="1" ht="34.5" customHeight="1">
      <c r="B335" s="42"/>
      <c r="C335" s="204" t="s">
        <v>394</v>
      </c>
      <c r="D335" s="204" t="s">
        <v>198</v>
      </c>
      <c r="E335" s="205" t="s">
        <v>3675</v>
      </c>
      <c r="F335" s="206" t="s">
        <v>3676</v>
      </c>
      <c r="G335" s="207" t="s">
        <v>267</v>
      </c>
      <c r="H335" s="208">
        <v>525.79700000000003</v>
      </c>
      <c r="I335" s="209"/>
      <c r="J335" s="210">
        <f>ROUND(I335*H335,2)</f>
        <v>0</v>
      </c>
      <c r="K335" s="206" t="s">
        <v>202</v>
      </c>
      <c r="L335" s="62"/>
      <c r="M335" s="211" t="s">
        <v>24</v>
      </c>
      <c r="N335" s="212" t="s">
        <v>45</v>
      </c>
      <c r="O335" s="43"/>
      <c r="P335" s="213">
        <f>O335*H335</f>
        <v>0</v>
      </c>
      <c r="Q335" s="213">
        <v>2.6800000000000001E-3</v>
      </c>
      <c r="R335" s="213">
        <f>Q335*H335</f>
        <v>1.4091359600000002</v>
      </c>
      <c r="S335" s="213">
        <v>0</v>
      </c>
      <c r="T335" s="214">
        <f>S335*H335</f>
        <v>0</v>
      </c>
      <c r="AR335" s="25" t="s">
        <v>203</v>
      </c>
      <c r="AT335" s="25" t="s">
        <v>198</v>
      </c>
      <c r="AU335" s="25" t="s">
        <v>211</v>
      </c>
      <c r="AY335" s="25" t="s">
        <v>196</v>
      </c>
      <c r="BE335" s="215">
        <f>IF(N335="základní",J335,0)</f>
        <v>0</v>
      </c>
      <c r="BF335" s="215">
        <f>IF(N335="snížená",J335,0)</f>
        <v>0</v>
      </c>
      <c r="BG335" s="215">
        <f>IF(N335="zákl. přenesená",J335,0)</f>
        <v>0</v>
      </c>
      <c r="BH335" s="215">
        <f>IF(N335="sníž. přenesená",J335,0)</f>
        <v>0</v>
      </c>
      <c r="BI335" s="215">
        <f>IF(N335="nulová",J335,0)</f>
        <v>0</v>
      </c>
      <c r="BJ335" s="25" t="s">
        <v>81</v>
      </c>
      <c r="BK335" s="215">
        <f>ROUND(I335*H335,2)</f>
        <v>0</v>
      </c>
      <c r="BL335" s="25" t="s">
        <v>203</v>
      </c>
      <c r="BM335" s="25" t="s">
        <v>3677</v>
      </c>
    </row>
    <row r="336" spans="2:65" s="12" customFormat="1">
      <c r="B336" s="216"/>
      <c r="C336" s="217"/>
      <c r="D336" s="218" t="s">
        <v>205</v>
      </c>
      <c r="E336" s="219" t="s">
        <v>24</v>
      </c>
      <c r="F336" s="220" t="s">
        <v>3678</v>
      </c>
      <c r="G336" s="217"/>
      <c r="H336" s="221">
        <v>464.04899999999998</v>
      </c>
      <c r="I336" s="222"/>
      <c r="J336" s="217"/>
      <c r="K336" s="217"/>
      <c r="L336" s="223"/>
      <c r="M336" s="224"/>
      <c r="N336" s="225"/>
      <c r="O336" s="225"/>
      <c r="P336" s="225"/>
      <c r="Q336" s="225"/>
      <c r="R336" s="225"/>
      <c r="S336" s="225"/>
      <c r="T336" s="226"/>
      <c r="AT336" s="227" t="s">
        <v>205</v>
      </c>
      <c r="AU336" s="227" t="s">
        <v>211</v>
      </c>
      <c r="AV336" s="12" t="s">
        <v>83</v>
      </c>
      <c r="AW336" s="12" t="s">
        <v>37</v>
      </c>
      <c r="AX336" s="12" t="s">
        <v>74</v>
      </c>
      <c r="AY336" s="227" t="s">
        <v>196</v>
      </c>
    </row>
    <row r="337" spans="2:51" s="12" customFormat="1">
      <c r="B337" s="216"/>
      <c r="C337" s="217"/>
      <c r="D337" s="218" t="s">
        <v>205</v>
      </c>
      <c r="E337" s="219" t="s">
        <v>24</v>
      </c>
      <c r="F337" s="220" t="s">
        <v>3679</v>
      </c>
      <c r="G337" s="217"/>
      <c r="H337" s="221">
        <v>22.175999999999998</v>
      </c>
      <c r="I337" s="222"/>
      <c r="J337" s="217"/>
      <c r="K337" s="217"/>
      <c r="L337" s="223"/>
      <c r="M337" s="224"/>
      <c r="N337" s="225"/>
      <c r="O337" s="225"/>
      <c r="P337" s="225"/>
      <c r="Q337" s="225"/>
      <c r="R337" s="225"/>
      <c r="S337" s="225"/>
      <c r="T337" s="226"/>
      <c r="AT337" s="227" t="s">
        <v>205</v>
      </c>
      <c r="AU337" s="227" t="s">
        <v>211</v>
      </c>
      <c r="AV337" s="12" t="s">
        <v>83</v>
      </c>
      <c r="AW337" s="12" t="s">
        <v>37</v>
      </c>
      <c r="AX337" s="12" t="s">
        <v>74</v>
      </c>
      <c r="AY337" s="227" t="s">
        <v>196</v>
      </c>
    </row>
    <row r="338" spans="2:51" s="12" customFormat="1">
      <c r="B338" s="216"/>
      <c r="C338" s="217"/>
      <c r="D338" s="218" t="s">
        <v>205</v>
      </c>
      <c r="E338" s="219" t="s">
        <v>24</v>
      </c>
      <c r="F338" s="220" t="s">
        <v>3680</v>
      </c>
      <c r="G338" s="217"/>
      <c r="H338" s="221">
        <v>4.1580000000000004</v>
      </c>
      <c r="I338" s="222"/>
      <c r="J338" s="217"/>
      <c r="K338" s="217"/>
      <c r="L338" s="223"/>
      <c r="M338" s="224"/>
      <c r="N338" s="225"/>
      <c r="O338" s="225"/>
      <c r="P338" s="225"/>
      <c r="Q338" s="225"/>
      <c r="R338" s="225"/>
      <c r="S338" s="225"/>
      <c r="T338" s="226"/>
      <c r="AT338" s="227" t="s">
        <v>205</v>
      </c>
      <c r="AU338" s="227" t="s">
        <v>211</v>
      </c>
      <c r="AV338" s="12" t="s">
        <v>83</v>
      </c>
      <c r="AW338" s="12" t="s">
        <v>37</v>
      </c>
      <c r="AX338" s="12" t="s">
        <v>74</v>
      </c>
      <c r="AY338" s="227" t="s">
        <v>196</v>
      </c>
    </row>
    <row r="339" spans="2:51" s="12" customFormat="1">
      <c r="B339" s="216"/>
      <c r="C339" s="217"/>
      <c r="D339" s="218" t="s">
        <v>205</v>
      </c>
      <c r="E339" s="219" t="s">
        <v>24</v>
      </c>
      <c r="F339" s="220" t="s">
        <v>3681</v>
      </c>
      <c r="G339" s="217"/>
      <c r="H339" s="221">
        <v>1.155</v>
      </c>
      <c r="I339" s="222"/>
      <c r="J339" s="217"/>
      <c r="K339" s="217"/>
      <c r="L339" s="223"/>
      <c r="M339" s="224"/>
      <c r="N339" s="225"/>
      <c r="O339" s="225"/>
      <c r="P339" s="225"/>
      <c r="Q339" s="225"/>
      <c r="R339" s="225"/>
      <c r="S339" s="225"/>
      <c r="T339" s="226"/>
      <c r="AT339" s="227" t="s">
        <v>205</v>
      </c>
      <c r="AU339" s="227" t="s">
        <v>211</v>
      </c>
      <c r="AV339" s="12" t="s">
        <v>83</v>
      </c>
      <c r="AW339" s="12" t="s">
        <v>37</v>
      </c>
      <c r="AX339" s="12" t="s">
        <v>74</v>
      </c>
      <c r="AY339" s="227" t="s">
        <v>196</v>
      </c>
    </row>
    <row r="340" spans="2:51" s="12" customFormat="1">
      <c r="B340" s="216"/>
      <c r="C340" s="217"/>
      <c r="D340" s="218" t="s">
        <v>205</v>
      </c>
      <c r="E340" s="219" t="s">
        <v>24</v>
      </c>
      <c r="F340" s="220" t="s">
        <v>3682</v>
      </c>
      <c r="G340" s="217"/>
      <c r="H340" s="221">
        <v>1.0229999999999999</v>
      </c>
      <c r="I340" s="222"/>
      <c r="J340" s="217"/>
      <c r="K340" s="217"/>
      <c r="L340" s="223"/>
      <c r="M340" s="224"/>
      <c r="N340" s="225"/>
      <c r="O340" s="225"/>
      <c r="P340" s="225"/>
      <c r="Q340" s="225"/>
      <c r="R340" s="225"/>
      <c r="S340" s="225"/>
      <c r="T340" s="226"/>
      <c r="AT340" s="227" t="s">
        <v>205</v>
      </c>
      <c r="AU340" s="227" t="s">
        <v>211</v>
      </c>
      <c r="AV340" s="12" t="s">
        <v>83</v>
      </c>
      <c r="AW340" s="12" t="s">
        <v>37</v>
      </c>
      <c r="AX340" s="12" t="s">
        <v>74</v>
      </c>
      <c r="AY340" s="227" t="s">
        <v>196</v>
      </c>
    </row>
    <row r="341" spans="2:51" s="12" customFormat="1">
      <c r="B341" s="216"/>
      <c r="C341" s="217"/>
      <c r="D341" s="218" t="s">
        <v>205</v>
      </c>
      <c r="E341" s="219" t="s">
        <v>24</v>
      </c>
      <c r="F341" s="220" t="s">
        <v>3683</v>
      </c>
      <c r="G341" s="217"/>
      <c r="H341" s="221">
        <v>1.32</v>
      </c>
      <c r="I341" s="222"/>
      <c r="J341" s="217"/>
      <c r="K341" s="217"/>
      <c r="L341" s="223"/>
      <c r="M341" s="224"/>
      <c r="N341" s="225"/>
      <c r="O341" s="225"/>
      <c r="P341" s="225"/>
      <c r="Q341" s="225"/>
      <c r="R341" s="225"/>
      <c r="S341" s="225"/>
      <c r="T341" s="226"/>
      <c r="AT341" s="227" t="s">
        <v>205</v>
      </c>
      <c r="AU341" s="227" t="s">
        <v>211</v>
      </c>
      <c r="AV341" s="12" t="s">
        <v>83</v>
      </c>
      <c r="AW341" s="12" t="s">
        <v>37</v>
      </c>
      <c r="AX341" s="12" t="s">
        <v>74</v>
      </c>
      <c r="AY341" s="227" t="s">
        <v>196</v>
      </c>
    </row>
    <row r="342" spans="2:51" s="12" customFormat="1">
      <c r="B342" s="216"/>
      <c r="C342" s="217"/>
      <c r="D342" s="218" t="s">
        <v>205</v>
      </c>
      <c r="E342" s="219" t="s">
        <v>24</v>
      </c>
      <c r="F342" s="220" t="s">
        <v>3684</v>
      </c>
      <c r="G342" s="217"/>
      <c r="H342" s="221">
        <v>2.5739999999999998</v>
      </c>
      <c r="I342" s="222"/>
      <c r="J342" s="217"/>
      <c r="K342" s="217"/>
      <c r="L342" s="223"/>
      <c r="M342" s="224"/>
      <c r="N342" s="225"/>
      <c r="O342" s="225"/>
      <c r="P342" s="225"/>
      <c r="Q342" s="225"/>
      <c r="R342" s="225"/>
      <c r="S342" s="225"/>
      <c r="T342" s="226"/>
      <c r="AT342" s="227" t="s">
        <v>205</v>
      </c>
      <c r="AU342" s="227" t="s">
        <v>211</v>
      </c>
      <c r="AV342" s="12" t="s">
        <v>83</v>
      </c>
      <c r="AW342" s="12" t="s">
        <v>37</v>
      </c>
      <c r="AX342" s="12" t="s">
        <v>74</v>
      </c>
      <c r="AY342" s="227" t="s">
        <v>196</v>
      </c>
    </row>
    <row r="343" spans="2:51" s="12" customFormat="1">
      <c r="B343" s="216"/>
      <c r="C343" s="217"/>
      <c r="D343" s="218" t="s">
        <v>205</v>
      </c>
      <c r="E343" s="219" t="s">
        <v>24</v>
      </c>
      <c r="F343" s="220" t="s">
        <v>3685</v>
      </c>
      <c r="G343" s="217"/>
      <c r="H343" s="221">
        <v>1.4850000000000001</v>
      </c>
      <c r="I343" s="222"/>
      <c r="J343" s="217"/>
      <c r="K343" s="217"/>
      <c r="L343" s="223"/>
      <c r="M343" s="224"/>
      <c r="N343" s="225"/>
      <c r="O343" s="225"/>
      <c r="P343" s="225"/>
      <c r="Q343" s="225"/>
      <c r="R343" s="225"/>
      <c r="S343" s="225"/>
      <c r="T343" s="226"/>
      <c r="AT343" s="227" t="s">
        <v>205</v>
      </c>
      <c r="AU343" s="227" t="s">
        <v>211</v>
      </c>
      <c r="AV343" s="12" t="s">
        <v>83</v>
      </c>
      <c r="AW343" s="12" t="s">
        <v>37</v>
      </c>
      <c r="AX343" s="12" t="s">
        <v>74</v>
      </c>
      <c r="AY343" s="227" t="s">
        <v>196</v>
      </c>
    </row>
    <row r="344" spans="2:51" s="12" customFormat="1">
      <c r="B344" s="216"/>
      <c r="C344" s="217"/>
      <c r="D344" s="218" t="s">
        <v>205</v>
      </c>
      <c r="E344" s="219" t="s">
        <v>24</v>
      </c>
      <c r="F344" s="220" t="s">
        <v>3686</v>
      </c>
      <c r="G344" s="217"/>
      <c r="H344" s="221">
        <v>1.4319999999999999</v>
      </c>
      <c r="I344" s="222"/>
      <c r="J344" s="217"/>
      <c r="K344" s="217"/>
      <c r="L344" s="223"/>
      <c r="M344" s="224"/>
      <c r="N344" s="225"/>
      <c r="O344" s="225"/>
      <c r="P344" s="225"/>
      <c r="Q344" s="225"/>
      <c r="R344" s="225"/>
      <c r="S344" s="225"/>
      <c r="T344" s="226"/>
      <c r="AT344" s="227" t="s">
        <v>205</v>
      </c>
      <c r="AU344" s="227" t="s">
        <v>211</v>
      </c>
      <c r="AV344" s="12" t="s">
        <v>83</v>
      </c>
      <c r="AW344" s="12" t="s">
        <v>37</v>
      </c>
      <c r="AX344" s="12" t="s">
        <v>74</v>
      </c>
      <c r="AY344" s="227" t="s">
        <v>196</v>
      </c>
    </row>
    <row r="345" spans="2:51" s="12" customFormat="1">
      <c r="B345" s="216"/>
      <c r="C345" s="217"/>
      <c r="D345" s="218" t="s">
        <v>205</v>
      </c>
      <c r="E345" s="219" t="s">
        <v>24</v>
      </c>
      <c r="F345" s="220" t="s">
        <v>3687</v>
      </c>
      <c r="G345" s="217"/>
      <c r="H345" s="221">
        <v>1.98</v>
      </c>
      <c r="I345" s="222"/>
      <c r="J345" s="217"/>
      <c r="K345" s="217"/>
      <c r="L345" s="223"/>
      <c r="M345" s="224"/>
      <c r="N345" s="225"/>
      <c r="O345" s="225"/>
      <c r="P345" s="225"/>
      <c r="Q345" s="225"/>
      <c r="R345" s="225"/>
      <c r="S345" s="225"/>
      <c r="T345" s="226"/>
      <c r="AT345" s="227" t="s">
        <v>205</v>
      </c>
      <c r="AU345" s="227" t="s">
        <v>211</v>
      </c>
      <c r="AV345" s="12" t="s">
        <v>83</v>
      </c>
      <c r="AW345" s="12" t="s">
        <v>37</v>
      </c>
      <c r="AX345" s="12" t="s">
        <v>74</v>
      </c>
      <c r="AY345" s="227" t="s">
        <v>196</v>
      </c>
    </row>
    <row r="346" spans="2:51" s="12" customFormat="1">
      <c r="B346" s="216"/>
      <c r="C346" s="217"/>
      <c r="D346" s="218" t="s">
        <v>205</v>
      </c>
      <c r="E346" s="219" t="s">
        <v>24</v>
      </c>
      <c r="F346" s="220" t="s">
        <v>3688</v>
      </c>
      <c r="G346" s="217"/>
      <c r="H346" s="221">
        <v>2.3759999999999999</v>
      </c>
      <c r="I346" s="222"/>
      <c r="J346" s="217"/>
      <c r="K346" s="217"/>
      <c r="L346" s="223"/>
      <c r="M346" s="224"/>
      <c r="N346" s="225"/>
      <c r="O346" s="225"/>
      <c r="P346" s="225"/>
      <c r="Q346" s="225"/>
      <c r="R346" s="225"/>
      <c r="S346" s="225"/>
      <c r="T346" s="226"/>
      <c r="AT346" s="227" t="s">
        <v>205</v>
      </c>
      <c r="AU346" s="227" t="s">
        <v>211</v>
      </c>
      <c r="AV346" s="12" t="s">
        <v>83</v>
      </c>
      <c r="AW346" s="12" t="s">
        <v>37</v>
      </c>
      <c r="AX346" s="12" t="s">
        <v>74</v>
      </c>
      <c r="AY346" s="227" t="s">
        <v>196</v>
      </c>
    </row>
    <row r="347" spans="2:51" s="12" customFormat="1">
      <c r="B347" s="216"/>
      <c r="C347" s="217"/>
      <c r="D347" s="218" t="s">
        <v>205</v>
      </c>
      <c r="E347" s="219" t="s">
        <v>24</v>
      </c>
      <c r="F347" s="220" t="s">
        <v>3689</v>
      </c>
      <c r="G347" s="217"/>
      <c r="H347" s="221">
        <v>0.52800000000000002</v>
      </c>
      <c r="I347" s="222"/>
      <c r="J347" s="217"/>
      <c r="K347" s="217"/>
      <c r="L347" s="223"/>
      <c r="M347" s="224"/>
      <c r="N347" s="225"/>
      <c r="O347" s="225"/>
      <c r="P347" s="225"/>
      <c r="Q347" s="225"/>
      <c r="R347" s="225"/>
      <c r="S347" s="225"/>
      <c r="T347" s="226"/>
      <c r="AT347" s="227" t="s">
        <v>205</v>
      </c>
      <c r="AU347" s="227" t="s">
        <v>211</v>
      </c>
      <c r="AV347" s="12" t="s">
        <v>83</v>
      </c>
      <c r="AW347" s="12" t="s">
        <v>37</v>
      </c>
      <c r="AX347" s="12" t="s">
        <v>74</v>
      </c>
      <c r="AY347" s="227" t="s">
        <v>196</v>
      </c>
    </row>
    <row r="348" spans="2:51" s="12" customFormat="1">
      <c r="B348" s="216"/>
      <c r="C348" s="217"/>
      <c r="D348" s="218" t="s">
        <v>205</v>
      </c>
      <c r="E348" s="219" t="s">
        <v>24</v>
      </c>
      <c r="F348" s="220" t="s">
        <v>3690</v>
      </c>
      <c r="G348" s="217"/>
      <c r="H348" s="221">
        <v>3.6480000000000001</v>
      </c>
      <c r="I348" s="222"/>
      <c r="J348" s="217"/>
      <c r="K348" s="217"/>
      <c r="L348" s="223"/>
      <c r="M348" s="224"/>
      <c r="N348" s="225"/>
      <c r="O348" s="225"/>
      <c r="P348" s="225"/>
      <c r="Q348" s="225"/>
      <c r="R348" s="225"/>
      <c r="S348" s="225"/>
      <c r="T348" s="226"/>
      <c r="AT348" s="227" t="s">
        <v>205</v>
      </c>
      <c r="AU348" s="227" t="s">
        <v>211</v>
      </c>
      <c r="AV348" s="12" t="s">
        <v>83</v>
      </c>
      <c r="AW348" s="12" t="s">
        <v>37</v>
      </c>
      <c r="AX348" s="12" t="s">
        <v>74</v>
      </c>
      <c r="AY348" s="227" t="s">
        <v>196</v>
      </c>
    </row>
    <row r="349" spans="2:51" s="12" customFormat="1">
      <c r="B349" s="216"/>
      <c r="C349" s="217"/>
      <c r="D349" s="218" t="s">
        <v>205</v>
      </c>
      <c r="E349" s="219" t="s">
        <v>24</v>
      </c>
      <c r="F349" s="220" t="s">
        <v>3691</v>
      </c>
      <c r="G349" s="217"/>
      <c r="H349" s="221">
        <v>1.65</v>
      </c>
      <c r="I349" s="222"/>
      <c r="J349" s="217"/>
      <c r="K349" s="217"/>
      <c r="L349" s="223"/>
      <c r="M349" s="224"/>
      <c r="N349" s="225"/>
      <c r="O349" s="225"/>
      <c r="P349" s="225"/>
      <c r="Q349" s="225"/>
      <c r="R349" s="225"/>
      <c r="S349" s="225"/>
      <c r="T349" s="226"/>
      <c r="AT349" s="227" t="s">
        <v>205</v>
      </c>
      <c r="AU349" s="227" t="s">
        <v>211</v>
      </c>
      <c r="AV349" s="12" t="s">
        <v>83</v>
      </c>
      <c r="AW349" s="12" t="s">
        <v>37</v>
      </c>
      <c r="AX349" s="12" t="s">
        <v>74</v>
      </c>
      <c r="AY349" s="227" t="s">
        <v>196</v>
      </c>
    </row>
    <row r="350" spans="2:51" s="12" customFormat="1">
      <c r="B350" s="216"/>
      <c r="C350" s="217"/>
      <c r="D350" s="218" t="s">
        <v>205</v>
      </c>
      <c r="E350" s="219" t="s">
        <v>24</v>
      </c>
      <c r="F350" s="220" t="s">
        <v>3692</v>
      </c>
      <c r="G350" s="217"/>
      <c r="H350" s="221">
        <v>2.524</v>
      </c>
      <c r="I350" s="222"/>
      <c r="J350" s="217"/>
      <c r="K350" s="217"/>
      <c r="L350" s="223"/>
      <c r="M350" s="224"/>
      <c r="N350" s="225"/>
      <c r="O350" s="225"/>
      <c r="P350" s="225"/>
      <c r="Q350" s="225"/>
      <c r="R350" s="225"/>
      <c r="S350" s="225"/>
      <c r="T350" s="226"/>
      <c r="AT350" s="227" t="s">
        <v>205</v>
      </c>
      <c r="AU350" s="227" t="s">
        <v>211</v>
      </c>
      <c r="AV350" s="12" t="s">
        <v>83</v>
      </c>
      <c r="AW350" s="12" t="s">
        <v>37</v>
      </c>
      <c r="AX350" s="12" t="s">
        <v>74</v>
      </c>
      <c r="AY350" s="227" t="s">
        <v>196</v>
      </c>
    </row>
    <row r="351" spans="2:51" s="12" customFormat="1">
      <c r="B351" s="216"/>
      <c r="C351" s="217"/>
      <c r="D351" s="218" t="s">
        <v>205</v>
      </c>
      <c r="E351" s="219" t="s">
        <v>24</v>
      </c>
      <c r="F351" s="220" t="s">
        <v>3693</v>
      </c>
      <c r="G351" s="217"/>
      <c r="H351" s="221">
        <v>2.597</v>
      </c>
      <c r="I351" s="222"/>
      <c r="J351" s="217"/>
      <c r="K351" s="217"/>
      <c r="L351" s="223"/>
      <c r="M351" s="224"/>
      <c r="N351" s="225"/>
      <c r="O351" s="225"/>
      <c r="P351" s="225"/>
      <c r="Q351" s="225"/>
      <c r="R351" s="225"/>
      <c r="S351" s="225"/>
      <c r="T351" s="226"/>
      <c r="AT351" s="227" t="s">
        <v>205</v>
      </c>
      <c r="AU351" s="227" t="s">
        <v>211</v>
      </c>
      <c r="AV351" s="12" t="s">
        <v>83</v>
      </c>
      <c r="AW351" s="12" t="s">
        <v>37</v>
      </c>
      <c r="AX351" s="12" t="s">
        <v>74</v>
      </c>
      <c r="AY351" s="227" t="s">
        <v>196</v>
      </c>
    </row>
    <row r="352" spans="2:51" s="12" customFormat="1">
      <c r="B352" s="216"/>
      <c r="C352" s="217"/>
      <c r="D352" s="218" t="s">
        <v>205</v>
      </c>
      <c r="E352" s="219" t="s">
        <v>24</v>
      </c>
      <c r="F352" s="220" t="s">
        <v>3694</v>
      </c>
      <c r="G352" s="217"/>
      <c r="H352" s="221">
        <v>2.7519999999999998</v>
      </c>
      <c r="I352" s="222"/>
      <c r="J352" s="217"/>
      <c r="K352" s="217"/>
      <c r="L352" s="223"/>
      <c r="M352" s="224"/>
      <c r="N352" s="225"/>
      <c r="O352" s="225"/>
      <c r="P352" s="225"/>
      <c r="Q352" s="225"/>
      <c r="R352" s="225"/>
      <c r="S352" s="225"/>
      <c r="T352" s="226"/>
      <c r="AT352" s="227" t="s">
        <v>205</v>
      </c>
      <c r="AU352" s="227" t="s">
        <v>211</v>
      </c>
      <c r="AV352" s="12" t="s">
        <v>83</v>
      </c>
      <c r="AW352" s="12" t="s">
        <v>37</v>
      </c>
      <c r="AX352" s="12" t="s">
        <v>74</v>
      </c>
      <c r="AY352" s="227" t="s">
        <v>196</v>
      </c>
    </row>
    <row r="353" spans="2:65" s="12" customFormat="1">
      <c r="B353" s="216"/>
      <c r="C353" s="217"/>
      <c r="D353" s="218" t="s">
        <v>205</v>
      </c>
      <c r="E353" s="219" t="s">
        <v>24</v>
      </c>
      <c r="F353" s="220" t="s">
        <v>3695</v>
      </c>
      <c r="G353" s="217"/>
      <c r="H353" s="221">
        <v>8.3699999999999992</v>
      </c>
      <c r="I353" s="222"/>
      <c r="J353" s="217"/>
      <c r="K353" s="217"/>
      <c r="L353" s="223"/>
      <c r="M353" s="224"/>
      <c r="N353" s="225"/>
      <c r="O353" s="225"/>
      <c r="P353" s="225"/>
      <c r="Q353" s="225"/>
      <c r="R353" s="225"/>
      <c r="S353" s="225"/>
      <c r="T353" s="226"/>
      <c r="AT353" s="227" t="s">
        <v>205</v>
      </c>
      <c r="AU353" s="227" t="s">
        <v>211</v>
      </c>
      <c r="AV353" s="12" t="s">
        <v>83</v>
      </c>
      <c r="AW353" s="12" t="s">
        <v>37</v>
      </c>
      <c r="AX353" s="12" t="s">
        <v>74</v>
      </c>
      <c r="AY353" s="227" t="s">
        <v>196</v>
      </c>
    </row>
    <row r="354" spans="2:65" s="14" customFormat="1">
      <c r="B354" s="239"/>
      <c r="C354" s="240"/>
      <c r="D354" s="218" t="s">
        <v>205</v>
      </c>
      <c r="E354" s="241" t="s">
        <v>24</v>
      </c>
      <c r="F354" s="242" t="s">
        <v>238</v>
      </c>
      <c r="G354" s="240"/>
      <c r="H354" s="243">
        <v>525.79700000000003</v>
      </c>
      <c r="I354" s="244"/>
      <c r="J354" s="240"/>
      <c r="K354" s="240"/>
      <c r="L354" s="245"/>
      <c r="M354" s="246"/>
      <c r="N354" s="247"/>
      <c r="O354" s="247"/>
      <c r="P354" s="247"/>
      <c r="Q354" s="247"/>
      <c r="R354" s="247"/>
      <c r="S354" s="247"/>
      <c r="T354" s="248"/>
      <c r="AT354" s="249" t="s">
        <v>205</v>
      </c>
      <c r="AU354" s="249" t="s">
        <v>211</v>
      </c>
      <c r="AV354" s="14" t="s">
        <v>203</v>
      </c>
      <c r="AW354" s="14" t="s">
        <v>37</v>
      </c>
      <c r="AX354" s="14" t="s">
        <v>81</v>
      </c>
      <c r="AY354" s="249" t="s">
        <v>196</v>
      </c>
    </row>
    <row r="355" spans="2:65" s="1" customFormat="1" ht="34.5" customHeight="1">
      <c r="B355" s="42"/>
      <c r="C355" s="204" t="s">
        <v>399</v>
      </c>
      <c r="D355" s="204" t="s">
        <v>198</v>
      </c>
      <c r="E355" s="205" t="s">
        <v>3696</v>
      </c>
      <c r="F355" s="206" t="s">
        <v>3697</v>
      </c>
      <c r="G355" s="207" t="s">
        <v>267</v>
      </c>
      <c r="H355" s="208">
        <v>84.088999999999999</v>
      </c>
      <c r="I355" s="209"/>
      <c r="J355" s="210">
        <f>ROUND(I355*H355,2)</f>
        <v>0</v>
      </c>
      <c r="K355" s="206" t="s">
        <v>202</v>
      </c>
      <c r="L355" s="62"/>
      <c r="M355" s="211" t="s">
        <v>24</v>
      </c>
      <c r="N355" s="212" t="s">
        <v>45</v>
      </c>
      <c r="O355" s="43"/>
      <c r="P355" s="213">
        <f>O355*H355</f>
        <v>0</v>
      </c>
      <c r="Q355" s="213">
        <v>0</v>
      </c>
      <c r="R355" s="213">
        <f>Q355*H355</f>
        <v>0</v>
      </c>
      <c r="S355" s="213">
        <v>0</v>
      </c>
      <c r="T355" s="214">
        <f>S355*H355</f>
        <v>0</v>
      </c>
      <c r="AR355" s="25" t="s">
        <v>203</v>
      </c>
      <c r="AT355" s="25" t="s">
        <v>198</v>
      </c>
      <c r="AU355" s="25" t="s">
        <v>211</v>
      </c>
      <c r="AY355" s="25" t="s">
        <v>196</v>
      </c>
      <c r="BE355" s="215">
        <f>IF(N355="základní",J355,0)</f>
        <v>0</v>
      </c>
      <c r="BF355" s="215">
        <f>IF(N355="snížená",J355,0)</f>
        <v>0</v>
      </c>
      <c r="BG355" s="215">
        <f>IF(N355="zákl. přenesená",J355,0)</f>
        <v>0</v>
      </c>
      <c r="BH355" s="215">
        <f>IF(N355="sníž. přenesená",J355,0)</f>
        <v>0</v>
      </c>
      <c r="BI355" s="215">
        <f>IF(N355="nulová",J355,0)</f>
        <v>0</v>
      </c>
      <c r="BJ355" s="25" t="s">
        <v>81</v>
      </c>
      <c r="BK355" s="215">
        <f>ROUND(I355*H355,2)</f>
        <v>0</v>
      </c>
      <c r="BL355" s="25" t="s">
        <v>203</v>
      </c>
      <c r="BM355" s="25" t="s">
        <v>3698</v>
      </c>
    </row>
    <row r="356" spans="2:65" s="12" customFormat="1">
      <c r="B356" s="216"/>
      <c r="C356" s="217"/>
      <c r="D356" s="218" t="s">
        <v>205</v>
      </c>
      <c r="E356" s="219" t="s">
        <v>24</v>
      </c>
      <c r="F356" s="220" t="s">
        <v>3699</v>
      </c>
      <c r="G356" s="217"/>
      <c r="H356" s="221">
        <v>49.524999999999999</v>
      </c>
      <c r="I356" s="222"/>
      <c r="J356" s="217"/>
      <c r="K356" s="217"/>
      <c r="L356" s="223"/>
      <c r="M356" s="224"/>
      <c r="N356" s="225"/>
      <c r="O356" s="225"/>
      <c r="P356" s="225"/>
      <c r="Q356" s="225"/>
      <c r="R356" s="225"/>
      <c r="S356" s="225"/>
      <c r="T356" s="226"/>
      <c r="AT356" s="227" t="s">
        <v>205</v>
      </c>
      <c r="AU356" s="227" t="s">
        <v>211</v>
      </c>
      <c r="AV356" s="12" t="s">
        <v>83</v>
      </c>
      <c r="AW356" s="12" t="s">
        <v>37</v>
      </c>
      <c r="AX356" s="12" t="s">
        <v>74</v>
      </c>
      <c r="AY356" s="227" t="s">
        <v>196</v>
      </c>
    </row>
    <row r="357" spans="2:65" s="12" customFormat="1">
      <c r="B357" s="216"/>
      <c r="C357" s="217"/>
      <c r="D357" s="218" t="s">
        <v>205</v>
      </c>
      <c r="E357" s="219" t="s">
        <v>24</v>
      </c>
      <c r="F357" s="220" t="s">
        <v>3700</v>
      </c>
      <c r="G357" s="217"/>
      <c r="H357" s="221">
        <v>10.872</v>
      </c>
      <c r="I357" s="222"/>
      <c r="J357" s="217"/>
      <c r="K357" s="217"/>
      <c r="L357" s="223"/>
      <c r="M357" s="224"/>
      <c r="N357" s="225"/>
      <c r="O357" s="225"/>
      <c r="P357" s="225"/>
      <c r="Q357" s="225"/>
      <c r="R357" s="225"/>
      <c r="S357" s="225"/>
      <c r="T357" s="226"/>
      <c r="AT357" s="227" t="s">
        <v>205</v>
      </c>
      <c r="AU357" s="227" t="s">
        <v>211</v>
      </c>
      <c r="AV357" s="12" t="s">
        <v>83</v>
      </c>
      <c r="AW357" s="12" t="s">
        <v>37</v>
      </c>
      <c r="AX357" s="12" t="s">
        <v>74</v>
      </c>
      <c r="AY357" s="227" t="s">
        <v>196</v>
      </c>
    </row>
    <row r="358" spans="2:65" s="12" customFormat="1">
      <c r="B358" s="216"/>
      <c r="C358" s="217"/>
      <c r="D358" s="218" t="s">
        <v>205</v>
      </c>
      <c r="E358" s="219" t="s">
        <v>24</v>
      </c>
      <c r="F358" s="220" t="s">
        <v>3701</v>
      </c>
      <c r="G358" s="217"/>
      <c r="H358" s="221">
        <v>23.692</v>
      </c>
      <c r="I358" s="222"/>
      <c r="J358" s="217"/>
      <c r="K358" s="217"/>
      <c r="L358" s="223"/>
      <c r="M358" s="224"/>
      <c r="N358" s="225"/>
      <c r="O358" s="225"/>
      <c r="P358" s="225"/>
      <c r="Q358" s="225"/>
      <c r="R358" s="225"/>
      <c r="S358" s="225"/>
      <c r="T358" s="226"/>
      <c r="AT358" s="227" t="s">
        <v>205</v>
      </c>
      <c r="AU358" s="227" t="s">
        <v>211</v>
      </c>
      <c r="AV358" s="12" t="s">
        <v>83</v>
      </c>
      <c r="AW358" s="12" t="s">
        <v>37</v>
      </c>
      <c r="AX358" s="12" t="s">
        <v>74</v>
      </c>
      <c r="AY358" s="227" t="s">
        <v>196</v>
      </c>
    </row>
    <row r="359" spans="2:65" s="14" customFormat="1">
      <c r="B359" s="239"/>
      <c r="C359" s="240"/>
      <c r="D359" s="218" t="s">
        <v>205</v>
      </c>
      <c r="E359" s="241" t="s">
        <v>24</v>
      </c>
      <c r="F359" s="242" t="s">
        <v>238</v>
      </c>
      <c r="G359" s="240"/>
      <c r="H359" s="243">
        <v>84.088999999999999</v>
      </c>
      <c r="I359" s="244"/>
      <c r="J359" s="240"/>
      <c r="K359" s="240"/>
      <c r="L359" s="245"/>
      <c r="M359" s="246"/>
      <c r="N359" s="247"/>
      <c r="O359" s="247"/>
      <c r="P359" s="247"/>
      <c r="Q359" s="247"/>
      <c r="R359" s="247"/>
      <c r="S359" s="247"/>
      <c r="T359" s="248"/>
      <c r="AT359" s="249" t="s">
        <v>205</v>
      </c>
      <c r="AU359" s="249" t="s">
        <v>211</v>
      </c>
      <c r="AV359" s="14" t="s">
        <v>203</v>
      </c>
      <c r="AW359" s="14" t="s">
        <v>37</v>
      </c>
      <c r="AX359" s="14" t="s">
        <v>81</v>
      </c>
      <c r="AY359" s="249" t="s">
        <v>196</v>
      </c>
    </row>
    <row r="360" spans="2:65" s="11" customFormat="1" ht="22.25" customHeight="1">
      <c r="B360" s="188"/>
      <c r="C360" s="189"/>
      <c r="D360" s="190" t="s">
        <v>73</v>
      </c>
      <c r="E360" s="202" t="s">
        <v>3702</v>
      </c>
      <c r="F360" s="202" t="s">
        <v>3703</v>
      </c>
      <c r="G360" s="189"/>
      <c r="H360" s="189"/>
      <c r="I360" s="192"/>
      <c r="J360" s="203">
        <f>BK360</f>
        <v>0</v>
      </c>
      <c r="K360" s="189"/>
      <c r="L360" s="194"/>
      <c r="M360" s="195"/>
      <c r="N360" s="196"/>
      <c r="O360" s="196"/>
      <c r="P360" s="197">
        <f>SUM(P361:P372)</f>
        <v>0</v>
      </c>
      <c r="Q360" s="196"/>
      <c r="R360" s="197">
        <f>SUM(R361:R372)</f>
        <v>2.9064224399999996</v>
      </c>
      <c r="S360" s="196"/>
      <c r="T360" s="198">
        <f>SUM(T361:T372)</f>
        <v>1.5623999999999998</v>
      </c>
      <c r="AR360" s="199" t="s">
        <v>81</v>
      </c>
      <c r="AT360" s="200" t="s">
        <v>73</v>
      </c>
      <c r="AU360" s="200" t="s">
        <v>83</v>
      </c>
      <c r="AY360" s="199" t="s">
        <v>196</v>
      </c>
      <c r="BK360" s="201">
        <f>SUM(BK361:BK372)</f>
        <v>0</v>
      </c>
    </row>
    <row r="361" spans="2:65" s="1" customFormat="1" ht="23" customHeight="1">
      <c r="B361" s="42"/>
      <c r="C361" s="204" t="s">
        <v>404</v>
      </c>
      <c r="D361" s="204" t="s">
        <v>198</v>
      </c>
      <c r="E361" s="205" t="s">
        <v>3704</v>
      </c>
      <c r="F361" s="206" t="s">
        <v>3705</v>
      </c>
      <c r="G361" s="207" t="s">
        <v>267</v>
      </c>
      <c r="H361" s="208">
        <v>32.549999999999997</v>
      </c>
      <c r="I361" s="209"/>
      <c r="J361" s="210">
        <f>ROUND(I361*H361,2)</f>
        <v>0</v>
      </c>
      <c r="K361" s="206" t="s">
        <v>202</v>
      </c>
      <c r="L361" s="62"/>
      <c r="M361" s="211" t="s">
        <v>24</v>
      </c>
      <c r="N361" s="212" t="s">
        <v>45</v>
      </c>
      <c r="O361" s="43"/>
      <c r="P361" s="213">
        <f>O361*H361</f>
        <v>0</v>
      </c>
      <c r="Q361" s="213">
        <v>4.8000000000000001E-2</v>
      </c>
      <c r="R361" s="213">
        <f>Q361*H361</f>
        <v>1.5623999999999998</v>
      </c>
      <c r="S361" s="213">
        <v>4.8000000000000001E-2</v>
      </c>
      <c r="T361" s="214">
        <f>S361*H361</f>
        <v>1.5623999999999998</v>
      </c>
      <c r="AR361" s="25" t="s">
        <v>203</v>
      </c>
      <c r="AT361" s="25" t="s">
        <v>198</v>
      </c>
      <c r="AU361" s="25" t="s">
        <v>211</v>
      </c>
      <c r="AY361" s="25" t="s">
        <v>196</v>
      </c>
      <c r="BE361" s="215">
        <f>IF(N361="základní",J361,0)</f>
        <v>0</v>
      </c>
      <c r="BF361" s="215">
        <f>IF(N361="snížená",J361,0)</f>
        <v>0</v>
      </c>
      <c r="BG361" s="215">
        <f>IF(N361="zákl. přenesená",J361,0)</f>
        <v>0</v>
      </c>
      <c r="BH361" s="215">
        <f>IF(N361="sníž. přenesená",J361,0)</f>
        <v>0</v>
      </c>
      <c r="BI361" s="215">
        <f>IF(N361="nulová",J361,0)</f>
        <v>0</v>
      </c>
      <c r="BJ361" s="25" t="s">
        <v>81</v>
      </c>
      <c r="BK361" s="215">
        <f>ROUND(I361*H361,2)</f>
        <v>0</v>
      </c>
      <c r="BL361" s="25" t="s">
        <v>203</v>
      </c>
      <c r="BM361" s="25" t="s">
        <v>3706</v>
      </c>
    </row>
    <row r="362" spans="2:65" s="12" customFormat="1">
      <c r="B362" s="216"/>
      <c r="C362" s="217"/>
      <c r="D362" s="218" t="s">
        <v>205</v>
      </c>
      <c r="E362" s="219" t="s">
        <v>24</v>
      </c>
      <c r="F362" s="220" t="s">
        <v>3707</v>
      </c>
      <c r="G362" s="217"/>
      <c r="H362" s="221">
        <v>18.899999999999999</v>
      </c>
      <c r="I362" s="222"/>
      <c r="J362" s="217"/>
      <c r="K362" s="217"/>
      <c r="L362" s="223"/>
      <c r="M362" s="224"/>
      <c r="N362" s="225"/>
      <c r="O362" s="225"/>
      <c r="P362" s="225"/>
      <c r="Q362" s="225"/>
      <c r="R362" s="225"/>
      <c r="S362" s="225"/>
      <c r="T362" s="226"/>
      <c r="AT362" s="227" t="s">
        <v>205</v>
      </c>
      <c r="AU362" s="227" t="s">
        <v>211</v>
      </c>
      <c r="AV362" s="12" t="s">
        <v>83</v>
      </c>
      <c r="AW362" s="12" t="s">
        <v>37</v>
      </c>
      <c r="AX362" s="12" t="s">
        <v>74</v>
      </c>
      <c r="AY362" s="227" t="s">
        <v>196</v>
      </c>
    </row>
    <row r="363" spans="2:65" s="12" customFormat="1">
      <c r="B363" s="216"/>
      <c r="C363" s="217"/>
      <c r="D363" s="218" t="s">
        <v>205</v>
      </c>
      <c r="E363" s="219" t="s">
        <v>24</v>
      </c>
      <c r="F363" s="220" t="s">
        <v>3708</v>
      </c>
      <c r="G363" s="217"/>
      <c r="H363" s="221">
        <v>10.050000000000001</v>
      </c>
      <c r="I363" s="222"/>
      <c r="J363" s="217"/>
      <c r="K363" s="217"/>
      <c r="L363" s="223"/>
      <c r="M363" s="224"/>
      <c r="N363" s="225"/>
      <c r="O363" s="225"/>
      <c r="P363" s="225"/>
      <c r="Q363" s="225"/>
      <c r="R363" s="225"/>
      <c r="S363" s="225"/>
      <c r="T363" s="226"/>
      <c r="AT363" s="227" t="s">
        <v>205</v>
      </c>
      <c r="AU363" s="227" t="s">
        <v>211</v>
      </c>
      <c r="AV363" s="12" t="s">
        <v>83</v>
      </c>
      <c r="AW363" s="12" t="s">
        <v>37</v>
      </c>
      <c r="AX363" s="12" t="s">
        <v>74</v>
      </c>
      <c r="AY363" s="227" t="s">
        <v>196</v>
      </c>
    </row>
    <row r="364" spans="2:65" s="12" customFormat="1">
      <c r="B364" s="216"/>
      <c r="C364" s="217"/>
      <c r="D364" s="218" t="s">
        <v>205</v>
      </c>
      <c r="E364" s="219" t="s">
        <v>24</v>
      </c>
      <c r="F364" s="220" t="s">
        <v>3709</v>
      </c>
      <c r="G364" s="217"/>
      <c r="H364" s="221">
        <v>3.6</v>
      </c>
      <c r="I364" s="222"/>
      <c r="J364" s="217"/>
      <c r="K364" s="217"/>
      <c r="L364" s="223"/>
      <c r="M364" s="224"/>
      <c r="N364" s="225"/>
      <c r="O364" s="225"/>
      <c r="P364" s="225"/>
      <c r="Q364" s="225"/>
      <c r="R364" s="225"/>
      <c r="S364" s="225"/>
      <c r="T364" s="226"/>
      <c r="AT364" s="227" t="s">
        <v>205</v>
      </c>
      <c r="AU364" s="227" t="s">
        <v>211</v>
      </c>
      <c r="AV364" s="12" t="s">
        <v>83</v>
      </c>
      <c r="AW364" s="12" t="s">
        <v>37</v>
      </c>
      <c r="AX364" s="12" t="s">
        <v>74</v>
      </c>
      <c r="AY364" s="227" t="s">
        <v>196</v>
      </c>
    </row>
    <row r="365" spans="2:65" s="14" customFormat="1">
      <c r="B365" s="239"/>
      <c r="C365" s="240"/>
      <c r="D365" s="218" t="s">
        <v>205</v>
      </c>
      <c r="E365" s="241" t="s">
        <v>24</v>
      </c>
      <c r="F365" s="242" t="s">
        <v>3710</v>
      </c>
      <c r="G365" s="240"/>
      <c r="H365" s="243">
        <v>32.549999999999997</v>
      </c>
      <c r="I365" s="244"/>
      <c r="J365" s="240"/>
      <c r="K365" s="240"/>
      <c r="L365" s="245"/>
      <c r="M365" s="246"/>
      <c r="N365" s="247"/>
      <c r="O365" s="247"/>
      <c r="P365" s="247"/>
      <c r="Q365" s="247"/>
      <c r="R365" s="247"/>
      <c r="S365" s="247"/>
      <c r="T365" s="248"/>
      <c r="AT365" s="249" t="s">
        <v>205</v>
      </c>
      <c r="AU365" s="249" t="s">
        <v>211</v>
      </c>
      <c r="AV365" s="14" t="s">
        <v>203</v>
      </c>
      <c r="AW365" s="14" t="s">
        <v>37</v>
      </c>
      <c r="AX365" s="14" t="s">
        <v>81</v>
      </c>
      <c r="AY365" s="249" t="s">
        <v>196</v>
      </c>
    </row>
    <row r="366" spans="2:65" s="1" customFormat="1" ht="34.5" customHeight="1">
      <c r="B366" s="42"/>
      <c r="C366" s="204" t="s">
        <v>408</v>
      </c>
      <c r="D366" s="204" t="s">
        <v>198</v>
      </c>
      <c r="E366" s="205" t="s">
        <v>3711</v>
      </c>
      <c r="F366" s="206" t="s">
        <v>3712</v>
      </c>
      <c r="G366" s="207" t="s">
        <v>267</v>
      </c>
      <c r="H366" s="208">
        <v>32.549999999999997</v>
      </c>
      <c r="I366" s="209"/>
      <c r="J366" s="210">
        <f>ROUND(I366*H366,2)</f>
        <v>0</v>
      </c>
      <c r="K366" s="206" t="s">
        <v>202</v>
      </c>
      <c r="L366" s="62"/>
      <c r="M366" s="211" t="s">
        <v>24</v>
      </c>
      <c r="N366" s="212" t="s">
        <v>45</v>
      </c>
      <c r="O366" s="43"/>
      <c r="P366" s="213">
        <f>O366*H366</f>
        <v>0</v>
      </c>
      <c r="Q366" s="213">
        <v>3.9079999999999997E-2</v>
      </c>
      <c r="R366" s="213">
        <f>Q366*H366</f>
        <v>1.2720539999999998</v>
      </c>
      <c r="S366" s="213">
        <v>0</v>
      </c>
      <c r="T366" s="214">
        <f>S366*H366</f>
        <v>0</v>
      </c>
      <c r="AR366" s="25" t="s">
        <v>203</v>
      </c>
      <c r="AT366" s="25" t="s">
        <v>198</v>
      </c>
      <c r="AU366" s="25" t="s">
        <v>211</v>
      </c>
      <c r="AY366" s="25" t="s">
        <v>196</v>
      </c>
      <c r="BE366" s="215">
        <f>IF(N366="základní",J366,0)</f>
        <v>0</v>
      </c>
      <c r="BF366" s="215">
        <f>IF(N366="snížená",J366,0)</f>
        <v>0</v>
      </c>
      <c r="BG366" s="215">
        <f>IF(N366="zákl. přenesená",J366,0)</f>
        <v>0</v>
      </c>
      <c r="BH366" s="215">
        <f>IF(N366="sníž. přenesená",J366,0)</f>
        <v>0</v>
      </c>
      <c r="BI366" s="215">
        <f>IF(N366="nulová",J366,0)</f>
        <v>0</v>
      </c>
      <c r="BJ366" s="25" t="s">
        <v>81</v>
      </c>
      <c r="BK366" s="215">
        <f>ROUND(I366*H366,2)</f>
        <v>0</v>
      </c>
      <c r="BL366" s="25" t="s">
        <v>203</v>
      </c>
      <c r="BM366" s="25" t="s">
        <v>3713</v>
      </c>
    </row>
    <row r="367" spans="2:65" s="1" customFormat="1" ht="14.5" customHeight="1">
      <c r="B367" s="42"/>
      <c r="C367" s="204" t="s">
        <v>410</v>
      </c>
      <c r="D367" s="204" t="s">
        <v>198</v>
      </c>
      <c r="E367" s="205" t="s">
        <v>3714</v>
      </c>
      <c r="F367" s="206" t="s">
        <v>3715</v>
      </c>
      <c r="G367" s="207" t="s">
        <v>267</v>
      </c>
      <c r="H367" s="208">
        <v>32.549999999999997</v>
      </c>
      <c r="I367" s="209"/>
      <c r="J367" s="210">
        <f>ROUND(I367*H367,2)</f>
        <v>0</v>
      </c>
      <c r="K367" s="206" t="s">
        <v>24</v>
      </c>
      <c r="L367" s="62"/>
      <c r="M367" s="211" t="s">
        <v>24</v>
      </c>
      <c r="N367" s="212" t="s">
        <v>45</v>
      </c>
      <c r="O367" s="43"/>
      <c r="P367" s="213">
        <f>O367*H367</f>
        <v>0</v>
      </c>
      <c r="Q367" s="213">
        <v>5.0000000000000001E-4</v>
      </c>
      <c r="R367" s="213">
        <f>Q367*H367</f>
        <v>1.6274999999999998E-2</v>
      </c>
      <c r="S367" s="213">
        <v>0</v>
      </c>
      <c r="T367" s="214">
        <f>S367*H367</f>
        <v>0</v>
      </c>
      <c r="AR367" s="25" t="s">
        <v>203</v>
      </c>
      <c r="AT367" s="25" t="s">
        <v>198</v>
      </c>
      <c r="AU367" s="25" t="s">
        <v>211</v>
      </c>
      <c r="AY367" s="25" t="s">
        <v>196</v>
      </c>
      <c r="BE367" s="215">
        <f>IF(N367="základní",J367,0)</f>
        <v>0</v>
      </c>
      <c r="BF367" s="215">
        <f>IF(N367="snížená",J367,0)</f>
        <v>0</v>
      </c>
      <c r="BG367" s="215">
        <f>IF(N367="zákl. přenesená",J367,0)</f>
        <v>0</v>
      </c>
      <c r="BH367" s="215">
        <f>IF(N367="sníž. přenesená",J367,0)</f>
        <v>0</v>
      </c>
      <c r="BI367" s="215">
        <f>IF(N367="nulová",J367,0)</f>
        <v>0</v>
      </c>
      <c r="BJ367" s="25" t="s">
        <v>81</v>
      </c>
      <c r="BK367" s="215">
        <f>ROUND(I367*H367,2)</f>
        <v>0</v>
      </c>
      <c r="BL367" s="25" t="s">
        <v>203</v>
      </c>
      <c r="BM367" s="25" t="s">
        <v>3716</v>
      </c>
    </row>
    <row r="368" spans="2:65" s="1" customFormat="1" ht="14.5" customHeight="1">
      <c r="B368" s="42"/>
      <c r="C368" s="204" t="s">
        <v>332</v>
      </c>
      <c r="D368" s="204" t="s">
        <v>198</v>
      </c>
      <c r="E368" s="205" t="s">
        <v>3536</v>
      </c>
      <c r="F368" s="206" t="s">
        <v>3537</v>
      </c>
      <c r="G368" s="207" t="s">
        <v>267</v>
      </c>
      <c r="H368" s="208">
        <v>3.96</v>
      </c>
      <c r="I368" s="209"/>
      <c r="J368" s="210">
        <f>ROUND(I368*H368,2)</f>
        <v>0</v>
      </c>
      <c r="K368" s="206" t="s">
        <v>202</v>
      </c>
      <c r="L368" s="62"/>
      <c r="M368" s="211" t="s">
        <v>24</v>
      </c>
      <c r="N368" s="212" t="s">
        <v>45</v>
      </c>
      <c r="O368" s="43"/>
      <c r="P368" s="213">
        <f>O368*H368</f>
        <v>0</v>
      </c>
      <c r="Q368" s="213">
        <v>0</v>
      </c>
      <c r="R368" s="213">
        <f>Q368*H368</f>
        <v>0</v>
      </c>
      <c r="S368" s="213">
        <v>0</v>
      </c>
      <c r="T368" s="214">
        <f>S368*H368</f>
        <v>0</v>
      </c>
      <c r="AR368" s="25" t="s">
        <v>203</v>
      </c>
      <c r="AT368" s="25" t="s">
        <v>198</v>
      </c>
      <c r="AU368" s="25" t="s">
        <v>211</v>
      </c>
      <c r="AY368" s="25" t="s">
        <v>196</v>
      </c>
      <c r="BE368" s="215">
        <f>IF(N368="základní",J368,0)</f>
        <v>0</v>
      </c>
      <c r="BF368" s="215">
        <f>IF(N368="snížená",J368,0)</f>
        <v>0</v>
      </c>
      <c r="BG368" s="215">
        <f>IF(N368="zákl. přenesená",J368,0)</f>
        <v>0</v>
      </c>
      <c r="BH368" s="215">
        <f>IF(N368="sníž. přenesená",J368,0)</f>
        <v>0</v>
      </c>
      <c r="BI368" s="215">
        <f>IF(N368="nulová",J368,0)</f>
        <v>0</v>
      </c>
      <c r="BJ368" s="25" t="s">
        <v>81</v>
      </c>
      <c r="BK368" s="215">
        <f>ROUND(I368*H368,2)</f>
        <v>0</v>
      </c>
      <c r="BL368" s="25" t="s">
        <v>203</v>
      </c>
      <c r="BM368" s="25" t="s">
        <v>3717</v>
      </c>
    </row>
    <row r="369" spans="2:65" s="12" customFormat="1">
      <c r="B369" s="216"/>
      <c r="C369" s="217"/>
      <c r="D369" s="218" t="s">
        <v>205</v>
      </c>
      <c r="E369" s="219" t="s">
        <v>24</v>
      </c>
      <c r="F369" s="220" t="s">
        <v>3718</v>
      </c>
      <c r="G369" s="217"/>
      <c r="H369" s="221">
        <v>3.96</v>
      </c>
      <c r="I369" s="222"/>
      <c r="J369" s="217"/>
      <c r="K369" s="217"/>
      <c r="L369" s="223"/>
      <c r="M369" s="224"/>
      <c r="N369" s="225"/>
      <c r="O369" s="225"/>
      <c r="P369" s="225"/>
      <c r="Q369" s="225"/>
      <c r="R369" s="225"/>
      <c r="S369" s="225"/>
      <c r="T369" s="226"/>
      <c r="AT369" s="227" t="s">
        <v>205</v>
      </c>
      <c r="AU369" s="227" t="s">
        <v>211</v>
      </c>
      <c r="AV369" s="12" t="s">
        <v>83</v>
      </c>
      <c r="AW369" s="12" t="s">
        <v>37</v>
      </c>
      <c r="AX369" s="12" t="s">
        <v>81</v>
      </c>
      <c r="AY369" s="227" t="s">
        <v>196</v>
      </c>
    </row>
    <row r="370" spans="2:65" s="1" customFormat="1" ht="34.5" customHeight="1">
      <c r="B370" s="42"/>
      <c r="C370" s="204" t="s">
        <v>422</v>
      </c>
      <c r="D370" s="204" t="s">
        <v>198</v>
      </c>
      <c r="E370" s="205" t="s">
        <v>3719</v>
      </c>
      <c r="F370" s="206" t="s">
        <v>3720</v>
      </c>
      <c r="G370" s="207" t="s">
        <v>267</v>
      </c>
      <c r="H370" s="208">
        <v>3.96</v>
      </c>
      <c r="I370" s="209"/>
      <c r="J370" s="210">
        <f>ROUND(I370*H370,2)</f>
        <v>0</v>
      </c>
      <c r="K370" s="206" t="s">
        <v>202</v>
      </c>
      <c r="L370" s="62"/>
      <c r="M370" s="211" t="s">
        <v>24</v>
      </c>
      <c r="N370" s="212" t="s">
        <v>45</v>
      </c>
      <c r="O370" s="43"/>
      <c r="P370" s="213">
        <f>O370*H370</f>
        <v>0</v>
      </c>
      <c r="Q370" s="213">
        <v>4.3839999999999999E-3</v>
      </c>
      <c r="R370" s="213">
        <f>Q370*H370</f>
        <v>1.736064E-2</v>
      </c>
      <c r="S370" s="213">
        <v>0</v>
      </c>
      <c r="T370" s="214">
        <f>S370*H370</f>
        <v>0</v>
      </c>
      <c r="AR370" s="25" t="s">
        <v>203</v>
      </c>
      <c r="AT370" s="25" t="s">
        <v>198</v>
      </c>
      <c r="AU370" s="25" t="s">
        <v>211</v>
      </c>
      <c r="AY370" s="25" t="s">
        <v>196</v>
      </c>
      <c r="BE370" s="215">
        <f>IF(N370="základní",J370,0)</f>
        <v>0</v>
      </c>
      <c r="BF370" s="215">
        <f>IF(N370="snížená",J370,0)</f>
        <v>0</v>
      </c>
      <c r="BG370" s="215">
        <f>IF(N370="zákl. přenesená",J370,0)</f>
        <v>0</v>
      </c>
      <c r="BH370" s="215">
        <f>IF(N370="sníž. přenesená",J370,0)</f>
        <v>0</v>
      </c>
      <c r="BI370" s="215">
        <f>IF(N370="nulová",J370,0)</f>
        <v>0</v>
      </c>
      <c r="BJ370" s="25" t="s">
        <v>81</v>
      </c>
      <c r="BK370" s="215">
        <f>ROUND(I370*H370,2)</f>
        <v>0</v>
      </c>
      <c r="BL370" s="25" t="s">
        <v>203</v>
      </c>
      <c r="BM370" s="25" t="s">
        <v>3721</v>
      </c>
    </row>
    <row r="371" spans="2:65" s="12" customFormat="1">
      <c r="B371" s="216"/>
      <c r="C371" s="217"/>
      <c r="D371" s="218" t="s">
        <v>205</v>
      </c>
      <c r="E371" s="219" t="s">
        <v>24</v>
      </c>
      <c r="F371" s="220" t="s">
        <v>3718</v>
      </c>
      <c r="G371" s="217"/>
      <c r="H371" s="221">
        <v>3.96</v>
      </c>
      <c r="I371" s="222"/>
      <c r="J371" s="217"/>
      <c r="K371" s="217"/>
      <c r="L371" s="223"/>
      <c r="M371" s="224"/>
      <c r="N371" s="225"/>
      <c r="O371" s="225"/>
      <c r="P371" s="225"/>
      <c r="Q371" s="225"/>
      <c r="R371" s="225"/>
      <c r="S371" s="225"/>
      <c r="T371" s="226"/>
      <c r="AT371" s="227" t="s">
        <v>205</v>
      </c>
      <c r="AU371" s="227" t="s">
        <v>211</v>
      </c>
      <c r="AV371" s="12" t="s">
        <v>83</v>
      </c>
      <c r="AW371" s="12" t="s">
        <v>37</v>
      </c>
      <c r="AX371" s="12" t="s">
        <v>81</v>
      </c>
      <c r="AY371" s="227" t="s">
        <v>196</v>
      </c>
    </row>
    <row r="372" spans="2:65" s="1" customFormat="1" ht="34.5" customHeight="1">
      <c r="B372" s="42"/>
      <c r="C372" s="204" t="s">
        <v>417</v>
      </c>
      <c r="D372" s="204" t="s">
        <v>198</v>
      </c>
      <c r="E372" s="205" t="s">
        <v>3722</v>
      </c>
      <c r="F372" s="206" t="s">
        <v>3723</v>
      </c>
      <c r="G372" s="207" t="s">
        <v>267</v>
      </c>
      <c r="H372" s="208">
        <v>3.96</v>
      </c>
      <c r="I372" s="209"/>
      <c r="J372" s="210">
        <f>ROUND(I372*H372,2)</f>
        <v>0</v>
      </c>
      <c r="K372" s="206" t="s">
        <v>202</v>
      </c>
      <c r="L372" s="62"/>
      <c r="M372" s="211" t="s">
        <v>24</v>
      </c>
      <c r="N372" s="212" t="s">
        <v>45</v>
      </c>
      <c r="O372" s="43"/>
      <c r="P372" s="213">
        <f>O372*H372</f>
        <v>0</v>
      </c>
      <c r="Q372" s="213">
        <v>9.6799999999999994E-3</v>
      </c>
      <c r="R372" s="213">
        <f>Q372*H372</f>
        <v>3.83328E-2</v>
      </c>
      <c r="S372" s="213">
        <v>0</v>
      </c>
      <c r="T372" s="214">
        <f>S372*H372</f>
        <v>0</v>
      </c>
      <c r="AR372" s="25" t="s">
        <v>203</v>
      </c>
      <c r="AT372" s="25" t="s">
        <v>198</v>
      </c>
      <c r="AU372" s="25" t="s">
        <v>211</v>
      </c>
      <c r="AY372" s="25" t="s">
        <v>196</v>
      </c>
      <c r="BE372" s="215">
        <f>IF(N372="základní",J372,0)</f>
        <v>0</v>
      </c>
      <c r="BF372" s="215">
        <f>IF(N372="snížená",J372,0)</f>
        <v>0</v>
      </c>
      <c r="BG372" s="215">
        <f>IF(N372="zákl. přenesená",J372,0)</f>
        <v>0</v>
      </c>
      <c r="BH372" s="215">
        <f>IF(N372="sníž. přenesená",J372,0)</f>
        <v>0</v>
      </c>
      <c r="BI372" s="215">
        <f>IF(N372="nulová",J372,0)</f>
        <v>0</v>
      </c>
      <c r="BJ372" s="25" t="s">
        <v>81</v>
      </c>
      <c r="BK372" s="215">
        <f>ROUND(I372*H372,2)</f>
        <v>0</v>
      </c>
      <c r="BL372" s="25" t="s">
        <v>203</v>
      </c>
      <c r="BM372" s="25" t="s">
        <v>3724</v>
      </c>
    </row>
    <row r="373" spans="2:65" s="11" customFormat="1" ht="29.9" customHeight="1">
      <c r="B373" s="188"/>
      <c r="C373" s="189"/>
      <c r="D373" s="190" t="s">
        <v>73</v>
      </c>
      <c r="E373" s="202" t="s">
        <v>251</v>
      </c>
      <c r="F373" s="202" t="s">
        <v>807</v>
      </c>
      <c r="G373" s="189"/>
      <c r="H373" s="189"/>
      <c r="I373" s="192"/>
      <c r="J373" s="203">
        <f>BK373</f>
        <v>0</v>
      </c>
      <c r="K373" s="189"/>
      <c r="L373" s="194"/>
      <c r="M373" s="195"/>
      <c r="N373" s="196"/>
      <c r="O373" s="196"/>
      <c r="P373" s="197">
        <f>P374+P395</f>
        <v>0</v>
      </c>
      <c r="Q373" s="196"/>
      <c r="R373" s="197">
        <f>R374+R395</f>
        <v>9.7499999999999996E-4</v>
      </c>
      <c r="S373" s="196"/>
      <c r="T373" s="198">
        <f>T374+T395</f>
        <v>35.832715</v>
      </c>
      <c r="AR373" s="199" t="s">
        <v>81</v>
      </c>
      <c r="AT373" s="200" t="s">
        <v>73</v>
      </c>
      <c r="AU373" s="200" t="s">
        <v>81</v>
      </c>
      <c r="AY373" s="199" t="s">
        <v>196</v>
      </c>
      <c r="BK373" s="201">
        <f>BK374+BK395</f>
        <v>0</v>
      </c>
    </row>
    <row r="374" spans="2:65" s="11" customFormat="1" ht="14.9" customHeight="1">
      <c r="B374" s="188"/>
      <c r="C374" s="189"/>
      <c r="D374" s="190" t="s">
        <v>73</v>
      </c>
      <c r="E374" s="202" t="s">
        <v>668</v>
      </c>
      <c r="F374" s="202" t="s">
        <v>808</v>
      </c>
      <c r="G374" s="189"/>
      <c r="H374" s="189"/>
      <c r="I374" s="192"/>
      <c r="J374" s="203">
        <f>BK374</f>
        <v>0</v>
      </c>
      <c r="K374" s="189"/>
      <c r="L374" s="194"/>
      <c r="M374" s="195"/>
      <c r="N374" s="196"/>
      <c r="O374" s="196"/>
      <c r="P374" s="197">
        <f>SUM(P375:P394)</f>
        <v>0</v>
      </c>
      <c r="Q374" s="196"/>
      <c r="R374" s="197">
        <f>SUM(R375:R394)</f>
        <v>9.7499999999999996E-4</v>
      </c>
      <c r="S374" s="196"/>
      <c r="T374" s="198">
        <f>SUM(T375:T394)</f>
        <v>0</v>
      </c>
      <c r="AR374" s="199" t="s">
        <v>81</v>
      </c>
      <c r="AT374" s="200" t="s">
        <v>73</v>
      </c>
      <c r="AU374" s="200" t="s">
        <v>83</v>
      </c>
      <c r="AY374" s="199" t="s">
        <v>196</v>
      </c>
      <c r="BK374" s="201">
        <f>SUM(BK375:BK394)</f>
        <v>0</v>
      </c>
    </row>
    <row r="375" spans="2:65" s="1" customFormat="1" ht="46" customHeight="1">
      <c r="B375" s="42"/>
      <c r="C375" s="204" t="s">
        <v>427</v>
      </c>
      <c r="D375" s="204" t="s">
        <v>198</v>
      </c>
      <c r="E375" s="205" t="s">
        <v>3725</v>
      </c>
      <c r="F375" s="206" t="s">
        <v>3726</v>
      </c>
      <c r="G375" s="207" t="s">
        <v>267</v>
      </c>
      <c r="H375" s="208">
        <v>633</v>
      </c>
      <c r="I375" s="209"/>
      <c r="J375" s="210">
        <f>ROUND(I375*H375,2)</f>
        <v>0</v>
      </c>
      <c r="K375" s="206" t="s">
        <v>202</v>
      </c>
      <c r="L375" s="62"/>
      <c r="M375" s="211" t="s">
        <v>24</v>
      </c>
      <c r="N375" s="212" t="s">
        <v>45</v>
      </c>
      <c r="O375" s="43"/>
      <c r="P375" s="213">
        <f>O375*H375</f>
        <v>0</v>
      </c>
      <c r="Q375" s="213">
        <v>0</v>
      </c>
      <c r="R375" s="213">
        <f>Q375*H375</f>
        <v>0</v>
      </c>
      <c r="S375" s="213">
        <v>0</v>
      </c>
      <c r="T375" s="214">
        <f>S375*H375</f>
        <v>0</v>
      </c>
      <c r="AR375" s="25" t="s">
        <v>203</v>
      </c>
      <c r="AT375" s="25" t="s">
        <v>198</v>
      </c>
      <c r="AU375" s="25" t="s">
        <v>211</v>
      </c>
      <c r="AY375" s="25" t="s">
        <v>196</v>
      </c>
      <c r="BE375" s="215">
        <f>IF(N375="základní",J375,0)</f>
        <v>0</v>
      </c>
      <c r="BF375" s="215">
        <f>IF(N375="snížená",J375,0)</f>
        <v>0</v>
      </c>
      <c r="BG375" s="215">
        <f>IF(N375="zákl. přenesená",J375,0)</f>
        <v>0</v>
      </c>
      <c r="BH375" s="215">
        <f>IF(N375="sníž. přenesená",J375,0)</f>
        <v>0</v>
      </c>
      <c r="BI375" s="215">
        <f>IF(N375="nulová",J375,0)</f>
        <v>0</v>
      </c>
      <c r="BJ375" s="25" t="s">
        <v>81</v>
      </c>
      <c r="BK375" s="215">
        <f>ROUND(I375*H375,2)</f>
        <v>0</v>
      </c>
      <c r="BL375" s="25" t="s">
        <v>203</v>
      </c>
      <c r="BM375" s="25" t="s">
        <v>3727</v>
      </c>
    </row>
    <row r="376" spans="2:65" s="12" customFormat="1">
      <c r="B376" s="216"/>
      <c r="C376" s="217"/>
      <c r="D376" s="218" t="s">
        <v>205</v>
      </c>
      <c r="E376" s="219" t="s">
        <v>24</v>
      </c>
      <c r="F376" s="220" t="s">
        <v>3728</v>
      </c>
      <c r="G376" s="217"/>
      <c r="H376" s="221">
        <v>266</v>
      </c>
      <c r="I376" s="222"/>
      <c r="J376" s="217"/>
      <c r="K376" s="217"/>
      <c r="L376" s="223"/>
      <c r="M376" s="224"/>
      <c r="N376" s="225"/>
      <c r="O376" s="225"/>
      <c r="P376" s="225"/>
      <c r="Q376" s="225"/>
      <c r="R376" s="225"/>
      <c r="S376" s="225"/>
      <c r="T376" s="226"/>
      <c r="AT376" s="227" t="s">
        <v>205</v>
      </c>
      <c r="AU376" s="227" t="s">
        <v>211</v>
      </c>
      <c r="AV376" s="12" t="s">
        <v>83</v>
      </c>
      <c r="AW376" s="12" t="s">
        <v>37</v>
      </c>
      <c r="AX376" s="12" t="s">
        <v>74</v>
      </c>
      <c r="AY376" s="227" t="s">
        <v>196</v>
      </c>
    </row>
    <row r="377" spans="2:65" s="12" customFormat="1">
      <c r="B377" s="216"/>
      <c r="C377" s="217"/>
      <c r="D377" s="218" t="s">
        <v>205</v>
      </c>
      <c r="E377" s="219" t="s">
        <v>24</v>
      </c>
      <c r="F377" s="220" t="s">
        <v>3729</v>
      </c>
      <c r="G377" s="217"/>
      <c r="H377" s="221">
        <v>100</v>
      </c>
      <c r="I377" s="222"/>
      <c r="J377" s="217"/>
      <c r="K377" s="217"/>
      <c r="L377" s="223"/>
      <c r="M377" s="224"/>
      <c r="N377" s="225"/>
      <c r="O377" s="225"/>
      <c r="P377" s="225"/>
      <c r="Q377" s="225"/>
      <c r="R377" s="225"/>
      <c r="S377" s="225"/>
      <c r="T377" s="226"/>
      <c r="AT377" s="227" t="s">
        <v>205</v>
      </c>
      <c r="AU377" s="227" t="s">
        <v>211</v>
      </c>
      <c r="AV377" s="12" t="s">
        <v>83</v>
      </c>
      <c r="AW377" s="12" t="s">
        <v>37</v>
      </c>
      <c r="AX377" s="12" t="s">
        <v>74</v>
      </c>
      <c r="AY377" s="227" t="s">
        <v>196</v>
      </c>
    </row>
    <row r="378" spans="2:65" s="12" customFormat="1">
      <c r="B378" s="216"/>
      <c r="C378" s="217"/>
      <c r="D378" s="218" t="s">
        <v>205</v>
      </c>
      <c r="E378" s="219" t="s">
        <v>24</v>
      </c>
      <c r="F378" s="220" t="s">
        <v>3730</v>
      </c>
      <c r="G378" s="217"/>
      <c r="H378" s="221">
        <v>120</v>
      </c>
      <c r="I378" s="222"/>
      <c r="J378" s="217"/>
      <c r="K378" s="217"/>
      <c r="L378" s="223"/>
      <c r="M378" s="224"/>
      <c r="N378" s="225"/>
      <c r="O378" s="225"/>
      <c r="P378" s="225"/>
      <c r="Q378" s="225"/>
      <c r="R378" s="225"/>
      <c r="S378" s="225"/>
      <c r="T378" s="226"/>
      <c r="AT378" s="227" t="s">
        <v>205</v>
      </c>
      <c r="AU378" s="227" t="s">
        <v>211</v>
      </c>
      <c r="AV378" s="12" t="s">
        <v>83</v>
      </c>
      <c r="AW378" s="12" t="s">
        <v>37</v>
      </c>
      <c r="AX378" s="12" t="s">
        <v>74</v>
      </c>
      <c r="AY378" s="227" t="s">
        <v>196</v>
      </c>
    </row>
    <row r="379" spans="2:65" s="12" customFormat="1">
      <c r="B379" s="216"/>
      <c r="C379" s="217"/>
      <c r="D379" s="218" t="s">
        <v>205</v>
      </c>
      <c r="E379" s="219" t="s">
        <v>24</v>
      </c>
      <c r="F379" s="220" t="s">
        <v>3731</v>
      </c>
      <c r="G379" s="217"/>
      <c r="H379" s="221">
        <v>147</v>
      </c>
      <c r="I379" s="222"/>
      <c r="J379" s="217"/>
      <c r="K379" s="217"/>
      <c r="L379" s="223"/>
      <c r="M379" s="224"/>
      <c r="N379" s="225"/>
      <c r="O379" s="225"/>
      <c r="P379" s="225"/>
      <c r="Q379" s="225"/>
      <c r="R379" s="225"/>
      <c r="S379" s="225"/>
      <c r="T379" s="226"/>
      <c r="AT379" s="227" t="s">
        <v>205</v>
      </c>
      <c r="AU379" s="227" t="s">
        <v>211</v>
      </c>
      <c r="AV379" s="12" t="s">
        <v>83</v>
      </c>
      <c r="AW379" s="12" t="s">
        <v>37</v>
      </c>
      <c r="AX379" s="12" t="s">
        <v>74</v>
      </c>
      <c r="AY379" s="227" t="s">
        <v>196</v>
      </c>
    </row>
    <row r="380" spans="2:65" s="14" customFormat="1">
      <c r="B380" s="239"/>
      <c r="C380" s="240"/>
      <c r="D380" s="218" t="s">
        <v>205</v>
      </c>
      <c r="E380" s="241" t="s">
        <v>24</v>
      </c>
      <c r="F380" s="242" t="s">
        <v>238</v>
      </c>
      <c r="G380" s="240"/>
      <c r="H380" s="243">
        <v>633</v>
      </c>
      <c r="I380" s="244"/>
      <c r="J380" s="240"/>
      <c r="K380" s="240"/>
      <c r="L380" s="245"/>
      <c r="M380" s="246"/>
      <c r="N380" s="247"/>
      <c r="O380" s="247"/>
      <c r="P380" s="247"/>
      <c r="Q380" s="247"/>
      <c r="R380" s="247"/>
      <c r="S380" s="247"/>
      <c r="T380" s="248"/>
      <c r="AT380" s="249" t="s">
        <v>205</v>
      </c>
      <c r="AU380" s="249" t="s">
        <v>211</v>
      </c>
      <c r="AV380" s="14" t="s">
        <v>203</v>
      </c>
      <c r="AW380" s="14" t="s">
        <v>37</v>
      </c>
      <c r="AX380" s="14" t="s">
        <v>81</v>
      </c>
      <c r="AY380" s="249" t="s">
        <v>196</v>
      </c>
    </row>
    <row r="381" spans="2:65" s="1" customFormat="1" ht="46" customHeight="1">
      <c r="B381" s="42"/>
      <c r="C381" s="204" t="s">
        <v>429</v>
      </c>
      <c r="D381" s="204" t="s">
        <v>198</v>
      </c>
      <c r="E381" s="205" t="s">
        <v>3732</v>
      </c>
      <c r="F381" s="206" t="s">
        <v>3733</v>
      </c>
      <c r="G381" s="207" t="s">
        <v>267</v>
      </c>
      <c r="H381" s="208">
        <v>56970</v>
      </c>
      <c r="I381" s="209"/>
      <c r="J381" s="210">
        <f>ROUND(I381*H381,2)</f>
        <v>0</v>
      </c>
      <c r="K381" s="206" t="s">
        <v>202</v>
      </c>
      <c r="L381" s="62"/>
      <c r="M381" s="211" t="s">
        <v>24</v>
      </c>
      <c r="N381" s="212" t="s">
        <v>45</v>
      </c>
      <c r="O381" s="43"/>
      <c r="P381" s="213">
        <f>O381*H381</f>
        <v>0</v>
      </c>
      <c r="Q381" s="213">
        <v>0</v>
      </c>
      <c r="R381" s="213">
        <f>Q381*H381</f>
        <v>0</v>
      </c>
      <c r="S381" s="213">
        <v>0</v>
      </c>
      <c r="T381" s="214">
        <f>S381*H381</f>
        <v>0</v>
      </c>
      <c r="AR381" s="25" t="s">
        <v>203</v>
      </c>
      <c r="AT381" s="25" t="s">
        <v>198</v>
      </c>
      <c r="AU381" s="25" t="s">
        <v>211</v>
      </c>
      <c r="AY381" s="25" t="s">
        <v>196</v>
      </c>
      <c r="BE381" s="215">
        <f>IF(N381="základní",J381,0)</f>
        <v>0</v>
      </c>
      <c r="BF381" s="215">
        <f>IF(N381="snížená",J381,0)</f>
        <v>0</v>
      </c>
      <c r="BG381" s="215">
        <f>IF(N381="zákl. přenesená",J381,0)</f>
        <v>0</v>
      </c>
      <c r="BH381" s="215">
        <f>IF(N381="sníž. přenesená",J381,0)</f>
        <v>0</v>
      </c>
      <c r="BI381" s="215">
        <f>IF(N381="nulová",J381,0)</f>
        <v>0</v>
      </c>
      <c r="BJ381" s="25" t="s">
        <v>81</v>
      </c>
      <c r="BK381" s="215">
        <f>ROUND(I381*H381,2)</f>
        <v>0</v>
      </c>
      <c r="BL381" s="25" t="s">
        <v>203</v>
      </c>
      <c r="BM381" s="25" t="s">
        <v>3734</v>
      </c>
    </row>
    <row r="382" spans="2:65" s="12" customFormat="1">
      <c r="B382" s="216"/>
      <c r="C382" s="217"/>
      <c r="D382" s="218" t="s">
        <v>205</v>
      </c>
      <c r="E382" s="219" t="s">
        <v>24</v>
      </c>
      <c r="F382" s="220" t="s">
        <v>3735</v>
      </c>
      <c r="G382" s="217"/>
      <c r="H382" s="221">
        <v>56970</v>
      </c>
      <c r="I382" s="222"/>
      <c r="J382" s="217"/>
      <c r="K382" s="217"/>
      <c r="L382" s="223"/>
      <c r="M382" s="224"/>
      <c r="N382" s="225"/>
      <c r="O382" s="225"/>
      <c r="P382" s="225"/>
      <c r="Q382" s="225"/>
      <c r="R382" s="225"/>
      <c r="S382" s="225"/>
      <c r="T382" s="226"/>
      <c r="AT382" s="227" t="s">
        <v>205</v>
      </c>
      <c r="AU382" s="227" t="s">
        <v>211</v>
      </c>
      <c r="AV382" s="12" t="s">
        <v>83</v>
      </c>
      <c r="AW382" s="12" t="s">
        <v>37</v>
      </c>
      <c r="AX382" s="12" t="s">
        <v>81</v>
      </c>
      <c r="AY382" s="227" t="s">
        <v>196</v>
      </c>
    </row>
    <row r="383" spans="2:65" s="1" customFormat="1" ht="46" customHeight="1">
      <c r="B383" s="42"/>
      <c r="C383" s="204" t="s">
        <v>433</v>
      </c>
      <c r="D383" s="204" t="s">
        <v>198</v>
      </c>
      <c r="E383" s="205" t="s">
        <v>3736</v>
      </c>
      <c r="F383" s="206" t="s">
        <v>3737</v>
      </c>
      <c r="G383" s="207" t="s">
        <v>267</v>
      </c>
      <c r="H383" s="208">
        <v>633</v>
      </c>
      <c r="I383" s="209"/>
      <c r="J383" s="210">
        <f>ROUND(I383*H383,2)</f>
        <v>0</v>
      </c>
      <c r="K383" s="206" t="s">
        <v>202</v>
      </c>
      <c r="L383" s="62"/>
      <c r="M383" s="211" t="s">
        <v>24</v>
      </c>
      <c r="N383" s="212" t="s">
        <v>45</v>
      </c>
      <c r="O383" s="43"/>
      <c r="P383" s="213">
        <f>O383*H383</f>
        <v>0</v>
      </c>
      <c r="Q383" s="213">
        <v>0</v>
      </c>
      <c r="R383" s="213">
        <f>Q383*H383</f>
        <v>0</v>
      </c>
      <c r="S383" s="213">
        <v>0</v>
      </c>
      <c r="T383" s="214">
        <f>S383*H383</f>
        <v>0</v>
      </c>
      <c r="AR383" s="25" t="s">
        <v>203</v>
      </c>
      <c r="AT383" s="25" t="s">
        <v>198</v>
      </c>
      <c r="AU383" s="25" t="s">
        <v>211</v>
      </c>
      <c r="AY383" s="25" t="s">
        <v>196</v>
      </c>
      <c r="BE383" s="215">
        <f>IF(N383="základní",J383,0)</f>
        <v>0</v>
      </c>
      <c r="BF383" s="215">
        <f>IF(N383="snížená",J383,0)</f>
        <v>0</v>
      </c>
      <c r="BG383" s="215">
        <f>IF(N383="zákl. přenesená",J383,0)</f>
        <v>0</v>
      </c>
      <c r="BH383" s="215">
        <f>IF(N383="sníž. přenesená",J383,0)</f>
        <v>0</v>
      </c>
      <c r="BI383" s="215">
        <f>IF(N383="nulová",J383,0)</f>
        <v>0</v>
      </c>
      <c r="BJ383" s="25" t="s">
        <v>81</v>
      </c>
      <c r="BK383" s="215">
        <f>ROUND(I383*H383,2)</f>
        <v>0</v>
      </c>
      <c r="BL383" s="25" t="s">
        <v>203</v>
      </c>
      <c r="BM383" s="25" t="s">
        <v>3738</v>
      </c>
    </row>
    <row r="384" spans="2:65" s="1" customFormat="1" ht="23" customHeight="1">
      <c r="B384" s="42"/>
      <c r="C384" s="204" t="s">
        <v>437</v>
      </c>
      <c r="D384" s="204" t="s">
        <v>198</v>
      </c>
      <c r="E384" s="205" t="s">
        <v>3739</v>
      </c>
      <c r="F384" s="206" t="s">
        <v>3740</v>
      </c>
      <c r="G384" s="207" t="s">
        <v>267</v>
      </c>
      <c r="H384" s="208">
        <v>633</v>
      </c>
      <c r="I384" s="209"/>
      <c r="J384" s="210">
        <f>ROUND(I384*H384,2)</f>
        <v>0</v>
      </c>
      <c r="K384" s="206" t="s">
        <v>202</v>
      </c>
      <c r="L384" s="62"/>
      <c r="M384" s="211" t="s">
        <v>24</v>
      </c>
      <c r="N384" s="212" t="s">
        <v>45</v>
      </c>
      <c r="O384" s="43"/>
      <c r="P384" s="213">
        <f>O384*H384</f>
        <v>0</v>
      </c>
      <c r="Q384" s="213">
        <v>0</v>
      </c>
      <c r="R384" s="213">
        <f>Q384*H384</f>
        <v>0</v>
      </c>
      <c r="S384" s="213">
        <v>0</v>
      </c>
      <c r="T384" s="214">
        <f>S384*H384</f>
        <v>0</v>
      </c>
      <c r="AR384" s="25" t="s">
        <v>203</v>
      </c>
      <c r="AT384" s="25" t="s">
        <v>198</v>
      </c>
      <c r="AU384" s="25" t="s">
        <v>211</v>
      </c>
      <c r="AY384" s="25" t="s">
        <v>196</v>
      </c>
      <c r="BE384" s="215">
        <f>IF(N384="základní",J384,0)</f>
        <v>0</v>
      </c>
      <c r="BF384" s="215">
        <f>IF(N384="snížená",J384,0)</f>
        <v>0</v>
      </c>
      <c r="BG384" s="215">
        <f>IF(N384="zákl. přenesená",J384,0)</f>
        <v>0</v>
      </c>
      <c r="BH384" s="215">
        <f>IF(N384="sníž. přenesená",J384,0)</f>
        <v>0</v>
      </c>
      <c r="BI384" s="215">
        <f>IF(N384="nulová",J384,0)</f>
        <v>0</v>
      </c>
      <c r="BJ384" s="25" t="s">
        <v>81</v>
      </c>
      <c r="BK384" s="215">
        <f>ROUND(I384*H384,2)</f>
        <v>0</v>
      </c>
      <c r="BL384" s="25" t="s">
        <v>203</v>
      </c>
      <c r="BM384" s="25" t="s">
        <v>3741</v>
      </c>
    </row>
    <row r="385" spans="2:65" s="12" customFormat="1">
      <c r="B385" s="216"/>
      <c r="C385" s="217"/>
      <c r="D385" s="218" t="s">
        <v>205</v>
      </c>
      <c r="E385" s="219" t="s">
        <v>24</v>
      </c>
      <c r="F385" s="220" t="s">
        <v>3728</v>
      </c>
      <c r="G385" s="217"/>
      <c r="H385" s="221">
        <v>266</v>
      </c>
      <c r="I385" s="222"/>
      <c r="J385" s="217"/>
      <c r="K385" s="217"/>
      <c r="L385" s="223"/>
      <c r="M385" s="224"/>
      <c r="N385" s="225"/>
      <c r="O385" s="225"/>
      <c r="P385" s="225"/>
      <c r="Q385" s="225"/>
      <c r="R385" s="225"/>
      <c r="S385" s="225"/>
      <c r="T385" s="226"/>
      <c r="AT385" s="227" t="s">
        <v>205</v>
      </c>
      <c r="AU385" s="227" t="s">
        <v>211</v>
      </c>
      <c r="AV385" s="12" t="s">
        <v>83</v>
      </c>
      <c r="AW385" s="12" t="s">
        <v>37</v>
      </c>
      <c r="AX385" s="12" t="s">
        <v>74</v>
      </c>
      <c r="AY385" s="227" t="s">
        <v>196</v>
      </c>
    </row>
    <row r="386" spans="2:65" s="12" customFormat="1">
      <c r="B386" s="216"/>
      <c r="C386" s="217"/>
      <c r="D386" s="218" t="s">
        <v>205</v>
      </c>
      <c r="E386" s="219" t="s">
        <v>24</v>
      </c>
      <c r="F386" s="220" t="s">
        <v>3729</v>
      </c>
      <c r="G386" s="217"/>
      <c r="H386" s="221">
        <v>100</v>
      </c>
      <c r="I386" s="222"/>
      <c r="J386" s="217"/>
      <c r="K386" s="217"/>
      <c r="L386" s="223"/>
      <c r="M386" s="224"/>
      <c r="N386" s="225"/>
      <c r="O386" s="225"/>
      <c r="P386" s="225"/>
      <c r="Q386" s="225"/>
      <c r="R386" s="225"/>
      <c r="S386" s="225"/>
      <c r="T386" s="226"/>
      <c r="AT386" s="227" t="s">
        <v>205</v>
      </c>
      <c r="AU386" s="227" t="s">
        <v>211</v>
      </c>
      <c r="AV386" s="12" t="s">
        <v>83</v>
      </c>
      <c r="AW386" s="12" t="s">
        <v>37</v>
      </c>
      <c r="AX386" s="12" t="s">
        <v>74</v>
      </c>
      <c r="AY386" s="227" t="s">
        <v>196</v>
      </c>
    </row>
    <row r="387" spans="2:65" s="12" customFormat="1">
      <c r="B387" s="216"/>
      <c r="C387" s="217"/>
      <c r="D387" s="218" t="s">
        <v>205</v>
      </c>
      <c r="E387" s="219" t="s">
        <v>24</v>
      </c>
      <c r="F387" s="220" t="s">
        <v>3730</v>
      </c>
      <c r="G387" s="217"/>
      <c r="H387" s="221">
        <v>120</v>
      </c>
      <c r="I387" s="222"/>
      <c r="J387" s="217"/>
      <c r="K387" s="217"/>
      <c r="L387" s="223"/>
      <c r="M387" s="224"/>
      <c r="N387" s="225"/>
      <c r="O387" s="225"/>
      <c r="P387" s="225"/>
      <c r="Q387" s="225"/>
      <c r="R387" s="225"/>
      <c r="S387" s="225"/>
      <c r="T387" s="226"/>
      <c r="AT387" s="227" t="s">
        <v>205</v>
      </c>
      <c r="AU387" s="227" t="s">
        <v>211</v>
      </c>
      <c r="AV387" s="12" t="s">
        <v>83</v>
      </c>
      <c r="AW387" s="12" t="s">
        <v>37</v>
      </c>
      <c r="AX387" s="12" t="s">
        <v>74</v>
      </c>
      <c r="AY387" s="227" t="s">
        <v>196</v>
      </c>
    </row>
    <row r="388" spans="2:65" s="12" customFormat="1">
      <c r="B388" s="216"/>
      <c r="C388" s="217"/>
      <c r="D388" s="218" t="s">
        <v>205</v>
      </c>
      <c r="E388" s="219" t="s">
        <v>24</v>
      </c>
      <c r="F388" s="220" t="s">
        <v>3731</v>
      </c>
      <c r="G388" s="217"/>
      <c r="H388" s="221">
        <v>147</v>
      </c>
      <c r="I388" s="222"/>
      <c r="J388" s="217"/>
      <c r="K388" s="217"/>
      <c r="L388" s="223"/>
      <c r="M388" s="224"/>
      <c r="N388" s="225"/>
      <c r="O388" s="225"/>
      <c r="P388" s="225"/>
      <c r="Q388" s="225"/>
      <c r="R388" s="225"/>
      <c r="S388" s="225"/>
      <c r="T388" s="226"/>
      <c r="AT388" s="227" t="s">
        <v>205</v>
      </c>
      <c r="AU388" s="227" t="s">
        <v>211</v>
      </c>
      <c r="AV388" s="12" t="s">
        <v>83</v>
      </c>
      <c r="AW388" s="12" t="s">
        <v>37</v>
      </c>
      <c r="AX388" s="12" t="s">
        <v>74</v>
      </c>
      <c r="AY388" s="227" t="s">
        <v>196</v>
      </c>
    </row>
    <row r="389" spans="2:65" s="14" customFormat="1">
      <c r="B389" s="239"/>
      <c r="C389" s="240"/>
      <c r="D389" s="218" t="s">
        <v>205</v>
      </c>
      <c r="E389" s="241" t="s">
        <v>24</v>
      </c>
      <c r="F389" s="242" t="s">
        <v>238</v>
      </c>
      <c r="G389" s="240"/>
      <c r="H389" s="243">
        <v>633</v>
      </c>
      <c r="I389" s="244"/>
      <c r="J389" s="240"/>
      <c r="K389" s="240"/>
      <c r="L389" s="245"/>
      <c r="M389" s="246"/>
      <c r="N389" s="247"/>
      <c r="O389" s="247"/>
      <c r="P389" s="247"/>
      <c r="Q389" s="247"/>
      <c r="R389" s="247"/>
      <c r="S389" s="247"/>
      <c r="T389" s="248"/>
      <c r="AT389" s="249" t="s">
        <v>205</v>
      </c>
      <c r="AU389" s="249" t="s">
        <v>211</v>
      </c>
      <c r="AV389" s="14" t="s">
        <v>203</v>
      </c>
      <c r="AW389" s="14" t="s">
        <v>37</v>
      </c>
      <c r="AX389" s="14" t="s">
        <v>81</v>
      </c>
      <c r="AY389" s="249" t="s">
        <v>196</v>
      </c>
    </row>
    <row r="390" spans="2:65" s="1" customFormat="1" ht="23" customHeight="1">
      <c r="B390" s="42"/>
      <c r="C390" s="204" t="s">
        <v>441</v>
      </c>
      <c r="D390" s="204" t="s">
        <v>198</v>
      </c>
      <c r="E390" s="205" t="s">
        <v>3742</v>
      </c>
      <c r="F390" s="206" t="s">
        <v>3743</v>
      </c>
      <c r="G390" s="207" t="s">
        <v>267</v>
      </c>
      <c r="H390" s="208">
        <v>56970</v>
      </c>
      <c r="I390" s="209"/>
      <c r="J390" s="210">
        <f>ROUND(I390*H390,2)</f>
        <v>0</v>
      </c>
      <c r="K390" s="206" t="s">
        <v>202</v>
      </c>
      <c r="L390" s="62"/>
      <c r="M390" s="211" t="s">
        <v>24</v>
      </c>
      <c r="N390" s="212" t="s">
        <v>45</v>
      </c>
      <c r="O390" s="43"/>
      <c r="P390" s="213">
        <f>O390*H390</f>
        <v>0</v>
      </c>
      <c r="Q390" s="213">
        <v>0</v>
      </c>
      <c r="R390" s="213">
        <f>Q390*H390</f>
        <v>0</v>
      </c>
      <c r="S390" s="213">
        <v>0</v>
      </c>
      <c r="T390" s="214">
        <f>S390*H390</f>
        <v>0</v>
      </c>
      <c r="AR390" s="25" t="s">
        <v>203</v>
      </c>
      <c r="AT390" s="25" t="s">
        <v>198</v>
      </c>
      <c r="AU390" s="25" t="s">
        <v>211</v>
      </c>
      <c r="AY390" s="25" t="s">
        <v>196</v>
      </c>
      <c r="BE390" s="215">
        <f>IF(N390="základní",J390,0)</f>
        <v>0</v>
      </c>
      <c r="BF390" s="215">
        <f>IF(N390="snížená",J390,0)</f>
        <v>0</v>
      </c>
      <c r="BG390" s="215">
        <f>IF(N390="zákl. přenesená",J390,0)</f>
        <v>0</v>
      </c>
      <c r="BH390" s="215">
        <f>IF(N390="sníž. přenesená",J390,0)</f>
        <v>0</v>
      </c>
      <c r="BI390" s="215">
        <f>IF(N390="nulová",J390,0)</f>
        <v>0</v>
      </c>
      <c r="BJ390" s="25" t="s">
        <v>81</v>
      </c>
      <c r="BK390" s="215">
        <f>ROUND(I390*H390,2)</f>
        <v>0</v>
      </c>
      <c r="BL390" s="25" t="s">
        <v>203</v>
      </c>
      <c r="BM390" s="25" t="s">
        <v>3744</v>
      </c>
    </row>
    <row r="391" spans="2:65" s="12" customFormat="1">
      <c r="B391" s="216"/>
      <c r="C391" s="217"/>
      <c r="D391" s="218" t="s">
        <v>205</v>
      </c>
      <c r="E391" s="219" t="s">
        <v>24</v>
      </c>
      <c r="F391" s="220" t="s">
        <v>3735</v>
      </c>
      <c r="G391" s="217"/>
      <c r="H391" s="221">
        <v>56970</v>
      </c>
      <c r="I391" s="222"/>
      <c r="J391" s="217"/>
      <c r="K391" s="217"/>
      <c r="L391" s="223"/>
      <c r="M391" s="224"/>
      <c r="N391" s="225"/>
      <c r="O391" s="225"/>
      <c r="P391" s="225"/>
      <c r="Q391" s="225"/>
      <c r="R391" s="225"/>
      <c r="S391" s="225"/>
      <c r="T391" s="226"/>
      <c r="AT391" s="227" t="s">
        <v>205</v>
      </c>
      <c r="AU391" s="227" t="s">
        <v>211</v>
      </c>
      <c r="AV391" s="12" t="s">
        <v>83</v>
      </c>
      <c r="AW391" s="12" t="s">
        <v>37</v>
      </c>
      <c r="AX391" s="12" t="s">
        <v>81</v>
      </c>
      <c r="AY391" s="227" t="s">
        <v>196</v>
      </c>
    </row>
    <row r="392" spans="2:65" s="1" customFormat="1" ht="23" customHeight="1">
      <c r="B392" s="42"/>
      <c r="C392" s="204" t="s">
        <v>445</v>
      </c>
      <c r="D392" s="204" t="s">
        <v>198</v>
      </c>
      <c r="E392" s="205" t="s">
        <v>3745</v>
      </c>
      <c r="F392" s="206" t="s">
        <v>3746</v>
      </c>
      <c r="G392" s="207" t="s">
        <v>267</v>
      </c>
      <c r="H392" s="208">
        <v>633</v>
      </c>
      <c r="I392" s="209"/>
      <c r="J392" s="210">
        <f>ROUND(I392*H392,2)</f>
        <v>0</v>
      </c>
      <c r="K392" s="206" t="s">
        <v>202</v>
      </c>
      <c r="L392" s="62"/>
      <c r="M392" s="211" t="s">
        <v>24</v>
      </c>
      <c r="N392" s="212" t="s">
        <v>45</v>
      </c>
      <c r="O392" s="43"/>
      <c r="P392" s="213">
        <f>O392*H392</f>
        <v>0</v>
      </c>
      <c r="Q392" s="213">
        <v>0</v>
      </c>
      <c r="R392" s="213">
        <f>Q392*H392</f>
        <v>0</v>
      </c>
      <c r="S392" s="213">
        <v>0</v>
      </c>
      <c r="T392" s="214">
        <f>S392*H392</f>
        <v>0</v>
      </c>
      <c r="AR392" s="25" t="s">
        <v>203</v>
      </c>
      <c r="AT392" s="25" t="s">
        <v>198</v>
      </c>
      <c r="AU392" s="25" t="s">
        <v>211</v>
      </c>
      <c r="AY392" s="25" t="s">
        <v>196</v>
      </c>
      <c r="BE392" s="215">
        <f>IF(N392="základní",J392,0)</f>
        <v>0</v>
      </c>
      <c r="BF392" s="215">
        <f>IF(N392="snížená",J392,0)</f>
        <v>0</v>
      </c>
      <c r="BG392" s="215">
        <f>IF(N392="zákl. přenesená",J392,0)</f>
        <v>0</v>
      </c>
      <c r="BH392" s="215">
        <f>IF(N392="sníž. přenesená",J392,0)</f>
        <v>0</v>
      </c>
      <c r="BI392" s="215">
        <f>IF(N392="nulová",J392,0)</f>
        <v>0</v>
      </c>
      <c r="BJ392" s="25" t="s">
        <v>81</v>
      </c>
      <c r="BK392" s="215">
        <f>ROUND(I392*H392,2)</f>
        <v>0</v>
      </c>
      <c r="BL392" s="25" t="s">
        <v>203</v>
      </c>
      <c r="BM392" s="25" t="s">
        <v>3747</v>
      </c>
    </row>
    <row r="393" spans="2:65" s="1" customFormat="1" ht="34.5" customHeight="1">
      <c r="B393" s="42"/>
      <c r="C393" s="204" t="s">
        <v>450</v>
      </c>
      <c r="D393" s="204" t="s">
        <v>198</v>
      </c>
      <c r="E393" s="205" t="s">
        <v>810</v>
      </c>
      <c r="F393" s="206" t="s">
        <v>811</v>
      </c>
      <c r="G393" s="207" t="s">
        <v>267</v>
      </c>
      <c r="H393" s="208">
        <v>7.5</v>
      </c>
      <c r="I393" s="209"/>
      <c r="J393" s="210">
        <f>ROUND(I393*H393,2)</f>
        <v>0</v>
      </c>
      <c r="K393" s="206" t="s">
        <v>202</v>
      </c>
      <c r="L393" s="62"/>
      <c r="M393" s="211" t="s">
        <v>24</v>
      </c>
      <c r="N393" s="212" t="s">
        <v>45</v>
      </c>
      <c r="O393" s="43"/>
      <c r="P393" s="213">
        <f>O393*H393</f>
        <v>0</v>
      </c>
      <c r="Q393" s="213">
        <v>1.2999999999999999E-4</v>
      </c>
      <c r="R393" s="213">
        <f>Q393*H393</f>
        <v>9.7499999999999996E-4</v>
      </c>
      <c r="S393" s="213">
        <v>0</v>
      </c>
      <c r="T393" s="214">
        <f>S393*H393</f>
        <v>0</v>
      </c>
      <c r="AR393" s="25" t="s">
        <v>203</v>
      </c>
      <c r="AT393" s="25" t="s">
        <v>198</v>
      </c>
      <c r="AU393" s="25" t="s">
        <v>211</v>
      </c>
      <c r="AY393" s="25" t="s">
        <v>196</v>
      </c>
      <c r="BE393" s="215">
        <f>IF(N393="základní",J393,0)</f>
        <v>0</v>
      </c>
      <c r="BF393" s="215">
        <f>IF(N393="snížená",J393,0)</f>
        <v>0</v>
      </c>
      <c r="BG393" s="215">
        <f>IF(N393="zákl. přenesená",J393,0)</f>
        <v>0</v>
      </c>
      <c r="BH393" s="215">
        <f>IF(N393="sníž. přenesená",J393,0)</f>
        <v>0</v>
      </c>
      <c r="BI393" s="215">
        <f>IF(N393="nulová",J393,0)</f>
        <v>0</v>
      </c>
      <c r="BJ393" s="25" t="s">
        <v>81</v>
      </c>
      <c r="BK393" s="215">
        <f>ROUND(I393*H393,2)</f>
        <v>0</v>
      </c>
      <c r="BL393" s="25" t="s">
        <v>203</v>
      </c>
      <c r="BM393" s="25" t="s">
        <v>3748</v>
      </c>
    </row>
    <row r="394" spans="2:65" s="12" customFormat="1">
      <c r="B394" s="216"/>
      <c r="C394" s="217"/>
      <c r="D394" s="218" t="s">
        <v>205</v>
      </c>
      <c r="E394" s="219" t="s">
        <v>24</v>
      </c>
      <c r="F394" s="220" t="s">
        <v>3749</v>
      </c>
      <c r="G394" s="217"/>
      <c r="H394" s="221">
        <v>7.5</v>
      </c>
      <c r="I394" s="222"/>
      <c r="J394" s="217"/>
      <c r="K394" s="217"/>
      <c r="L394" s="223"/>
      <c r="M394" s="224"/>
      <c r="N394" s="225"/>
      <c r="O394" s="225"/>
      <c r="P394" s="225"/>
      <c r="Q394" s="225"/>
      <c r="R394" s="225"/>
      <c r="S394" s="225"/>
      <c r="T394" s="226"/>
      <c r="AT394" s="227" t="s">
        <v>205</v>
      </c>
      <c r="AU394" s="227" t="s">
        <v>211</v>
      </c>
      <c r="AV394" s="12" t="s">
        <v>83</v>
      </c>
      <c r="AW394" s="12" t="s">
        <v>37</v>
      </c>
      <c r="AX394" s="12" t="s">
        <v>81</v>
      </c>
      <c r="AY394" s="227" t="s">
        <v>196</v>
      </c>
    </row>
    <row r="395" spans="2:65" s="11" customFormat="1" ht="22.25" customHeight="1">
      <c r="B395" s="188"/>
      <c r="C395" s="189"/>
      <c r="D395" s="190" t="s">
        <v>73</v>
      </c>
      <c r="E395" s="202" t="s">
        <v>684</v>
      </c>
      <c r="F395" s="202" t="s">
        <v>833</v>
      </c>
      <c r="G395" s="189"/>
      <c r="H395" s="189"/>
      <c r="I395" s="192"/>
      <c r="J395" s="203">
        <f>BK395</f>
        <v>0</v>
      </c>
      <c r="K395" s="189"/>
      <c r="L395" s="194"/>
      <c r="M395" s="195"/>
      <c r="N395" s="196"/>
      <c r="O395" s="196"/>
      <c r="P395" s="197">
        <f>SUM(P396:P441)</f>
        <v>0</v>
      </c>
      <c r="Q395" s="196"/>
      <c r="R395" s="197">
        <f>SUM(R396:R441)</f>
        <v>0</v>
      </c>
      <c r="S395" s="196"/>
      <c r="T395" s="198">
        <f>SUM(T396:T441)</f>
        <v>35.832715</v>
      </c>
      <c r="AR395" s="199" t="s">
        <v>81</v>
      </c>
      <c r="AT395" s="200" t="s">
        <v>73</v>
      </c>
      <c r="AU395" s="200" t="s">
        <v>83</v>
      </c>
      <c r="AY395" s="199" t="s">
        <v>196</v>
      </c>
      <c r="BK395" s="201">
        <f>SUM(BK396:BK441)</f>
        <v>0</v>
      </c>
    </row>
    <row r="396" spans="2:65" s="1" customFormat="1" ht="46" customHeight="1">
      <c r="B396" s="42"/>
      <c r="C396" s="204" t="s">
        <v>456</v>
      </c>
      <c r="D396" s="204" t="s">
        <v>198</v>
      </c>
      <c r="E396" s="205" t="s">
        <v>3750</v>
      </c>
      <c r="F396" s="206" t="s">
        <v>3751</v>
      </c>
      <c r="G396" s="207" t="s">
        <v>248</v>
      </c>
      <c r="H396" s="208">
        <v>2</v>
      </c>
      <c r="I396" s="209"/>
      <c r="J396" s="210">
        <f>ROUND(I396*H396,2)</f>
        <v>0</v>
      </c>
      <c r="K396" s="206" t="s">
        <v>202</v>
      </c>
      <c r="L396" s="62"/>
      <c r="M396" s="211" t="s">
        <v>24</v>
      </c>
      <c r="N396" s="212" t="s">
        <v>45</v>
      </c>
      <c r="O396" s="43"/>
      <c r="P396" s="213">
        <f>O396*H396</f>
        <v>0</v>
      </c>
      <c r="Q396" s="213">
        <v>0</v>
      </c>
      <c r="R396" s="213">
        <f>Q396*H396</f>
        <v>0</v>
      </c>
      <c r="S396" s="213">
        <v>8.2299999999999998E-2</v>
      </c>
      <c r="T396" s="214">
        <f>S396*H396</f>
        <v>0.1646</v>
      </c>
      <c r="AR396" s="25" t="s">
        <v>203</v>
      </c>
      <c r="AT396" s="25" t="s">
        <v>198</v>
      </c>
      <c r="AU396" s="25" t="s">
        <v>211</v>
      </c>
      <c r="AY396" s="25" t="s">
        <v>196</v>
      </c>
      <c r="BE396" s="215">
        <f>IF(N396="základní",J396,0)</f>
        <v>0</v>
      </c>
      <c r="BF396" s="215">
        <f>IF(N396="snížená",J396,0)</f>
        <v>0</v>
      </c>
      <c r="BG396" s="215">
        <f>IF(N396="zákl. přenesená",J396,0)</f>
        <v>0</v>
      </c>
      <c r="BH396" s="215">
        <f>IF(N396="sníž. přenesená",J396,0)</f>
        <v>0</v>
      </c>
      <c r="BI396" s="215">
        <f>IF(N396="nulová",J396,0)</f>
        <v>0</v>
      </c>
      <c r="BJ396" s="25" t="s">
        <v>81</v>
      </c>
      <c r="BK396" s="215">
        <f>ROUND(I396*H396,2)</f>
        <v>0</v>
      </c>
      <c r="BL396" s="25" t="s">
        <v>203</v>
      </c>
      <c r="BM396" s="25" t="s">
        <v>3752</v>
      </c>
    </row>
    <row r="397" spans="2:65" s="1" customFormat="1" ht="23" customHeight="1">
      <c r="B397" s="42"/>
      <c r="C397" s="204" t="s">
        <v>462</v>
      </c>
      <c r="D397" s="204" t="s">
        <v>198</v>
      </c>
      <c r="E397" s="205" t="s">
        <v>3753</v>
      </c>
      <c r="F397" s="206" t="s">
        <v>3754</v>
      </c>
      <c r="G397" s="207" t="s">
        <v>248</v>
      </c>
      <c r="H397" s="208">
        <v>1</v>
      </c>
      <c r="I397" s="209"/>
      <c r="J397" s="210">
        <f>ROUND(I397*H397,2)</f>
        <v>0</v>
      </c>
      <c r="K397" s="206" t="s">
        <v>202</v>
      </c>
      <c r="L397" s="62"/>
      <c r="M397" s="211" t="s">
        <v>24</v>
      </c>
      <c r="N397" s="212" t="s">
        <v>45</v>
      </c>
      <c r="O397" s="43"/>
      <c r="P397" s="213">
        <f>O397*H397</f>
        <v>0</v>
      </c>
      <c r="Q397" s="213">
        <v>0</v>
      </c>
      <c r="R397" s="213">
        <f>Q397*H397</f>
        <v>0</v>
      </c>
      <c r="S397" s="213">
        <v>2.4E-2</v>
      </c>
      <c r="T397" s="214">
        <f>S397*H397</f>
        <v>2.4E-2</v>
      </c>
      <c r="AR397" s="25" t="s">
        <v>203</v>
      </c>
      <c r="AT397" s="25" t="s">
        <v>198</v>
      </c>
      <c r="AU397" s="25" t="s">
        <v>211</v>
      </c>
      <c r="AY397" s="25" t="s">
        <v>196</v>
      </c>
      <c r="BE397" s="215">
        <f>IF(N397="základní",J397,0)</f>
        <v>0</v>
      </c>
      <c r="BF397" s="215">
        <f>IF(N397="snížená",J397,0)</f>
        <v>0</v>
      </c>
      <c r="BG397" s="215">
        <f>IF(N397="zákl. přenesená",J397,0)</f>
        <v>0</v>
      </c>
      <c r="BH397" s="215">
        <f>IF(N397="sníž. přenesená",J397,0)</f>
        <v>0</v>
      </c>
      <c r="BI397" s="215">
        <f>IF(N397="nulová",J397,0)</f>
        <v>0</v>
      </c>
      <c r="BJ397" s="25" t="s">
        <v>81</v>
      </c>
      <c r="BK397" s="215">
        <f>ROUND(I397*H397,2)</f>
        <v>0</v>
      </c>
      <c r="BL397" s="25" t="s">
        <v>203</v>
      </c>
      <c r="BM397" s="25" t="s">
        <v>3755</v>
      </c>
    </row>
    <row r="398" spans="2:65" s="1" customFormat="1" ht="46" customHeight="1">
      <c r="B398" s="42"/>
      <c r="C398" s="204" t="s">
        <v>469</v>
      </c>
      <c r="D398" s="204" t="s">
        <v>198</v>
      </c>
      <c r="E398" s="205" t="s">
        <v>3756</v>
      </c>
      <c r="F398" s="206" t="s">
        <v>3757</v>
      </c>
      <c r="G398" s="207" t="s">
        <v>267</v>
      </c>
      <c r="H398" s="208">
        <v>493.40300000000002</v>
      </c>
      <c r="I398" s="209"/>
      <c r="J398" s="210">
        <f>ROUND(I398*H398,2)</f>
        <v>0</v>
      </c>
      <c r="K398" s="206" t="s">
        <v>202</v>
      </c>
      <c r="L398" s="62"/>
      <c r="M398" s="211" t="s">
        <v>24</v>
      </c>
      <c r="N398" s="212" t="s">
        <v>45</v>
      </c>
      <c r="O398" s="43"/>
      <c r="P398" s="213">
        <f>O398*H398</f>
        <v>0</v>
      </c>
      <c r="Q398" s="213">
        <v>0</v>
      </c>
      <c r="R398" s="213">
        <f>Q398*H398</f>
        <v>0</v>
      </c>
      <c r="S398" s="213">
        <v>1.6E-2</v>
      </c>
      <c r="T398" s="214">
        <f>S398*H398</f>
        <v>7.8944480000000006</v>
      </c>
      <c r="AR398" s="25" t="s">
        <v>203</v>
      </c>
      <c r="AT398" s="25" t="s">
        <v>198</v>
      </c>
      <c r="AU398" s="25" t="s">
        <v>211</v>
      </c>
      <c r="AY398" s="25" t="s">
        <v>196</v>
      </c>
      <c r="BE398" s="215">
        <f>IF(N398="základní",J398,0)</f>
        <v>0</v>
      </c>
      <c r="BF398" s="215">
        <f>IF(N398="snížená",J398,0)</f>
        <v>0</v>
      </c>
      <c r="BG398" s="215">
        <f>IF(N398="zákl. přenesená",J398,0)</f>
        <v>0</v>
      </c>
      <c r="BH398" s="215">
        <f>IF(N398="sníž. přenesená",J398,0)</f>
        <v>0</v>
      </c>
      <c r="BI398" s="215">
        <f>IF(N398="nulová",J398,0)</f>
        <v>0</v>
      </c>
      <c r="BJ398" s="25" t="s">
        <v>81</v>
      </c>
      <c r="BK398" s="215">
        <f>ROUND(I398*H398,2)</f>
        <v>0</v>
      </c>
      <c r="BL398" s="25" t="s">
        <v>203</v>
      </c>
      <c r="BM398" s="25" t="s">
        <v>3758</v>
      </c>
    </row>
    <row r="399" spans="2:65" s="12" customFormat="1">
      <c r="B399" s="216"/>
      <c r="C399" s="217"/>
      <c r="D399" s="218" t="s">
        <v>205</v>
      </c>
      <c r="E399" s="219" t="s">
        <v>24</v>
      </c>
      <c r="F399" s="220" t="s">
        <v>3539</v>
      </c>
      <c r="G399" s="217"/>
      <c r="H399" s="221">
        <v>345.28</v>
      </c>
      <c r="I399" s="222"/>
      <c r="J399" s="217"/>
      <c r="K399" s="217"/>
      <c r="L399" s="223"/>
      <c r="M399" s="224"/>
      <c r="N399" s="225"/>
      <c r="O399" s="225"/>
      <c r="P399" s="225"/>
      <c r="Q399" s="225"/>
      <c r="R399" s="225"/>
      <c r="S399" s="225"/>
      <c r="T399" s="226"/>
      <c r="AT399" s="227" t="s">
        <v>205</v>
      </c>
      <c r="AU399" s="227" t="s">
        <v>211</v>
      </c>
      <c r="AV399" s="12" t="s">
        <v>83</v>
      </c>
      <c r="AW399" s="12" t="s">
        <v>37</v>
      </c>
      <c r="AX399" s="12" t="s">
        <v>74</v>
      </c>
      <c r="AY399" s="227" t="s">
        <v>196</v>
      </c>
    </row>
    <row r="400" spans="2:65" s="12" customFormat="1">
      <c r="B400" s="216"/>
      <c r="C400" s="217"/>
      <c r="D400" s="218" t="s">
        <v>205</v>
      </c>
      <c r="E400" s="219" t="s">
        <v>24</v>
      </c>
      <c r="F400" s="220" t="s">
        <v>3540</v>
      </c>
      <c r="G400" s="217"/>
      <c r="H400" s="221">
        <v>53.768000000000001</v>
      </c>
      <c r="I400" s="222"/>
      <c r="J400" s="217"/>
      <c r="K400" s="217"/>
      <c r="L400" s="223"/>
      <c r="M400" s="224"/>
      <c r="N400" s="225"/>
      <c r="O400" s="225"/>
      <c r="P400" s="225"/>
      <c r="Q400" s="225"/>
      <c r="R400" s="225"/>
      <c r="S400" s="225"/>
      <c r="T400" s="226"/>
      <c r="AT400" s="227" t="s">
        <v>205</v>
      </c>
      <c r="AU400" s="227" t="s">
        <v>211</v>
      </c>
      <c r="AV400" s="12" t="s">
        <v>83</v>
      </c>
      <c r="AW400" s="12" t="s">
        <v>37</v>
      </c>
      <c r="AX400" s="12" t="s">
        <v>74</v>
      </c>
      <c r="AY400" s="227" t="s">
        <v>196</v>
      </c>
    </row>
    <row r="401" spans="2:51" s="12" customFormat="1">
      <c r="B401" s="216"/>
      <c r="C401" s="217"/>
      <c r="D401" s="218" t="s">
        <v>205</v>
      </c>
      <c r="E401" s="219" t="s">
        <v>24</v>
      </c>
      <c r="F401" s="220" t="s">
        <v>3541</v>
      </c>
      <c r="G401" s="217"/>
      <c r="H401" s="221">
        <v>6.6150000000000002</v>
      </c>
      <c r="I401" s="222"/>
      <c r="J401" s="217"/>
      <c r="K401" s="217"/>
      <c r="L401" s="223"/>
      <c r="M401" s="224"/>
      <c r="N401" s="225"/>
      <c r="O401" s="225"/>
      <c r="P401" s="225"/>
      <c r="Q401" s="225"/>
      <c r="R401" s="225"/>
      <c r="S401" s="225"/>
      <c r="T401" s="226"/>
      <c r="AT401" s="227" t="s">
        <v>205</v>
      </c>
      <c r="AU401" s="227" t="s">
        <v>211</v>
      </c>
      <c r="AV401" s="12" t="s">
        <v>83</v>
      </c>
      <c r="AW401" s="12" t="s">
        <v>37</v>
      </c>
      <c r="AX401" s="12" t="s">
        <v>74</v>
      </c>
      <c r="AY401" s="227" t="s">
        <v>196</v>
      </c>
    </row>
    <row r="402" spans="2:51" s="12" customFormat="1">
      <c r="B402" s="216"/>
      <c r="C402" s="217"/>
      <c r="D402" s="218" t="s">
        <v>205</v>
      </c>
      <c r="E402" s="219" t="s">
        <v>24</v>
      </c>
      <c r="F402" s="220" t="s">
        <v>3542</v>
      </c>
      <c r="G402" s="217"/>
      <c r="H402" s="221">
        <v>36.18</v>
      </c>
      <c r="I402" s="222"/>
      <c r="J402" s="217"/>
      <c r="K402" s="217"/>
      <c r="L402" s="223"/>
      <c r="M402" s="224"/>
      <c r="N402" s="225"/>
      <c r="O402" s="225"/>
      <c r="P402" s="225"/>
      <c r="Q402" s="225"/>
      <c r="R402" s="225"/>
      <c r="S402" s="225"/>
      <c r="T402" s="226"/>
      <c r="AT402" s="227" t="s">
        <v>205</v>
      </c>
      <c r="AU402" s="227" t="s">
        <v>211</v>
      </c>
      <c r="AV402" s="12" t="s">
        <v>83</v>
      </c>
      <c r="AW402" s="12" t="s">
        <v>37</v>
      </c>
      <c r="AX402" s="12" t="s">
        <v>74</v>
      </c>
      <c r="AY402" s="227" t="s">
        <v>196</v>
      </c>
    </row>
    <row r="403" spans="2:51" s="12" customFormat="1">
      <c r="B403" s="216"/>
      <c r="C403" s="217"/>
      <c r="D403" s="218" t="s">
        <v>205</v>
      </c>
      <c r="E403" s="219" t="s">
        <v>24</v>
      </c>
      <c r="F403" s="220" t="s">
        <v>3543</v>
      </c>
      <c r="G403" s="217"/>
      <c r="H403" s="221">
        <v>74.97</v>
      </c>
      <c r="I403" s="222"/>
      <c r="J403" s="217"/>
      <c r="K403" s="217"/>
      <c r="L403" s="223"/>
      <c r="M403" s="224"/>
      <c r="N403" s="225"/>
      <c r="O403" s="225"/>
      <c r="P403" s="225"/>
      <c r="Q403" s="225"/>
      <c r="R403" s="225"/>
      <c r="S403" s="225"/>
      <c r="T403" s="226"/>
      <c r="AT403" s="227" t="s">
        <v>205</v>
      </c>
      <c r="AU403" s="227" t="s">
        <v>211</v>
      </c>
      <c r="AV403" s="12" t="s">
        <v>83</v>
      </c>
      <c r="AW403" s="12" t="s">
        <v>37</v>
      </c>
      <c r="AX403" s="12" t="s">
        <v>74</v>
      </c>
      <c r="AY403" s="227" t="s">
        <v>196</v>
      </c>
    </row>
    <row r="404" spans="2:51" s="12" customFormat="1">
      <c r="B404" s="216"/>
      <c r="C404" s="217"/>
      <c r="D404" s="218" t="s">
        <v>205</v>
      </c>
      <c r="E404" s="219" t="s">
        <v>24</v>
      </c>
      <c r="F404" s="220" t="s">
        <v>3544</v>
      </c>
      <c r="G404" s="217"/>
      <c r="H404" s="221">
        <v>14.28</v>
      </c>
      <c r="I404" s="222"/>
      <c r="J404" s="217"/>
      <c r="K404" s="217"/>
      <c r="L404" s="223"/>
      <c r="M404" s="224"/>
      <c r="N404" s="225"/>
      <c r="O404" s="225"/>
      <c r="P404" s="225"/>
      <c r="Q404" s="225"/>
      <c r="R404" s="225"/>
      <c r="S404" s="225"/>
      <c r="T404" s="226"/>
      <c r="AT404" s="227" t="s">
        <v>205</v>
      </c>
      <c r="AU404" s="227" t="s">
        <v>211</v>
      </c>
      <c r="AV404" s="12" t="s">
        <v>83</v>
      </c>
      <c r="AW404" s="12" t="s">
        <v>37</v>
      </c>
      <c r="AX404" s="12" t="s">
        <v>74</v>
      </c>
      <c r="AY404" s="227" t="s">
        <v>196</v>
      </c>
    </row>
    <row r="405" spans="2:51" s="12" customFormat="1">
      <c r="B405" s="216"/>
      <c r="C405" s="217"/>
      <c r="D405" s="218" t="s">
        <v>205</v>
      </c>
      <c r="E405" s="219" t="s">
        <v>24</v>
      </c>
      <c r="F405" s="220" t="s">
        <v>3545</v>
      </c>
      <c r="G405" s="217"/>
      <c r="H405" s="221">
        <v>2.125</v>
      </c>
      <c r="I405" s="222"/>
      <c r="J405" s="217"/>
      <c r="K405" s="217"/>
      <c r="L405" s="223"/>
      <c r="M405" s="224"/>
      <c r="N405" s="225"/>
      <c r="O405" s="225"/>
      <c r="P405" s="225"/>
      <c r="Q405" s="225"/>
      <c r="R405" s="225"/>
      <c r="S405" s="225"/>
      <c r="T405" s="226"/>
      <c r="AT405" s="227" t="s">
        <v>205</v>
      </c>
      <c r="AU405" s="227" t="s">
        <v>211</v>
      </c>
      <c r="AV405" s="12" t="s">
        <v>83</v>
      </c>
      <c r="AW405" s="12" t="s">
        <v>37</v>
      </c>
      <c r="AX405" s="12" t="s">
        <v>74</v>
      </c>
      <c r="AY405" s="227" t="s">
        <v>196</v>
      </c>
    </row>
    <row r="406" spans="2:51" s="12" customFormat="1">
      <c r="B406" s="216"/>
      <c r="C406" s="217"/>
      <c r="D406" s="218" t="s">
        <v>205</v>
      </c>
      <c r="E406" s="219" t="s">
        <v>24</v>
      </c>
      <c r="F406" s="220" t="s">
        <v>3546</v>
      </c>
      <c r="G406" s="217"/>
      <c r="H406" s="221">
        <v>12</v>
      </c>
      <c r="I406" s="222"/>
      <c r="J406" s="217"/>
      <c r="K406" s="217"/>
      <c r="L406" s="223"/>
      <c r="M406" s="224"/>
      <c r="N406" s="225"/>
      <c r="O406" s="225"/>
      <c r="P406" s="225"/>
      <c r="Q406" s="225"/>
      <c r="R406" s="225"/>
      <c r="S406" s="225"/>
      <c r="T406" s="226"/>
      <c r="AT406" s="227" t="s">
        <v>205</v>
      </c>
      <c r="AU406" s="227" t="s">
        <v>211</v>
      </c>
      <c r="AV406" s="12" t="s">
        <v>83</v>
      </c>
      <c r="AW406" s="12" t="s">
        <v>37</v>
      </c>
      <c r="AX406" s="12" t="s">
        <v>74</v>
      </c>
      <c r="AY406" s="227" t="s">
        <v>196</v>
      </c>
    </row>
    <row r="407" spans="2:51" s="12" customFormat="1">
      <c r="B407" s="216"/>
      <c r="C407" s="217"/>
      <c r="D407" s="218" t="s">
        <v>205</v>
      </c>
      <c r="E407" s="219" t="s">
        <v>24</v>
      </c>
      <c r="F407" s="220" t="s">
        <v>3547</v>
      </c>
      <c r="G407" s="217"/>
      <c r="H407" s="221">
        <v>-49.524999999999999</v>
      </c>
      <c r="I407" s="222"/>
      <c r="J407" s="217"/>
      <c r="K407" s="217"/>
      <c r="L407" s="223"/>
      <c r="M407" s="224"/>
      <c r="N407" s="225"/>
      <c r="O407" s="225"/>
      <c r="P407" s="225"/>
      <c r="Q407" s="225"/>
      <c r="R407" s="225"/>
      <c r="S407" s="225"/>
      <c r="T407" s="226"/>
      <c r="AT407" s="227" t="s">
        <v>205</v>
      </c>
      <c r="AU407" s="227" t="s">
        <v>211</v>
      </c>
      <c r="AV407" s="12" t="s">
        <v>83</v>
      </c>
      <c r="AW407" s="12" t="s">
        <v>37</v>
      </c>
      <c r="AX407" s="12" t="s">
        <v>74</v>
      </c>
      <c r="AY407" s="227" t="s">
        <v>196</v>
      </c>
    </row>
    <row r="408" spans="2:51" s="12" customFormat="1">
      <c r="B408" s="216"/>
      <c r="C408" s="217"/>
      <c r="D408" s="218" t="s">
        <v>205</v>
      </c>
      <c r="E408" s="219" t="s">
        <v>24</v>
      </c>
      <c r="F408" s="220" t="s">
        <v>3548</v>
      </c>
      <c r="G408" s="217"/>
      <c r="H408" s="221">
        <v>-10.872</v>
      </c>
      <c r="I408" s="222"/>
      <c r="J408" s="217"/>
      <c r="K408" s="217"/>
      <c r="L408" s="223"/>
      <c r="M408" s="224"/>
      <c r="N408" s="225"/>
      <c r="O408" s="225"/>
      <c r="P408" s="225"/>
      <c r="Q408" s="225"/>
      <c r="R408" s="225"/>
      <c r="S408" s="225"/>
      <c r="T408" s="226"/>
      <c r="AT408" s="227" t="s">
        <v>205</v>
      </c>
      <c r="AU408" s="227" t="s">
        <v>211</v>
      </c>
      <c r="AV408" s="12" t="s">
        <v>83</v>
      </c>
      <c r="AW408" s="12" t="s">
        <v>37</v>
      </c>
      <c r="AX408" s="12" t="s">
        <v>74</v>
      </c>
      <c r="AY408" s="227" t="s">
        <v>196</v>
      </c>
    </row>
    <row r="409" spans="2:51" s="12" customFormat="1">
      <c r="B409" s="216"/>
      <c r="C409" s="217"/>
      <c r="D409" s="218" t="s">
        <v>205</v>
      </c>
      <c r="E409" s="219" t="s">
        <v>24</v>
      </c>
      <c r="F409" s="220" t="s">
        <v>3549</v>
      </c>
      <c r="G409" s="217"/>
      <c r="H409" s="221">
        <v>-23.692</v>
      </c>
      <c r="I409" s="222"/>
      <c r="J409" s="217"/>
      <c r="K409" s="217"/>
      <c r="L409" s="223"/>
      <c r="M409" s="224"/>
      <c r="N409" s="225"/>
      <c r="O409" s="225"/>
      <c r="P409" s="225"/>
      <c r="Q409" s="225"/>
      <c r="R409" s="225"/>
      <c r="S409" s="225"/>
      <c r="T409" s="226"/>
      <c r="AT409" s="227" t="s">
        <v>205</v>
      </c>
      <c r="AU409" s="227" t="s">
        <v>211</v>
      </c>
      <c r="AV409" s="12" t="s">
        <v>83</v>
      </c>
      <c r="AW409" s="12" t="s">
        <v>37</v>
      </c>
      <c r="AX409" s="12" t="s">
        <v>74</v>
      </c>
      <c r="AY409" s="227" t="s">
        <v>196</v>
      </c>
    </row>
    <row r="410" spans="2:51" s="12" customFormat="1">
      <c r="B410" s="216"/>
      <c r="C410" s="217"/>
      <c r="D410" s="218" t="s">
        <v>205</v>
      </c>
      <c r="E410" s="219" t="s">
        <v>24</v>
      </c>
      <c r="F410" s="220" t="s">
        <v>3550</v>
      </c>
      <c r="G410" s="217"/>
      <c r="H410" s="221">
        <v>10.08</v>
      </c>
      <c r="I410" s="222"/>
      <c r="J410" s="217"/>
      <c r="K410" s="217"/>
      <c r="L410" s="223"/>
      <c r="M410" s="224"/>
      <c r="N410" s="225"/>
      <c r="O410" s="225"/>
      <c r="P410" s="225"/>
      <c r="Q410" s="225"/>
      <c r="R410" s="225"/>
      <c r="S410" s="225"/>
      <c r="T410" s="226"/>
      <c r="AT410" s="227" t="s">
        <v>205</v>
      </c>
      <c r="AU410" s="227" t="s">
        <v>211</v>
      </c>
      <c r="AV410" s="12" t="s">
        <v>83</v>
      </c>
      <c r="AW410" s="12" t="s">
        <v>37</v>
      </c>
      <c r="AX410" s="12" t="s">
        <v>74</v>
      </c>
      <c r="AY410" s="227" t="s">
        <v>196</v>
      </c>
    </row>
    <row r="411" spans="2:51" s="12" customFormat="1">
      <c r="B411" s="216"/>
      <c r="C411" s="217"/>
      <c r="D411" s="218" t="s">
        <v>205</v>
      </c>
      <c r="E411" s="219" t="s">
        <v>24</v>
      </c>
      <c r="F411" s="220" t="s">
        <v>3551</v>
      </c>
      <c r="G411" s="217"/>
      <c r="H411" s="221">
        <v>1.89</v>
      </c>
      <c r="I411" s="222"/>
      <c r="J411" s="217"/>
      <c r="K411" s="217"/>
      <c r="L411" s="223"/>
      <c r="M411" s="224"/>
      <c r="N411" s="225"/>
      <c r="O411" s="225"/>
      <c r="P411" s="225"/>
      <c r="Q411" s="225"/>
      <c r="R411" s="225"/>
      <c r="S411" s="225"/>
      <c r="T411" s="226"/>
      <c r="AT411" s="227" t="s">
        <v>205</v>
      </c>
      <c r="AU411" s="227" t="s">
        <v>211</v>
      </c>
      <c r="AV411" s="12" t="s">
        <v>83</v>
      </c>
      <c r="AW411" s="12" t="s">
        <v>37</v>
      </c>
      <c r="AX411" s="12" t="s">
        <v>74</v>
      </c>
      <c r="AY411" s="227" t="s">
        <v>196</v>
      </c>
    </row>
    <row r="412" spans="2:51" s="12" customFormat="1">
      <c r="B412" s="216"/>
      <c r="C412" s="217"/>
      <c r="D412" s="218" t="s">
        <v>205</v>
      </c>
      <c r="E412" s="219" t="s">
        <v>24</v>
      </c>
      <c r="F412" s="220" t="s">
        <v>3552</v>
      </c>
      <c r="G412" s="217"/>
      <c r="H412" s="221">
        <v>0.52500000000000002</v>
      </c>
      <c r="I412" s="222"/>
      <c r="J412" s="217"/>
      <c r="K412" s="217"/>
      <c r="L412" s="223"/>
      <c r="M412" s="224"/>
      <c r="N412" s="225"/>
      <c r="O412" s="225"/>
      <c r="P412" s="225"/>
      <c r="Q412" s="225"/>
      <c r="R412" s="225"/>
      <c r="S412" s="225"/>
      <c r="T412" s="226"/>
      <c r="AT412" s="227" t="s">
        <v>205</v>
      </c>
      <c r="AU412" s="227" t="s">
        <v>211</v>
      </c>
      <c r="AV412" s="12" t="s">
        <v>83</v>
      </c>
      <c r="AW412" s="12" t="s">
        <v>37</v>
      </c>
      <c r="AX412" s="12" t="s">
        <v>74</v>
      </c>
      <c r="AY412" s="227" t="s">
        <v>196</v>
      </c>
    </row>
    <row r="413" spans="2:51" s="12" customFormat="1">
      <c r="B413" s="216"/>
      <c r="C413" s="217"/>
      <c r="D413" s="218" t="s">
        <v>205</v>
      </c>
      <c r="E413" s="219" t="s">
        <v>24</v>
      </c>
      <c r="F413" s="220" t="s">
        <v>3553</v>
      </c>
      <c r="G413" s="217"/>
      <c r="H413" s="221">
        <v>0.46500000000000002</v>
      </c>
      <c r="I413" s="222"/>
      <c r="J413" s="217"/>
      <c r="K413" s="217"/>
      <c r="L413" s="223"/>
      <c r="M413" s="224"/>
      <c r="N413" s="225"/>
      <c r="O413" s="225"/>
      <c r="P413" s="225"/>
      <c r="Q413" s="225"/>
      <c r="R413" s="225"/>
      <c r="S413" s="225"/>
      <c r="T413" s="226"/>
      <c r="AT413" s="227" t="s">
        <v>205</v>
      </c>
      <c r="AU413" s="227" t="s">
        <v>211</v>
      </c>
      <c r="AV413" s="12" t="s">
        <v>83</v>
      </c>
      <c r="AW413" s="12" t="s">
        <v>37</v>
      </c>
      <c r="AX413" s="12" t="s">
        <v>74</v>
      </c>
      <c r="AY413" s="227" t="s">
        <v>196</v>
      </c>
    </row>
    <row r="414" spans="2:51" s="12" customFormat="1">
      <c r="B414" s="216"/>
      <c r="C414" s="217"/>
      <c r="D414" s="218" t="s">
        <v>205</v>
      </c>
      <c r="E414" s="219" t="s">
        <v>24</v>
      </c>
      <c r="F414" s="220" t="s">
        <v>3554</v>
      </c>
      <c r="G414" s="217"/>
      <c r="H414" s="221">
        <v>0.6</v>
      </c>
      <c r="I414" s="222"/>
      <c r="J414" s="217"/>
      <c r="K414" s="217"/>
      <c r="L414" s="223"/>
      <c r="M414" s="224"/>
      <c r="N414" s="225"/>
      <c r="O414" s="225"/>
      <c r="P414" s="225"/>
      <c r="Q414" s="225"/>
      <c r="R414" s="225"/>
      <c r="S414" s="225"/>
      <c r="T414" s="226"/>
      <c r="AT414" s="227" t="s">
        <v>205</v>
      </c>
      <c r="AU414" s="227" t="s">
        <v>211</v>
      </c>
      <c r="AV414" s="12" t="s">
        <v>83</v>
      </c>
      <c r="AW414" s="12" t="s">
        <v>37</v>
      </c>
      <c r="AX414" s="12" t="s">
        <v>74</v>
      </c>
      <c r="AY414" s="227" t="s">
        <v>196</v>
      </c>
    </row>
    <row r="415" spans="2:51" s="12" customFormat="1">
      <c r="B415" s="216"/>
      <c r="C415" s="217"/>
      <c r="D415" s="218" t="s">
        <v>205</v>
      </c>
      <c r="E415" s="219" t="s">
        <v>24</v>
      </c>
      <c r="F415" s="220" t="s">
        <v>3555</v>
      </c>
      <c r="G415" s="217"/>
      <c r="H415" s="221">
        <v>1.17</v>
      </c>
      <c r="I415" s="222"/>
      <c r="J415" s="217"/>
      <c r="K415" s="217"/>
      <c r="L415" s="223"/>
      <c r="M415" s="224"/>
      <c r="N415" s="225"/>
      <c r="O415" s="225"/>
      <c r="P415" s="225"/>
      <c r="Q415" s="225"/>
      <c r="R415" s="225"/>
      <c r="S415" s="225"/>
      <c r="T415" s="226"/>
      <c r="AT415" s="227" t="s">
        <v>205</v>
      </c>
      <c r="AU415" s="227" t="s">
        <v>211</v>
      </c>
      <c r="AV415" s="12" t="s">
        <v>83</v>
      </c>
      <c r="AW415" s="12" t="s">
        <v>37</v>
      </c>
      <c r="AX415" s="12" t="s">
        <v>74</v>
      </c>
      <c r="AY415" s="227" t="s">
        <v>196</v>
      </c>
    </row>
    <row r="416" spans="2:51" s="12" customFormat="1">
      <c r="B416" s="216"/>
      <c r="C416" s="217"/>
      <c r="D416" s="218" t="s">
        <v>205</v>
      </c>
      <c r="E416" s="219" t="s">
        <v>24</v>
      </c>
      <c r="F416" s="220" t="s">
        <v>3556</v>
      </c>
      <c r="G416" s="217"/>
      <c r="H416" s="221">
        <v>0.67500000000000004</v>
      </c>
      <c r="I416" s="222"/>
      <c r="J416" s="217"/>
      <c r="K416" s="217"/>
      <c r="L416" s="223"/>
      <c r="M416" s="224"/>
      <c r="N416" s="225"/>
      <c r="O416" s="225"/>
      <c r="P416" s="225"/>
      <c r="Q416" s="225"/>
      <c r="R416" s="225"/>
      <c r="S416" s="225"/>
      <c r="T416" s="226"/>
      <c r="AT416" s="227" t="s">
        <v>205</v>
      </c>
      <c r="AU416" s="227" t="s">
        <v>211</v>
      </c>
      <c r="AV416" s="12" t="s">
        <v>83</v>
      </c>
      <c r="AW416" s="12" t="s">
        <v>37</v>
      </c>
      <c r="AX416" s="12" t="s">
        <v>74</v>
      </c>
      <c r="AY416" s="227" t="s">
        <v>196</v>
      </c>
    </row>
    <row r="417" spans="2:65" s="12" customFormat="1">
      <c r="B417" s="216"/>
      <c r="C417" s="217"/>
      <c r="D417" s="218" t="s">
        <v>205</v>
      </c>
      <c r="E417" s="219" t="s">
        <v>24</v>
      </c>
      <c r="F417" s="220" t="s">
        <v>3557</v>
      </c>
      <c r="G417" s="217"/>
      <c r="H417" s="221">
        <v>0.65100000000000002</v>
      </c>
      <c r="I417" s="222"/>
      <c r="J417" s="217"/>
      <c r="K417" s="217"/>
      <c r="L417" s="223"/>
      <c r="M417" s="224"/>
      <c r="N417" s="225"/>
      <c r="O417" s="225"/>
      <c r="P417" s="225"/>
      <c r="Q417" s="225"/>
      <c r="R417" s="225"/>
      <c r="S417" s="225"/>
      <c r="T417" s="226"/>
      <c r="AT417" s="227" t="s">
        <v>205</v>
      </c>
      <c r="AU417" s="227" t="s">
        <v>211</v>
      </c>
      <c r="AV417" s="12" t="s">
        <v>83</v>
      </c>
      <c r="AW417" s="12" t="s">
        <v>37</v>
      </c>
      <c r="AX417" s="12" t="s">
        <v>74</v>
      </c>
      <c r="AY417" s="227" t="s">
        <v>196</v>
      </c>
    </row>
    <row r="418" spans="2:65" s="12" customFormat="1">
      <c r="B418" s="216"/>
      <c r="C418" s="217"/>
      <c r="D418" s="218" t="s">
        <v>205</v>
      </c>
      <c r="E418" s="219" t="s">
        <v>24</v>
      </c>
      <c r="F418" s="220" t="s">
        <v>3558</v>
      </c>
      <c r="G418" s="217"/>
      <c r="H418" s="221">
        <v>0.9</v>
      </c>
      <c r="I418" s="222"/>
      <c r="J418" s="217"/>
      <c r="K418" s="217"/>
      <c r="L418" s="223"/>
      <c r="M418" s="224"/>
      <c r="N418" s="225"/>
      <c r="O418" s="225"/>
      <c r="P418" s="225"/>
      <c r="Q418" s="225"/>
      <c r="R418" s="225"/>
      <c r="S418" s="225"/>
      <c r="T418" s="226"/>
      <c r="AT418" s="227" t="s">
        <v>205</v>
      </c>
      <c r="AU418" s="227" t="s">
        <v>211</v>
      </c>
      <c r="AV418" s="12" t="s">
        <v>83</v>
      </c>
      <c r="AW418" s="12" t="s">
        <v>37</v>
      </c>
      <c r="AX418" s="12" t="s">
        <v>74</v>
      </c>
      <c r="AY418" s="227" t="s">
        <v>196</v>
      </c>
    </row>
    <row r="419" spans="2:65" s="12" customFormat="1">
      <c r="B419" s="216"/>
      <c r="C419" s="217"/>
      <c r="D419" s="218" t="s">
        <v>205</v>
      </c>
      <c r="E419" s="219" t="s">
        <v>24</v>
      </c>
      <c r="F419" s="220" t="s">
        <v>3559</v>
      </c>
      <c r="G419" s="217"/>
      <c r="H419" s="221">
        <v>1.08</v>
      </c>
      <c r="I419" s="222"/>
      <c r="J419" s="217"/>
      <c r="K419" s="217"/>
      <c r="L419" s="223"/>
      <c r="M419" s="224"/>
      <c r="N419" s="225"/>
      <c r="O419" s="225"/>
      <c r="P419" s="225"/>
      <c r="Q419" s="225"/>
      <c r="R419" s="225"/>
      <c r="S419" s="225"/>
      <c r="T419" s="226"/>
      <c r="AT419" s="227" t="s">
        <v>205</v>
      </c>
      <c r="AU419" s="227" t="s">
        <v>211</v>
      </c>
      <c r="AV419" s="12" t="s">
        <v>83</v>
      </c>
      <c r="AW419" s="12" t="s">
        <v>37</v>
      </c>
      <c r="AX419" s="12" t="s">
        <v>74</v>
      </c>
      <c r="AY419" s="227" t="s">
        <v>196</v>
      </c>
    </row>
    <row r="420" spans="2:65" s="12" customFormat="1">
      <c r="B420" s="216"/>
      <c r="C420" s="217"/>
      <c r="D420" s="218" t="s">
        <v>205</v>
      </c>
      <c r="E420" s="219" t="s">
        <v>24</v>
      </c>
      <c r="F420" s="220" t="s">
        <v>3560</v>
      </c>
      <c r="G420" s="217"/>
      <c r="H420" s="221">
        <v>0.24</v>
      </c>
      <c r="I420" s="222"/>
      <c r="J420" s="217"/>
      <c r="K420" s="217"/>
      <c r="L420" s="223"/>
      <c r="M420" s="224"/>
      <c r="N420" s="225"/>
      <c r="O420" s="225"/>
      <c r="P420" s="225"/>
      <c r="Q420" s="225"/>
      <c r="R420" s="225"/>
      <c r="S420" s="225"/>
      <c r="T420" s="226"/>
      <c r="AT420" s="227" t="s">
        <v>205</v>
      </c>
      <c r="AU420" s="227" t="s">
        <v>211</v>
      </c>
      <c r="AV420" s="12" t="s">
        <v>83</v>
      </c>
      <c r="AW420" s="12" t="s">
        <v>37</v>
      </c>
      <c r="AX420" s="12" t="s">
        <v>74</v>
      </c>
      <c r="AY420" s="227" t="s">
        <v>196</v>
      </c>
    </row>
    <row r="421" spans="2:65" s="12" customFormat="1">
      <c r="B421" s="216"/>
      <c r="C421" s="217"/>
      <c r="D421" s="218" t="s">
        <v>205</v>
      </c>
      <c r="E421" s="219" t="s">
        <v>24</v>
      </c>
      <c r="F421" s="220" t="s">
        <v>3561</v>
      </c>
      <c r="G421" s="217"/>
      <c r="H421" s="221">
        <v>1.92</v>
      </c>
      <c r="I421" s="222"/>
      <c r="J421" s="217"/>
      <c r="K421" s="217"/>
      <c r="L421" s="223"/>
      <c r="M421" s="224"/>
      <c r="N421" s="225"/>
      <c r="O421" s="225"/>
      <c r="P421" s="225"/>
      <c r="Q421" s="225"/>
      <c r="R421" s="225"/>
      <c r="S421" s="225"/>
      <c r="T421" s="226"/>
      <c r="AT421" s="227" t="s">
        <v>205</v>
      </c>
      <c r="AU421" s="227" t="s">
        <v>211</v>
      </c>
      <c r="AV421" s="12" t="s">
        <v>83</v>
      </c>
      <c r="AW421" s="12" t="s">
        <v>37</v>
      </c>
      <c r="AX421" s="12" t="s">
        <v>74</v>
      </c>
      <c r="AY421" s="227" t="s">
        <v>196</v>
      </c>
    </row>
    <row r="422" spans="2:65" s="12" customFormat="1">
      <c r="B422" s="216"/>
      <c r="C422" s="217"/>
      <c r="D422" s="218" t="s">
        <v>205</v>
      </c>
      <c r="E422" s="219" t="s">
        <v>24</v>
      </c>
      <c r="F422" s="220" t="s">
        <v>2058</v>
      </c>
      <c r="G422" s="217"/>
      <c r="H422" s="221">
        <v>0.75</v>
      </c>
      <c r="I422" s="222"/>
      <c r="J422" s="217"/>
      <c r="K422" s="217"/>
      <c r="L422" s="223"/>
      <c r="M422" s="224"/>
      <c r="N422" s="225"/>
      <c r="O422" s="225"/>
      <c r="P422" s="225"/>
      <c r="Q422" s="225"/>
      <c r="R422" s="225"/>
      <c r="S422" s="225"/>
      <c r="T422" s="226"/>
      <c r="AT422" s="227" t="s">
        <v>205</v>
      </c>
      <c r="AU422" s="227" t="s">
        <v>211</v>
      </c>
      <c r="AV422" s="12" t="s">
        <v>83</v>
      </c>
      <c r="AW422" s="12" t="s">
        <v>37</v>
      </c>
      <c r="AX422" s="12" t="s">
        <v>74</v>
      </c>
      <c r="AY422" s="227" t="s">
        <v>196</v>
      </c>
    </row>
    <row r="423" spans="2:65" s="12" customFormat="1">
      <c r="B423" s="216"/>
      <c r="C423" s="217"/>
      <c r="D423" s="218" t="s">
        <v>205</v>
      </c>
      <c r="E423" s="219" t="s">
        <v>24</v>
      </c>
      <c r="F423" s="220" t="s">
        <v>3562</v>
      </c>
      <c r="G423" s="217"/>
      <c r="H423" s="221">
        <v>1.468</v>
      </c>
      <c r="I423" s="222"/>
      <c r="J423" s="217"/>
      <c r="K423" s="217"/>
      <c r="L423" s="223"/>
      <c r="M423" s="224"/>
      <c r="N423" s="225"/>
      <c r="O423" s="225"/>
      <c r="P423" s="225"/>
      <c r="Q423" s="225"/>
      <c r="R423" s="225"/>
      <c r="S423" s="225"/>
      <c r="T423" s="226"/>
      <c r="AT423" s="227" t="s">
        <v>205</v>
      </c>
      <c r="AU423" s="227" t="s">
        <v>211</v>
      </c>
      <c r="AV423" s="12" t="s">
        <v>83</v>
      </c>
      <c r="AW423" s="12" t="s">
        <v>37</v>
      </c>
      <c r="AX423" s="12" t="s">
        <v>74</v>
      </c>
      <c r="AY423" s="227" t="s">
        <v>196</v>
      </c>
    </row>
    <row r="424" spans="2:65" s="12" customFormat="1">
      <c r="B424" s="216"/>
      <c r="C424" s="217"/>
      <c r="D424" s="218" t="s">
        <v>205</v>
      </c>
      <c r="E424" s="219" t="s">
        <v>24</v>
      </c>
      <c r="F424" s="220" t="s">
        <v>3563</v>
      </c>
      <c r="G424" s="217"/>
      <c r="H424" s="221">
        <v>1.51</v>
      </c>
      <c r="I424" s="222"/>
      <c r="J424" s="217"/>
      <c r="K424" s="217"/>
      <c r="L424" s="223"/>
      <c r="M424" s="224"/>
      <c r="N424" s="225"/>
      <c r="O424" s="225"/>
      <c r="P424" s="225"/>
      <c r="Q424" s="225"/>
      <c r="R424" s="225"/>
      <c r="S424" s="225"/>
      <c r="T424" s="226"/>
      <c r="AT424" s="227" t="s">
        <v>205</v>
      </c>
      <c r="AU424" s="227" t="s">
        <v>211</v>
      </c>
      <c r="AV424" s="12" t="s">
        <v>83</v>
      </c>
      <c r="AW424" s="12" t="s">
        <v>37</v>
      </c>
      <c r="AX424" s="12" t="s">
        <v>74</v>
      </c>
      <c r="AY424" s="227" t="s">
        <v>196</v>
      </c>
    </row>
    <row r="425" spans="2:65" s="12" customFormat="1">
      <c r="B425" s="216"/>
      <c r="C425" s="217"/>
      <c r="D425" s="218" t="s">
        <v>205</v>
      </c>
      <c r="E425" s="219" t="s">
        <v>24</v>
      </c>
      <c r="F425" s="220" t="s">
        <v>3564</v>
      </c>
      <c r="G425" s="217"/>
      <c r="H425" s="221">
        <v>1.6</v>
      </c>
      <c r="I425" s="222"/>
      <c r="J425" s="217"/>
      <c r="K425" s="217"/>
      <c r="L425" s="223"/>
      <c r="M425" s="224"/>
      <c r="N425" s="225"/>
      <c r="O425" s="225"/>
      <c r="P425" s="225"/>
      <c r="Q425" s="225"/>
      <c r="R425" s="225"/>
      <c r="S425" s="225"/>
      <c r="T425" s="226"/>
      <c r="AT425" s="227" t="s">
        <v>205</v>
      </c>
      <c r="AU425" s="227" t="s">
        <v>211</v>
      </c>
      <c r="AV425" s="12" t="s">
        <v>83</v>
      </c>
      <c r="AW425" s="12" t="s">
        <v>37</v>
      </c>
      <c r="AX425" s="12" t="s">
        <v>74</v>
      </c>
      <c r="AY425" s="227" t="s">
        <v>196</v>
      </c>
    </row>
    <row r="426" spans="2:65" s="12" customFormat="1">
      <c r="B426" s="216"/>
      <c r="C426" s="217"/>
      <c r="D426" s="218" t="s">
        <v>205</v>
      </c>
      <c r="E426" s="219" t="s">
        <v>24</v>
      </c>
      <c r="F426" s="220" t="s">
        <v>3565</v>
      </c>
      <c r="G426" s="217"/>
      <c r="H426" s="221">
        <v>6.75</v>
      </c>
      <c r="I426" s="222"/>
      <c r="J426" s="217"/>
      <c r="K426" s="217"/>
      <c r="L426" s="223"/>
      <c r="M426" s="224"/>
      <c r="N426" s="225"/>
      <c r="O426" s="225"/>
      <c r="P426" s="225"/>
      <c r="Q426" s="225"/>
      <c r="R426" s="225"/>
      <c r="S426" s="225"/>
      <c r="T426" s="226"/>
      <c r="AT426" s="227" t="s">
        <v>205</v>
      </c>
      <c r="AU426" s="227" t="s">
        <v>211</v>
      </c>
      <c r="AV426" s="12" t="s">
        <v>83</v>
      </c>
      <c r="AW426" s="12" t="s">
        <v>37</v>
      </c>
      <c r="AX426" s="12" t="s">
        <v>74</v>
      </c>
      <c r="AY426" s="227" t="s">
        <v>196</v>
      </c>
    </row>
    <row r="427" spans="2:65" s="14" customFormat="1">
      <c r="B427" s="239"/>
      <c r="C427" s="240"/>
      <c r="D427" s="218" t="s">
        <v>205</v>
      </c>
      <c r="E427" s="241" t="s">
        <v>24</v>
      </c>
      <c r="F427" s="242" t="s">
        <v>238</v>
      </c>
      <c r="G427" s="240"/>
      <c r="H427" s="243">
        <v>493.40300000000002</v>
      </c>
      <c r="I427" s="244"/>
      <c r="J427" s="240"/>
      <c r="K427" s="240"/>
      <c r="L427" s="245"/>
      <c r="M427" s="246"/>
      <c r="N427" s="247"/>
      <c r="O427" s="247"/>
      <c r="P427" s="247"/>
      <c r="Q427" s="247"/>
      <c r="R427" s="247"/>
      <c r="S427" s="247"/>
      <c r="T427" s="248"/>
      <c r="AT427" s="249" t="s">
        <v>205</v>
      </c>
      <c r="AU427" s="249" t="s">
        <v>211</v>
      </c>
      <c r="AV427" s="14" t="s">
        <v>203</v>
      </c>
      <c r="AW427" s="14" t="s">
        <v>37</v>
      </c>
      <c r="AX427" s="14" t="s">
        <v>81</v>
      </c>
      <c r="AY427" s="249" t="s">
        <v>196</v>
      </c>
    </row>
    <row r="428" spans="2:65" s="1" customFormat="1" ht="23" customHeight="1">
      <c r="B428" s="42"/>
      <c r="C428" s="204" t="s">
        <v>473</v>
      </c>
      <c r="D428" s="204" t="s">
        <v>198</v>
      </c>
      <c r="E428" s="205" t="s">
        <v>3759</v>
      </c>
      <c r="F428" s="206" t="s">
        <v>3760</v>
      </c>
      <c r="G428" s="207" t="s">
        <v>320</v>
      </c>
      <c r="H428" s="208">
        <v>50.1</v>
      </c>
      <c r="I428" s="209"/>
      <c r="J428" s="210">
        <f>ROUND(I428*H428,2)</f>
        <v>0</v>
      </c>
      <c r="K428" s="206" t="s">
        <v>202</v>
      </c>
      <c r="L428" s="62"/>
      <c r="M428" s="211" t="s">
        <v>24</v>
      </c>
      <c r="N428" s="212" t="s">
        <v>45</v>
      </c>
      <c r="O428" s="43"/>
      <c r="P428" s="213">
        <f>O428*H428</f>
        <v>0</v>
      </c>
      <c r="Q428" s="213">
        <v>0</v>
      </c>
      <c r="R428" s="213">
        <f>Q428*H428</f>
        <v>0</v>
      </c>
      <c r="S428" s="213">
        <v>1.67E-3</v>
      </c>
      <c r="T428" s="214">
        <f>S428*H428</f>
        <v>8.3667000000000005E-2</v>
      </c>
      <c r="AR428" s="25" t="s">
        <v>203</v>
      </c>
      <c r="AT428" s="25" t="s">
        <v>198</v>
      </c>
      <c r="AU428" s="25" t="s">
        <v>211</v>
      </c>
      <c r="AY428" s="25" t="s">
        <v>196</v>
      </c>
      <c r="BE428" s="215">
        <f>IF(N428="základní",J428,0)</f>
        <v>0</v>
      </c>
      <c r="BF428" s="215">
        <f>IF(N428="snížená",J428,0)</f>
        <v>0</v>
      </c>
      <c r="BG428" s="215">
        <f>IF(N428="zákl. přenesená",J428,0)</f>
        <v>0</v>
      </c>
      <c r="BH428" s="215">
        <f>IF(N428="sníž. přenesená",J428,0)</f>
        <v>0</v>
      </c>
      <c r="BI428" s="215">
        <f>IF(N428="nulová",J428,0)</f>
        <v>0</v>
      </c>
      <c r="BJ428" s="25" t="s">
        <v>81</v>
      </c>
      <c r="BK428" s="215">
        <f>ROUND(I428*H428,2)</f>
        <v>0</v>
      </c>
      <c r="BL428" s="25" t="s">
        <v>203</v>
      </c>
      <c r="BM428" s="25" t="s">
        <v>3761</v>
      </c>
    </row>
    <row r="429" spans="2:65" s="12" customFormat="1">
      <c r="B429" s="216"/>
      <c r="C429" s="217"/>
      <c r="D429" s="218" t="s">
        <v>205</v>
      </c>
      <c r="E429" s="219" t="s">
        <v>24</v>
      </c>
      <c r="F429" s="220" t="s">
        <v>3762</v>
      </c>
      <c r="G429" s="217"/>
      <c r="H429" s="221">
        <v>22.6</v>
      </c>
      <c r="I429" s="222"/>
      <c r="J429" s="217"/>
      <c r="K429" s="217"/>
      <c r="L429" s="223"/>
      <c r="M429" s="224"/>
      <c r="N429" s="225"/>
      <c r="O429" s="225"/>
      <c r="P429" s="225"/>
      <c r="Q429" s="225"/>
      <c r="R429" s="225"/>
      <c r="S429" s="225"/>
      <c r="T429" s="226"/>
      <c r="AT429" s="227" t="s">
        <v>205</v>
      </c>
      <c r="AU429" s="227" t="s">
        <v>211</v>
      </c>
      <c r="AV429" s="12" t="s">
        <v>83</v>
      </c>
      <c r="AW429" s="12" t="s">
        <v>37</v>
      </c>
      <c r="AX429" s="12" t="s">
        <v>74</v>
      </c>
      <c r="AY429" s="227" t="s">
        <v>196</v>
      </c>
    </row>
    <row r="430" spans="2:65" s="12" customFormat="1">
      <c r="B430" s="216"/>
      <c r="C430" s="217"/>
      <c r="D430" s="218" t="s">
        <v>205</v>
      </c>
      <c r="E430" s="219" t="s">
        <v>24</v>
      </c>
      <c r="F430" s="220" t="s">
        <v>3763</v>
      </c>
      <c r="G430" s="217"/>
      <c r="H430" s="221">
        <v>27.5</v>
      </c>
      <c r="I430" s="222"/>
      <c r="J430" s="217"/>
      <c r="K430" s="217"/>
      <c r="L430" s="223"/>
      <c r="M430" s="224"/>
      <c r="N430" s="225"/>
      <c r="O430" s="225"/>
      <c r="P430" s="225"/>
      <c r="Q430" s="225"/>
      <c r="R430" s="225"/>
      <c r="S430" s="225"/>
      <c r="T430" s="226"/>
      <c r="AT430" s="227" t="s">
        <v>205</v>
      </c>
      <c r="AU430" s="227" t="s">
        <v>211</v>
      </c>
      <c r="AV430" s="12" t="s">
        <v>83</v>
      </c>
      <c r="AW430" s="12" t="s">
        <v>37</v>
      </c>
      <c r="AX430" s="12" t="s">
        <v>74</v>
      </c>
      <c r="AY430" s="227" t="s">
        <v>196</v>
      </c>
    </row>
    <row r="431" spans="2:65" s="14" customFormat="1">
      <c r="B431" s="239"/>
      <c r="C431" s="240"/>
      <c r="D431" s="218" t="s">
        <v>205</v>
      </c>
      <c r="E431" s="241" t="s">
        <v>24</v>
      </c>
      <c r="F431" s="242" t="s">
        <v>238</v>
      </c>
      <c r="G431" s="240"/>
      <c r="H431" s="243">
        <v>50.1</v>
      </c>
      <c r="I431" s="244"/>
      <c r="J431" s="240"/>
      <c r="K431" s="240"/>
      <c r="L431" s="245"/>
      <c r="M431" s="246"/>
      <c r="N431" s="247"/>
      <c r="O431" s="247"/>
      <c r="P431" s="247"/>
      <c r="Q431" s="247"/>
      <c r="R431" s="247"/>
      <c r="S431" s="247"/>
      <c r="T431" s="248"/>
      <c r="AT431" s="249" t="s">
        <v>205</v>
      </c>
      <c r="AU431" s="249" t="s">
        <v>211</v>
      </c>
      <c r="AV431" s="14" t="s">
        <v>203</v>
      </c>
      <c r="AW431" s="14" t="s">
        <v>37</v>
      </c>
      <c r="AX431" s="14" t="s">
        <v>81</v>
      </c>
      <c r="AY431" s="249" t="s">
        <v>196</v>
      </c>
    </row>
    <row r="432" spans="2:65" s="1" customFormat="1" ht="46" customHeight="1">
      <c r="B432" s="42"/>
      <c r="C432" s="204" t="s">
        <v>478</v>
      </c>
      <c r="D432" s="204" t="s">
        <v>198</v>
      </c>
      <c r="E432" s="205" t="s">
        <v>3764</v>
      </c>
      <c r="F432" s="206" t="s">
        <v>3765</v>
      </c>
      <c r="G432" s="207" t="s">
        <v>320</v>
      </c>
      <c r="H432" s="208">
        <v>33.299999999999997</v>
      </c>
      <c r="I432" s="209"/>
      <c r="J432" s="210">
        <f>ROUND(I432*H432,2)</f>
        <v>0</v>
      </c>
      <c r="K432" s="206" t="s">
        <v>202</v>
      </c>
      <c r="L432" s="62"/>
      <c r="M432" s="211" t="s">
        <v>24</v>
      </c>
      <c r="N432" s="212" t="s">
        <v>45</v>
      </c>
      <c r="O432" s="43"/>
      <c r="P432" s="213">
        <f>O432*H432</f>
        <v>0</v>
      </c>
      <c r="Q432" s="213">
        <v>0</v>
      </c>
      <c r="R432" s="213">
        <f>Q432*H432</f>
        <v>0</v>
      </c>
      <c r="S432" s="213">
        <v>0.23</v>
      </c>
      <c r="T432" s="214">
        <f>S432*H432</f>
        <v>7.6589999999999998</v>
      </c>
      <c r="AR432" s="25" t="s">
        <v>203</v>
      </c>
      <c r="AT432" s="25" t="s">
        <v>198</v>
      </c>
      <c r="AU432" s="25" t="s">
        <v>211</v>
      </c>
      <c r="AY432" s="25" t="s">
        <v>196</v>
      </c>
      <c r="BE432" s="215">
        <f>IF(N432="základní",J432,0)</f>
        <v>0</v>
      </c>
      <c r="BF432" s="215">
        <f>IF(N432="snížená",J432,0)</f>
        <v>0</v>
      </c>
      <c r="BG432" s="215">
        <f>IF(N432="zákl. přenesená",J432,0)</f>
        <v>0</v>
      </c>
      <c r="BH432" s="215">
        <f>IF(N432="sníž. přenesená",J432,0)</f>
        <v>0</v>
      </c>
      <c r="BI432" s="215">
        <f>IF(N432="nulová",J432,0)</f>
        <v>0</v>
      </c>
      <c r="BJ432" s="25" t="s">
        <v>81</v>
      </c>
      <c r="BK432" s="215">
        <f>ROUND(I432*H432,2)</f>
        <v>0</v>
      </c>
      <c r="BL432" s="25" t="s">
        <v>203</v>
      </c>
      <c r="BM432" s="25" t="s">
        <v>3766</v>
      </c>
    </row>
    <row r="433" spans="2:65" s="15" customFormat="1">
      <c r="B433" s="260"/>
      <c r="C433" s="261"/>
      <c r="D433" s="218" t="s">
        <v>205</v>
      </c>
      <c r="E433" s="262" t="s">
        <v>24</v>
      </c>
      <c r="F433" s="263" t="s">
        <v>3767</v>
      </c>
      <c r="G433" s="261"/>
      <c r="H433" s="262" t="s">
        <v>24</v>
      </c>
      <c r="I433" s="264"/>
      <c r="J433" s="261"/>
      <c r="K433" s="261"/>
      <c r="L433" s="265"/>
      <c r="M433" s="266"/>
      <c r="N433" s="267"/>
      <c r="O433" s="267"/>
      <c r="P433" s="267"/>
      <c r="Q433" s="267"/>
      <c r="R433" s="267"/>
      <c r="S433" s="267"/>
      <c r="T433" s="268"/>
      <c r="AT433" s="269" t="s">
        <v>205</v>
      </c>
      <c r="AU433" s="269" t="s">
        <v>211</v>
      </c>
      <c r="AV433" s="15" t="s">
        <v>81</v>
      </c>
      <c r="AW433" s="15" t="s">
        <v>37</v>
      </c>
      <c r="AX433" s="15" t="s">
        <v>74</v>
      </c>
      <c r="AY433" s="269" t="s">
        <v>196</v>
      </c>
    </row>
    <row r="434" spans="2:65" s="12" customFormat="1">
      <c r="B434" s="216"/>
      <c r="C434" s="217"/>
      <c r="D434" s="218" t="s">
        <v>205</v>
      </c>
      <c r="E434" s="219" t="s">
        <v>24</v>
      </c>
      <c r="F434" s="220" t="s">
        <v>24</v>
      </c>
      <c r="G434" s="217"/>
      <c r="H434" s="221">
        <v>0</v>
      </c>
      <c r="I434" s="222"/>
      <c r="J434" s="217"/>
      <c r="K434" s="217"/>
      <c r="L434" s="223"/>
      <c r="M434" s="224"/>
      <c r="N434" s="225"/>
      <c r="O434" s="225"/>
      <c r="P434" s="225"/>
      <c r="Q434" s="225"/>
      <c r="R434" s="225"/>
      <c r="S434" s="225"/>
      <c r="T434" s="226"/>
      <c r="AT434" s="227" t="s">
        <v>205</v>
      </c>
      <c r="AU434" s="227" t="s">
        <v>211</v>
      </c>
      <c r="AV434" s="12" t="s">
        <v>83</v>
      </c>
      <c r="AW434" s="12" t="s">
        <v>37</v>
      </c>
      <c r="AX434" s="12" t="s">
        <v>74</v>
      </c>
      <c r="AY434" s="227" t="s">
        <v>196</v>
      </c>
    </row>
    <row r="435" spans="2:65" s="12" customFormat="1">
      <c r="B435" s="216"/>
      <c r="C435" s="217"/>
      <c r="D435" s="218" t="s">
        <v>205</v>
      </c>
      <c r="E435" s="219" t="s">
        <v>24</v>
      </c>
      <c r="F435" s="220" t="s">
        <v>3768</v>
      </c>
      <c r="G435" s="217"/>
      <c r="H435" s="221">
        <v>33.299999999999997</v>
      </c>
      <c r="I435" s="222"/>
      <c r="J435" s="217"/>
      <c r="K435" s="217"/>
      <c r="L435" s="223"/>
      <c r="M435" s="224"/>
      <c r="N435" s="225"/>
      <c r="O435" s="225"/>
      <c r="P435" s="225"/>
      <c r="Q435" s="225"/>
      <c r="R435" s="225"/>
      <c r="S435" s="225"/>
      <c r="T435" s="226"/>
      <c r="AT435" s="227" t="s">
        <v>205</v>
      </c>
      <c r="AU435" s="227" t="s">
        <v>211</v>
      </c>
      <c r="AV435" s="12" t="s">
        <v>83</v>
      </c>
      <c r="AW435" s="12" t="s">
        <v>37</v>
      </c>
      <c r="AX435" s="12" t="s">
        <v>81</v>
      </c>
      <c r="AY435" s="227" t="s">
        <v>196</v>
      </c>
    </row>
    <row r="436" spans="2:65" s="1" customFormat="1" ht="46" customHeight="1">
      <c r="B436" s="42"/>
      <c r="C436" s="204" t="s">
        <v>483</v>
      </c>
      <c r="D436" s="204" t="s">
        <v>198</v>
      </c>
      <c r="E436" s="205" t="s">
        <v>3769</v>
      </c>
      <c r="F436" s="206" t="s">
        <v>3770</v>
      </c>
      <c r="G436" s="207" t="s">
        <v>267</v>
      </c>
      <c r="H436" s="208">
        <v>61.56</v>
      </c>
      <c r="I436" s="209"/>
      <c r="J436" s="210">
        <f>ROUND(I436*H436,2)</f>
        <v>0</v>
      </c>
      <c r="K436" s="206" t="s">
        <v>202</v>
      </c>
      <c r="L436" s="62"/>
      <c r="M436" s="211" t="s">
        <v>24</v>
      </c>
      <c r="N436" s="212" t="s">
        <v>45</v>
      </c>
      <c r="O436" s="43"/>
      <c r="P436" s="213">
        <f>O436*H436</f>
        <v>0</v>
      </c>
      <c r="Q436" s="213">
        <v>0</v>
      </c>
      <c r="R436" s="213">
        <f>Q436*H436</f>
        <v>0</v>
      </c>
      <c r="S436" s="213">
        <v>0.32500000000000001</v>
      </c>
      <c r="T436" s="214">
        <f>S436*H436</f>
        <v>20.007000000000001</v>
      </c>
      <c r="AR436" s="25" t="s">
        <v>203</v>
      </c>
      <c r="AT436" s="25" t="s">
        <v>198</v>
      </c>
      <c r="AU436" s="25" t="s">
        <v>211</v>
      </c>
      <c r="AY436" s="25" t="s">
        <v>196</v>
      </c>
      <c r="BE436" s="215">
        <f>IF(N436="základní",J436,0)</f>
        <v>0</v>
      </c>
      <c r="BF436" s="215">
        <f>IF(N436="snížená",J436,0)</f>
        <v>0</v>
      </c>
      <c r="BG436" s="215">
        <f>IF(N436="zákl. přenesená",J436,0)</f>
        <v>0</v>
      </c>
      <c r="BH436" s="215">
        <f>IF(N436="sníž. přenesená",J436,0)</f>
        <v>0</v>
      </c>
      <c r="BI436" s="215">
        <f>IF(N436="nulová",J436,0)</f>
        <v>0</v>
      </c>
      <c r="BJ436" s="25" t="s">
        <v>81</v>
      </c>
      <c r="BK436" s="215">
        <f>ROUND(I436*H436,2)</f>
        <v>0</v>
      </c>
      <c r="BL436" s="25" t="s">
        <v>203</v>
      </c>
      <c r="BM436" s="25" t="s">
        <v>3771</v>
      </c>
    </row>
    <row r="437" spans="2:65" s="15" customFormat="1">
      <c r="B437" s="260"/>
      <c r="C437" s="261"/>
      <c r="D437" s="218" t="s">
        <v>205</v>
      </c>
      <c r="E437" s="262" t="s">
        <v>24</v>
      </c>
      <c r="F437" s="263" t="s">
        <v>3767</v>
      </c>
      <c r="G437" s="261"/>
      <c r="H437" s="262" t="s">
        <v>24</v>
      </c>
      <c r="I437" s="264"/>
      <c r="J437" s="261"/>
      <c r="K437" s="261"/>
      <c r="L437" s="265"/>
      <c r="M437" s="266"/>
      <c r="N437" s="267"/>
      <c r="O437" s="267"/>
      <c r="P437" s="267"/>
      <c r="Q437" s="267"/>
      <c r="R437" s="267"/>
      <c r="S437" s="267"/>
      <c r="T437" s="268"/>
      <c r="AT437" s="269" t="s">
        <v>205</v>
      </c>
      <c r="AU437" s="269" t="s">
        <v>211</v>
      </c>
      <c r="AV437" s="15" t="s">
        <v>81</v>
      </c>
      <c r="AW437" s="15" t="s">
        <v>37</v>
      </c>
      <c r="AX437" s="15" t="s">
        <v>74</v>
      </c>
      <c r="AY437" s="269" t="s">
        <v>196</v>
      </c>
    </row>
    <row r="438" spans="2:65" s="12" customFormat="1">
      <c r="B438" s="216"/>
      <c r="C438" s="217"/>
      <c r="D438" s="218" t="s">
        <v>205</v>
      </c>
      <c r="E438" s="219" t="s">
        <v>24</v>
      </c>
      <c r="F438" s="220" t="s">
        <v>24</v>
      </c>
      <c r="G438" s="217"/>
      <c r="H438" s="221">
        <v>0</v>
      </c>
      <c r="I438" s="222"/>
      <c r="J438" s="217"/>
      <c r="K438" s="217"/>
      <c r="L438" s="223"/>
      <c r="M438" s="224"/>
      <c r="N438" s="225"/>
      <c r="O438" s="225"/>
      <c r="P438" s="225"/>
      <c r="Q438" s="225"/>
      <c r="R438" s="225"/>
      <c r="S438" s="225"/>
      <c r="T438" s="226"/>
      <c r="AT438" s="227" t="s">
        <v>205</v>
      </c>
      <c r="AU438" s="227" t="s">
        <v>211</v>
      </c>
      <c r="AV438" s="12" t="s">
        <v>83</v>
      </c>
      <c r="AW438" s="12" t="s">
        <v>37</v>
      </c>
      <c r="AX438" s="12" t="s">
        <v>74</v>
      </c>
      <c r="AY438" s="227" t="s">
        <v>196</v>
      </c>
    </row>
    <row r="439" spans="2:65" s="12" customFormat="1">
      <c r="B439" s="216"/>
      <c r="C439" s="217"/>
      <c r="D439" s="218" t="s">
        <v>205</v>
      </c>
      <c r="E439" s="219" t="s">
        <v>24</v>
      </c>
      <c r="F439" s="220" t="s">
        <v>3772</v>
      </c>
      <c r="G439" s="217"/>
      <c r="H439" s="221">
        <v>32.76</v>
      </c>
      <c r="I439" s="222"/>
      <c r="J439" s="217"/>
      <c r="K439" s="217"/>
      <c r="L439" s="223"/>
      <c r="M439" s="224"/>
      <c r="N439" s="225"/>
      <c r="O439" s="225"/>
      <c r="P439" s="225"/>
      <c r="Q439" s="225"/>
      <c r="R439" s="225"/>
      <c r="S439" s="225"/>
      <c r="T439" s="226"/>
      <c r="AT439" s="227" t="s">
        <v>205</v>
      </c>
      <c r="AU439" s="227" t="s">
        <v>211</v>
      </c>
      <c r="AV439" s="12" t="s">
        <v>83</v>
      </c>
      <c r="AW439" s="12" t="s">
        <v>37</v>
      </c>
      <c r="AX439" s="12" t="s">
        <v>74</v>
      </c>
      <c r="AY439" s="227" t="s">
        <v>196</v>
      </c>
    </row>
    <row r="440" spans="2:65" s="12" customFormat="1">
      <c r="B440" s="216"/>
      <c r="C440" s="217"/>
      <c r="D440" s="218" t="s">
        <v>205</v>
      </c>
      <c r="E440" s="219" t="s">
        <v>24</v>
      </c>
      <c r="F440" s="220" t="s">
        <v>3773</v>
      </c>
      <c r="G440" s="217"/>
      <c r="H440" s="221">
        <v>28.8</v>
      </c>
      <c r="I440" s="222"/>
      <c r="J440" s="217"/>
      <c r="K440" s="217"/>
      <c r="L440" s="223"/>
      <c r="M440" s="224"/>
      <c r="N440" s="225"/>
      <c r="O440" s="225"/>
      <c r="P440" s="225"/>
      <c r="Q440" s="225"/>
      <c r="R440" s="225"/>
      <c r="S440" s="225"/>
      <c r="T440" s="226"/>
      <c r="AT440" s="227" t="s">
        <v>205</v>
      </c>
      <c r="AU440" s="227" t="s">
        <v>211</v>
      </c>
      <c r="AV440" s="12" t="s">
        <v>83</v>
      </c>
      <c r="AW440" s="12" t="s">
        <v>37</v>
      </c>
      <c r="AX440" s="12" t="s">
        <v>74</v>
      </c>
      <c r="AY440" s="227" t="s">
        <v>196</v>
      </c>
    </row>
    <row r="441" spans="2:65" s="14" customFormat="1">
      <c r="B441" s="239"/>
      <c r="C441" s="240"/>
      <c r="D441" s="218" t="s">
        <v>205</v>
      </c>
      <c r="E441" s="241" t="s">
        <v>24</v>
      </c>
      <c r="F441" s="242" t="s">
        <v>743</v>
      </c>
      <c r="G441" s="240"/>
      <c r="H441" s="243">
        <v>61.56</v>
      </c>
      <c r="I441" s="244"/>
      <c r="J441" s="240"/>
      <c r="K441" s="240"/>
      <c r="L441" s="245"/>
      <c r="M441" s="246"/>
      <c r="N441" s="247"/>
      <c r="O441" s="247"/>
      <c r="P441" s="247"/>
      <c r="Q441" s="247"/>
      <c r="R441" s="247"/>
      <c r="S441" s="247"/>
      <c r="T441" s="248"/>
      <c r="AT441" s="249" t="s">
        <v>205</v>
      </c>
      <c r="AU441" s="249" t="s">
        <v>211</v>
      </c>
      <c r="AV441" s="14" t="s">
        <v>203</v>
      </c>
      <c r="AW441" s="14" t="s">
        <v>37</v>
      </c>
      <c r="AX441" s="14" t="s">
        <v>81</v>
      </c>
      <c r="AY441" s="249" t="s">
        <v>196</v>
      </c>
    </row>
    <row r="442" spans="2:65" s="11" customFormat="1" ht="29.9" customHeight="1">
      <c r="B442" s="188"/>
      <c r="C442" s="189"/>
      <c r="D442" s="190" t="s">
        <v>73</v>
      </c>
      <c r="E442" s="202" t="s">
        <v>1100</v>
      </c>
      <c r="F442" s="202" t="s">
        <v>1101</v>
      </c>
      <c r="G442" s="189"/>
      <c r="H442" s="189"/>
      <c r="I442" s="192"/>
      <c r="J442" s="203">
        <f>BK442</f>
        <v>0</v>
      </c>
      <c r="K442" s="189"/>
      <c r="L442" s="194"/>
      <c r="M442" s="195"/>
      <c r="N442" s="196"/>
      <c r="O442" s="196"/>
      <c r="P442" s="197">
        <f>SUM(P443:P451)</f>
        <v>0</v>
      </c>
      <c r="Q442" s="196"/>
      <c r="R442" s="197">
        <f>SUM(R443:R451)</f>
        <v>0</v>
      </c>
      <c r="S442" s="196"/>
      <c r="T442" s="198">
        <f>SUM(T443:T451)</f>
        <v>0</v>
      </c>
      <c r="AR442" s="199" t="s">
        <v>81</v>
      </c>
      <c r="AT442" s="200" t="s">
        <v>73</v>
      </c>
      <c r="AU442" s="200" t="s">
        <v>81</v>
      </c>
      <c r="AY442" s="199" t="s">
        <v>196</v>
      </c>
      <c r="BK442" s="201">
        <f>SUM(BK443:BK451)</f>
        <v>0</v>
      </c>
    </row>
    <row r="443" spans="2:65" s="1" customFormat="1" ht="23" customHeight="1">
      <c r="B443" s="42"/>
      <c r="C443" s="204" t="s">
        <v>489</v>
      </c>
      <c r="D443" s="204" t="s">
        <v>198</v>
      </c>
      <c r="E443" s="205" t="s">
        <v>1103</v>
      </c>
      <c r="F443" s="206" t="s">
        <v>1104</v>
      </c>
      <c r="G443" s="207" t="s">
        <v>214</v>
      </c>
      <c r="H443" s="208">
        <v>37.395000000000003</v>
      </c>
      <c r="I443" s="209"/>
      <c r="J443" s="210">
        <f>ROUND(I443*H443,2)</f>
        <v>0</v>
      </c>
      <c r="K443" s="206" t="s">
        <v>202</v>
      </c>
      <c r="L443" s="62"/>
      <c r="M443" s="211" t="s">
        <v>24</v>
      </c>
      <c r="N443" s="212" t="s">
        <v>45</v>
      </c>
      <c r="O443" s="43"/>
      <c r="P443" s="213">
        <f>O443*H443</f>
        <v>0</v>
      </c>
      <c r="Q443" s="213">
        <v>0</v>
      </c>
      <c r="R443" s="213">
        <f>Q443*H443</f>
        <v>0</v>
      </c>
      <c r="S443" s="213">
        <v>0</v>
      </c>
      <c r="T443" s="214">
        <f>S443*H443</f>
        <v>0</v>
      </c>
      <c r="AR443" s="25" t="s">
        <v>203</v>
      </c>
      <c r="AT443" s="25" t="s">
        <v>198</v>
      </c>
      <c r="AU443" s="25" t="s">
        <v>83</v>
      </c>
      <c r="AY443" s="25" t="s">
        <v>196</v>
      </c>
      <c r="BE443" s="215">
        <f>IF(N443="základní",J443,0)</f>
        <v>0</v>
      </c>
      <c r="BF443" s="215">
        <f>IF(N443="snížená",J443,0)</f>
        <v>0</v>
      </c>
      <c r="BG443" s="215">
        <f>IF(N443="zákl. přenesená",J443,0)</f>
        <v>0</v>
      </c>
      <c r="BH443" s="215">
        <f>IF(N443="sníž. přenesená",J443,0)</f>
        <v>0</v>
      </c>
      <c r="BI443" s="215">
        <f>IF(N443="nulová",J443,0)</f>
        <v>0</v>
      </c>
      <c r="BJ443" s="25" t="s">
        <v>81</v>
      </c>
      <c r="BK443" s="215">
        <f>ROUND(I443*H443,2)</f>
        <v>0</v>
      </c>
      <c r="BL443" s="25" t="s">
        <v>203</v>
      </c>
      <c r="BM443" s="25" t="s">
        <v>3774</v>
      </c>
    </row>
    <row r="444" spans="2:65" s="1" customFormat="1" ht="34.5" customHeight="1">
      <c r="B444" s="42"/>
      <c r="C444" s="204" t="s">
        <v>494</v>
      </c>
      <c r="D444" s="204" t="s">
        <v>198</v>
      </c>
      <c r="E444" s="205" t="s">
        <v>1107</v>
      </c>
      <c r="F444" s="206" t="s">
        <v>1108</v>
      </c>
      <c r="G444" s="207" t="s">
        <v>214</v>
      </c>
      <c r="H444" s="208">
        <v>112.185</v>
      </c>
      <c r="I444" s="209"/>
      <c r="J444" s="210">
        <f>ROUND(I444*H444,2)</f>
        <v>0</v>
      </c>
      <c r="K444" s="206" t="s">
        <v>202</v>
      </c>
      <c r="L444" s="62"/>
      <c r="M444" s="211" t="s">
        <v>24</v>
      </c>
      <c r="N444" s="212" t="s">
        <v>45</v>
      </c>
      <c r="O444" s="43"/>
      <c r="P444" s="213">
        <f>O444*H444</f>
        <v>0</v>
      </c>
      <c r="Q444" s="213">
        <v>0</v>
      </c>
      <c r="R444" s="213">
        <f>Q444*H444</f>
        <v>0</v>
      </c>
      <c r="S444" s="213">
        <v>0</v>
      </c>
      <c r="T444" s="214">
        <f>S444*H444</f>
        <v>0</v>
      </c>
      <c r="AR444" s="25" t="s">
        <v>203</v>
      </c>
      <c r="AT444" s="25" t="s">
        <v>198</v>
      </c>
      <c r="AU444" s="25" t="s">
        <v>83</v>
      </c>
      <c r="AY444" s="25" t="s">
        <v>196</v>
      </c>
      <c r="BE444" s="215">
        <f>IF(N444="základní",J444,0)</f>
        <v>0</v>
      </c>
      <c r="BF444" s="215">
        <f>IF(N444="snížená",J444,0)</f>
        <v>0</v>
      </c>
      <c r="BG444" s="215">
        <f>IF(N444="zákl. přenesená",J444,0)</f>
        <v>0</v>
      </c>
      <c r="BH444" s="215">
        <f>IF(N444="sníž. přenesená",J444,0)</f>
        <v>0</v>
      </c>
      <c r="BI444" s="215">
        <f>IF(N444="nulová",J444,0)</f>
        <v>0</v>
      </c>
      <c r="BJ444" s="25" t="s">
        <v>81</v>
      </c>
      <c r="BK444" s="215">
        <f>ROUND(I444*H444,2)</f>
        <v>0</v>
      </c>
      <c r="BL444" s="25" t="s">
        <v>203</v>
      </c>
      <c r="BM444" s="25" t="s">
        <v>3775</v>
      </c>
    </row>
    <row r="445" spans="2:65" s="12" customFormat="1">
      <c r="B445" s="216"/>
      <c r="C445" s="217"/>
      <c r="D445" s="218" t="s">
        <v>205</v>
      </c>
      <c r="E445" s="219" t="s">
        <v>24</v>
      </c>
      <c r="F445" s="220" t="s">
        <v>3776</v>
      </c>
      <c r="G445" s="217"/>
      <c r="H445" s="221">
        <v>112.185</v>
      </c>
      <c r="I445" s="222"/>
      <c r="J445" s="217"/>
      <c r="K445" s="217"/>
      <c r="L445" s="223"/>
      <c r="M445" s="224"/>
      <c r="N445" s="225"/>
      <c r="O445" s="225"/>
      <c r="P445" s="225"/>
      <c r="Q445" s="225"/>
      <c r="R445" s="225"/>
      <c r="S445" s="225"/>
      <c r="T445" s="226"/>
      <c r="AT445" s="227" t="s">
        <v>205</v>
      </c>
      <c r="AU445" s="227" t="s">
        <v>83</v>
      </c>
      <c r="AV445" s="12" t="s">
        <v>83</v>
      </c>
      <c r="AW445" s="12" t="s">
        <v>37</v>
      </c>
      <c r="AX445" s="12" t="s">
        <v>81</v>
      </c>
      <c r="AY445" s="227" t="s">
        <v>196</v>
      </c>
    </row>
    <row r="446" spans="2:65" s="1" customFormat="1" ht="34.5" customHeight="1">
      <c r="B446" s="42"/>
      <c r="C446" s="204" t="s">
        <v>499</v>
      </c>
      <c r="D446" s="204" t="s">
        <v>198</v>
      </c>
      <c r="E446" s="205" t="s">
        <v>3777</v>
      </c>
      <c r="F446" s="206" t="s">
        <v>3778</v>
      </c>
      <c r="G446" s="207" t="s">
        <v>214</v>
      </c>
      <c r="H446" s="208">
        <v>27.666</v>
      </c>
      <c r="I446" s="209"/>
      <c r="J446" s="210">
        <f>ROUND(I446*H446,2)</f>
        <v>0</v>
      </c>
      <c r="K446" s="206" t="s">
        <v>202</v>
      </c>
      <c r="L446" s="62"/>
      <c r="M446" s="211" t="s">
        <v>24</v>
      </c>
      <c r="N446" s="212" t="s">
        <v>45</v>
      </c>
      <c r="O446" s="43"/>
      <c r="P446" s="213">
        <f>O446*H446</f>
        <v>0</v>
      </c>
      <c r="Q446" s="213">
        <v>0</v>
      </c>
      <c r="R446" s="213">
        <f>Q446*H446</f>
        <v>0</v>
      </c>
      <c r="S446" s="213">
        <v>0</v>
      </c>
      <c r="T446" s="214">
        <f>S446*H446</f>
        <v>0</v>
      </c>
      <c r="AR446" s="25" t="s">
        <v>203</v>
      </c>
      <c r="AT446" s="25" t="s">
        <v>198</v>
      </c>
      <c r="AU446" s="25" t="s">
        <v>83</v>
      </c>
      <c r="AY446" s="25" t="s">
        <v>196</v>
      </c>
      <c r="BE446" s="215">
        <f>IF(N446="základní",J446,0)</f>
        <v>0</v>
      </c>
      <c r="BF446" s="215">
        <f>IF(N446="snížená",J446,0)</f>
        <v>0</v>
      </c>
      <c r="BG446" s="215">
        <f>IF(N446="zákl. přenesená",J446,0)</f>
        <v>0</v>
      </c>
      <c r="BH446" s="215">
        <f>IF(N446="sníž. přenesená",J446,0)</f>
        <v>0</v>
      </c>
      <c r="BI446" s="215">
        <f>IF(N446="nulová",J446,0)</f>
        <v>0</v>
      </c>
      <c r="BJ446" s="25" t="s">
        <v>81</v>
      </c>
      <c r="BK446" s="215">
        <f>ROUND(I446*H446,2)</f>
        <v>0</v>
      </c>
      <c r="BL446" s="25" t="s">
        <v>203</v>
      </c>
      <c r="BM446" s="25" t="s">
        <v>3779</v>
      </c>
    </row>
    <row r="447" spans="2:65" s="1" customFormat="1" ht="46" customHeight="1">
      <c r="B447" s="42"/>
      <c r="C447" s="204" t="s">
        <v>504</v>
      </c>
      <c r="D447" s="204" t="s">
        <v>198</v>
      </c>
      <c r="E447" s="205" t="s">
        <v>1124</v>
      </c>
      <c r="F447" s="206" t="s">
        <v>1125</v>
      </c>
      <c r="G447" s="207" t="s">
        <v>214</v>
      </c>
      <c r="H447" s="208">
        <v>9.6210000000000004</v>
      </c>
      <c r="I447" s="209"/>
      <c r="J447" s="210">
        <f>ROUND(I447*H447,2)</f>
        <v>0</v>
      </c>
      <c r="K447" s="206" t="s">
        <v>202</v>
      </c>
      <c r="L447" s="62"/>
      <c r="M447" s="211" t="s">
        <v>24</v>
      </c>
      <c r="N447" s="212" t="s">
        <v>45</v>
      </c>
      <c r="O447" s="43"/>
      <c r="P447" s="213">
        <f>O447*H447</f>
        <v>0</v>
      </c>
      <c r="Q447" s="213">
        <v>0</v>
      </c>
      <c r="R447" s="213">
        <f>Q447*H447</f>
        <v>0</v>
      </c>
      <c r="S447" s="213">
        <v>0</v>
      </c>
      <c r="T447" s="214">
        <f>S447*H447</f>
        <v>0</v>
      </c>
      <c r="AR447" s="25" t="s">
        <v>203</v>
      </c>
      <c r="AT447" s="25" t="s">
        <v>198</v>
      </c>
      <c r="AU447" s="25" t="s">
        <v>83</v>
      </c>
      <c r="AY447" s="25" t="s">
        <v>196</v>
      </c>
      <c r="BE447" s="215">
        <f>IF(N447="základní",J447,0)</f>
        <v>0</v>
      </c>
      <c r="BF447" s="215">
        <f>IF(N447="snížená",J447,0)</f>
        <v>0</v>
      </c>
      <c r="BG447" s="215">
        <f>IF(N447="zákl. přenesená",J447,0)</f>
        <v>0</v>
      </c>
      <c r="BH447" s="215">
        <f>IF(N447="sníž. přenesená",J447,0)</f>
        <v>0</v>
      </c>
      <c r="BI447" s="215">
        <f>IF(N447="nulová",J447,0)</f>
        <v>0</v>
      </c>
      <c r="BJ447" s="25" t="s">
        <v>81</v>
      </c>
      <c r="BK447" s="215">
        <f>ROUND(I447*H447,2)</f>
        <v>0</v>
      </c>
      <c r="BL447" s="25" t="s">
        <v>203</v>
      </c>
      <c r="BM447" s="25" t="s">
        <v>3780</v>
      </c>
    </row>
    <row r="448" spans="2:65" s="12" customFormat="1">
      <c r="B448" s="216"/>
      <c r="C448" s="217"/>
      <c r="D448" s="218" t="s">
        <v>205</v>
      </c>
      <c r="E448" s="219" t="s">
        <v>24</v>
      </c>
      <c r="F448" s="220" t="s">
        <v>3781</v>
      </c>
      <c r="G448" s="217"/>
      <c r="H448" s="221">
        <v>37.395000000000003</v>
      </c>
      <c r="I448" s="222"/>
      <c r="J448" s="217"/>
      <c r="K448" s="217"/>
      <c r="L448" s="223"/>
      <c r="M448" s="224"/>
      <c r="N448" s="225"/>
      <c r="O448" s="225"/>
      <c r="P448" s="225"/>
      <c r="Q448" s="225"/>
      <c r="R448" s="225"/>
      <c r="S448" s="225"/>
      <c r="T448" s="226"/>
      <c r="AT448" s="227" t="s">
        <v>205</v>
      </c>
      <c r="AU448" s="227" t="s">
        <v>83</v>
      </c>
      <c r="AV448" s="12" t="s">
        <v>83</v>
      </c>
      <c r="AW448" s="12" t="s">
        <v>37</v>
      </c>
      <c r="AX448" s="12" t="s">
        <v>74</v>
      </c>
      <c r="AY448" s="227" t="s">
        <v>196</v>
      </c>
    </row>
    <row r="449" spans="2:65" s="12" customFormat="1">
      <c r="B449" s="216"/>
      <c r="C449" s="217"/>
      <c r="D449" s="218" t="s">
        <v>205</v>
      </c>
      <c r="E449" s="219" t="s">
        <v>24</v>
      </c>
      <c r="F449" s="220" t="s">
        <v>3782</v>
      </c>
      <c r="G449" s="217"/>
      <c r="H449" s="221">
        <v>-27.666</v>
      </c>
      <c r="I449" s="222"/>
      <c r="J449" s="217"/>
      <c r="K449" s="217"/>
      <c r="L449" s="223"/>
      <c r="M449" s="224"/>
      <c r="N449" s="225"/>
      <c r="O449" s="225"/>
      <c r="P449" s="225"/>
      <c r="Q449" s="225"/>
      <c r="R449" s="225"/>
      <c r="S449" s="225"/>
      <c r="T449" s="226"/>
      <c r="AT449" s="227" t="s">
        <v>205</v>
      </c>
      <c r="AU449" s="227" t="s">
        <v>83</v>
      </c>
      <c r="AV449" s="12" t="s">
        <v>83</v>
      </c>
      <c r="AW449" s="12" t="s">
        <v>37</v>
      </c>
      <c r="AX449" s="12" t="s">
        <v>74</v>
      </c>
      <c r="AY449" s="227" t="s">
        <v>196</v>
      </c>
    </row>
    <row r="450" spans="2:65" s="12" customFormat="1">
      <c r="B450" s="216"/>
      <c r="C450" s="217"/>
      <c r="D450" s="218" t="s">
        <v>205</v>
      </c>
      <c r="E450" s="219" t="s">
        <v>24</v>
      </c>
      <c r="F450" s="220" t="s">
        <v>3783</v>
      </c>
      <c r="G450" s="217"/>
      <c r="H450" s="221">
        <v>-0.108</v>
      </c>
      <c r="I450" s="222"/>
      <c r="J450" s="217"/>
      <c r="K450" s="217"/>
      <c r="L450" s="223"/>
      <c r="M450" s="224"/>
      <c r="N450" s="225"/>
      <c r="O450" s="225"/>
      <c r="P450" s="225"/>
      <c r="Q450" s="225"/>
      <c r="R450" s="225"/>
      <c r="S450" s="225"/>
      <c r="T450" s="226"/>
      <c r="AT450" s="227" t="s">
        <v>205</v>
      </c>
      <c r="AU450" s="227" t="s">
        <v>83</v>
      </c>
      <c r="AV450" s="12" t="s">
        <v>83</v>
      </c>
      <c r="AW450" s="12" t="s">
        <v>37</v>
      </c>
      <c r="AX450" s="12" t="s">
        <v>74</v>
      </c>
      <c r="AY450" s="227" t="s">
        <v>196</v>
      </c>
    </row>
    <row r="451" spans="2:65" s="14" customFormat="1">
      <c r="B451" s="239"/>
      <c r="C451" s="240"/>
      <c r="D451" s="218" t="s">
        <v>205</v>
      </c>
      <c r="E451" s="241" t="s">
        <v>24</v>
      </c>
      <c r="F451" s="242" t="s">
        <v>238</v>
      </c>
      <c r="G451" s="240"/>
      <c r="H451" s="243">
        <v>9.6210000000000004</v>
      </c>
      <c r="I451" s="244"/>
      <c r="J451" s="240"/>
      <c r="K451" s="240"/>
      <c r="L451" s="245"/>
      <c r="M451" s="246"/>
      <c r="N451" s="247"/>
      <c r="O451" s="247"/>
      <c r="P451" s="247"/>
      <c r="Q451" s="247"/>
      <c r="R451" s="247"/>
      <c r="S451" s="247"/>
      <c r="T451" s="248"/>
      <c r="AT451" s="249" t="s">
        <v>205</v>
      </c>
      <c r="AU451" s="249" t="s">
        <v>83</v>
      </c>
      <c r="AV451" s="14" t="s">
        <v>203</v>
      </c>
      <c r="AW451" s="14" t="s">
        <v>37</v>
      </c>
      <c r="AX451" s="14" t="s">
        <v>81</v>
      </c>
      <c r="AY451" s="249" t="s">
        <v>196</v>
      </c>
    </row>
    <row r="452" spans="2:65" s="11" customFormat="1" ht="29.9" customHeight="1">
      <c r="B452" s="188"/>
      <c r="C452" s="189"/>
      <c r="D452" s="190" t="s">
        <v>73</v>
      </c>
      <c r="E452" s="202" t="s">
        <v>1139</v>
      </c>
      <c r="F452" s="202" t="s">
        <v>1140</v>
      </c>
      <c r="G452" s="189"/>
      <c r="H452" s="189"/>
      <c r="I452" s="192"/>
      <c r="J452" s="203">
        <f>BK452</f>
        <v>0</v>
      </c>
      <c r="K452" s="189"/>
      <c r="L452" s="194"/>
      <c r="M452" s="195"/>
      <c r="N452" s="196"/>
      <c r="O452" s="196"/>
      <c r="P452" s="197">
        <f>P453</f>
        <v>0</v>
      </c>
      <c r="Q452" s="196"/>
      <c r="R452" s="197">
        <f>R453</f>
        <v>0</v>
      </c>
      <c r="S452" s="196"/>
      <c r="T452" s="198">
        <f>T453</f>
        <v>0</v>
      </c>
      <c r="AR452" s="199" t="s">
        <v>81</v>
      </c>
      <c r="AT452" s="200" t="s">
        <v>73</v>
      </c>
      <c r="AU452" s="200" t="s">
        <v>81</v>
      </c>
      <c r="AY452" s="199" t="s">
        <v>196</v>
      </c>
      <c r="BK452" s="201">
        <f>BK453</f>
        <v>0</v>
      </c>
    </row>
    <row r="453" spans="2:65" s="1" customFormat="1" ht="57.5" customHeight="1">
      <c r="B453" s="42"/>
      <c r="C453" s="204" t="s">
        <v>509</v>
      </c>
      <c r="D453" s="204" t="s">
        <v>198</v>
      </c>
      <c r="E453" s="205" t="s">
        <v>3784</v>
      </c>
      <c r="F453" s="206" t="s">
        <v>3785</v>
      </c>
      <c r="G453" s="207" t="s">
        <v>214</v>
      </c>
      <c r="H453" s="208">
        <v>56.851999999999997</v>
      </c>
      <c r="I453" s="209"/>
      <c r="J453" s="210">
        <f>ROUND(I453*H453,2)</f>
        <v>0</v>
      </c>
      <c r="K453" s="206" t="s">
        <v>202</v>
      </c>
      <c r="L453" s="62"/>
      <c r="M453" s="211" t="s">
        <v>24</v>
      </c>
      <c r="N453" s="212" t="s">
        <v>45</v>
      </c>
      <c r="O453" s="43"/>
      <c r="P453" s="213">
        <f>O453*H453</f>
        <v>0</v>
      </c>
      <c r="Q453" s="213">
        <v>0</v>
      </c>
      <c r="R453" s="213">
        <f>Q453*H453</f>
        <v>0</v>
      </c>
      <c r="S453" s="213">
        <v>0</v>
      </c>
      <c r="T453" s="214">
        <f>S453*H453</f>
        <v>0</v>
      </c>
      <c r="AR453" s="25" t="s">
        <v>203</v>
      </c>
      <c r="AT453" s="25" t="s">
        <v>198</v>
      </c>
      <c r="AU453" s="25" t="s">
        <v>83</v>
      </c>
      <c r="AY453" s="25" t="s">
        <v>196</v>
      </c>
      <c r="BE453" s="215">
        <f>IF(N453="základní",J453,0)</f>
        <v>0</v>
      </c>
      <c r="BF453" s="215">
        <f>IF(N453="snížená",J453,0)</f>
        <v>0</v>
      </c>
      <c r="BG453" s="215">
        <f>IF(N453="zákl. přenesená",J453,0)</f>
        <v>0</v>
      </c>
      <c r="BH453" s="215">
        <f>IF(N453="sníž. přenesená",J453,0)</f>
        <v>0</v>
      </c>
      <c r="BI453" s="215">
        <f>IF(N453="nulová",J453,0)</f>
        <v>0</v>
      </c>
      <c r="BJ453" s="25" t="s">
        <v>81</v>
      </c>
      <c r="BK453" s="215">
        <f>ROUND(I453*H453,2)</f>
        <v>0</v>
      </c>
      <c r="BL453" s="25" t="s">
        <v>203</v>
      </c>
      <c r="BM453" s="25" t="s">
        <v>3786</v>
      </c>
    </row>
    <row r="454" spans="2:65" s="11" customFormat="1" ht="37.4" customHeight="1">
      <c r="B454" s="188"/>
      <c r="C454" s="189"/>
      <c r="D454" s="190" t="s">
        <v>73</v>
      </c>
      <c r="E454" s="191" t="s">
        <v>1146</v>
      </c>
      <c r="F454" s="191" t="s">
        <v>1147</v>
      </c>
      <c r="G454" s="189"/>
      <c r="H454" s="189"/>
      <c r="I454" s="192"/>
      <c r="J454" s="193">
        <f>BK454</f>
        <v>0</v>
      </c>
      <c r="K454" s="189"/>
      <c r="L454" s="194"/>
      <c r="M454" s="195"/>
      <c r="N454" s="196"/>
      <c r="O454" s="196"/>
      <c r="P454" s="197">
        <f>P455+P479+P484+P489+P500+P509</f>
        <v>0</v>
      </c>
      <c r="Q454" s="196"/>
      <c r="R454" s="197">
        <f>R455+R479+R484+R489+R500+R509</f>
        <v>1.0681258199999999</v>
      </c>
      <c r="S454" s="196"/>
      <c r="T454" s="198">
        <f>T455+T479+T484+T489+T500+T509</f>
        <v>0</v>
      </c>
      <c r="AR454" s="199" t="s">
        <v>83</v>
      </c>
      <c r="AT454" s="200" t="s">
        <v>73</v>
      </c>
      <c r="AU454" s="200" t="s">
        <v>74</v>
      </c>
      <c r="AY454" s="199" t="s">
        <v>196</v>
      </c>
      <c r="BK454" s="201">
        <f>BK455+BK479+BK484+BK489+BK500+BK509</f>
        <v>0</v>
      </c>
    </row>
    <row r="455" spans="2:65" s="11" customFormat="1" ht="19.899999999999999" customHeight="1">
      <c r="B455" s="188"/>
      <c r="C455" s="189"/>
      <c r="D455" s="190" t="s">
        <v>73</v>
      </c>
      <c r="E455" s="202" t="s">
        <v>1148</v>
      </c>
      <c r="F455" s="202" t="s">
        <v>1149</v>
      </c>
      <c r="G455" s="189"/>
      <c r="H455" s="189"/>
      <c r="I455" s="192"/>
      <c r="J455" s="203">
        <f>BK455</f>
        <v>0</v>
      </c>
      <c r="K455" s="189"/>
      <c r="L455" s="194"/>
      <c r="M455" s="195"/>
      <c r="N455" s="196"/>
      <c r="O455" s="196"/>
      <c r="P455" s="197">
        <f>SUM(P456:P478)</f>
        <v>0</v>
      </c>
      <c r="Q455" s="196"/>
      <c r="R455" s="197">
        <f>SUM(R456:R478)</f>
        <v>0.10248499999999998</v>
      </c>
      <c r="S455" s="196"/>
      <c r="T455" s="198">
        <f>SUM(T456:T478)</f>
        <v>0</v>
      </c>
      <c r="AR455" s="199" t="s">
        <v>83</v>
      </c>
      <c r="AT455" s="200" t="s">
        <v>73</v>
      </c>
      <c r="AU455" s="200" t="s">
        <v>81</v>
      </c>
      <c r="AY455" s="199" t="s">
        <v>196</v>
      </c>
      <c r="BK455" s="201">
        <f>SUM(BK456:BK478)</f>
        <v>0</v>
      </c>
    </row>
    <row r="456" spans="2:65" s="1" customFormat="1" ht="46" customHeight="1">
      <c r="B456" s="42"/>
      <c r="C456" s="204" t="s">
        <v>514</v>
      </c>
      <c r="D456" s="204" t="s">
        <v>198</v>
      </c>
      <c r="E456" s="205" t="s">
        <v>3787</v>
      </c>
      <c r="F456" s="206" t="s">
        <v>3788</v>
      </c>
      <c r="G456" s="207" t="s">
        <v>267</v>
      </c>
      <c r="H456" s="208">
        <v>108.1</v>
      </c>
      <c r="I456" s="209"/>
      <c r="J456" s="210">
        <f>ROUND(I456*H456,2)</f>
        <v>0</v>
      </c>
      <c r="K456" s="206" t="s">
        <v>202</v>
      </c>
      <c r="L456" s="62"/>
      <c r="M456" s="211" t="s">
        <v>24</v>
      </c>
      <c r="N456" s="212" t="s">
        <v>45</v>
      </c>
      <c r="O456" s="43"/>
      <c r="P456" s="213">
        <f>O456*H456</f>
        <v>0</v>
      </c>
      <c r="Q456" s="213">
        <v>8.0999999999999996E-4</v>
      </c>
      <c r="R456" s="213">
        <f>Q456*H456</f>
        <v>8.7560999999999986E-2</v>
      </c>
      <c r="S456" s="213">
        <v>0</v>
      </c>
      <c r="T456" s="214">
        <f>S456*H456</f>
        <v>0</v>
      </c>
      <c r="AR456" s="25" t="s">
        <v>290</v>
      </c>
      <c r="AT456" s="25" t="s">
        <v>198</v>
      </c>
      <c r="AU456" s="25" t="s">
        <v>83</v>
      </c>
      <c r="AY456" s="25" t="s">
        <v>196</v>
      </c>
      <c r="BE456" s="215">
        <f>IF(N456="základní",J456,0)</f>
        <v>0</v>
      </c>
      <c r="BF456" s="215">
        <f>IF(N456="snížená",J456,0)</f>
        <v>0</v>
      </c>
      <c r="BG456" s="215">
        <f>IF(N456="zákl. přenesená",J456,0)</f>
        <v>0</v>
      </c>
      <c r="BH456" s="215">
        <f>IF(N456="sníž. přenesená",J456,0)</f>
        <v>0</v>
      </c>
      <c r="BI456" s="215">
        <f>IF(N456="nulová",J456,0)</f>
        <v>0</v>
      </c>
      <c r="BJ456" s="25" t="s">
        <v>81</v>
      </c>
      <c r="BK456" s="215">
        <f>ROUND(I456*H456,2)</f>
        <v>0</v>
      </c>
      <c r="BL456" s="25" t="s">
        <v>290</v>
      </c>
      <c r="BM456" s="25" t="s">
        <v>3789</v>
      </c>
    </row>
    <row r="457" spans="2:65" s="15" customFormat="1">
      <c r="B457" s="260"/>
      <c r="C457" s="261"/>
      <c r="D457" s="218" t="s">
        <v>205</v>
      </c>
      <c r="E457" s="262" t="s">
        <v>24</v>
      </c>
      <c r="F457" s="263" t="s">
        <v>3479</v>
      </c>
      <c r="G457" s="261"/>
      <c r="H457" s="262" t="s">
        <v>24</v>
      </c>
      <c r="I457" s="264"/>
      <c r="J457" s="261"/>
      <c r="K457" s="261"/>
      <c r="L457" s="265"/>
      <c r="M457" s="266"/>
      <c r="N457" s="267"/>
      <c r="O457" s="267"/>
      <c r="P457" s="267"/>
      <c r="Q457" s="267"/>
      <c r="R457" s="267"/>
      <c r="S457" s="267"/>
      <c r="T457" s="268"/>
      <c r="AT457" s="269" t="s">
        <v>205</v>
      </c>
      <c r="AU457" s="269" t="s">
        <v>83</v>
      </c>
      <c r="AV457" s="15" t="s">
        <v>81</v>
      </c>
      <c r="AW457" s="15" t="s">
        <v>37</v>
      </c>
      <c r="AX457" s="15" t="s">
        <v>74</v>
      </c>
      <c r="AY457" s="269" t="s">
        <v>196</v>
      </c>
    </row>
    <row r="458" spans="2:65" s="15" customFormat="1">
      <c r="B458" s="260"/>
      <c r="C458" s="261"/>
      <c r="D458" s="218" t="s">
        <v>205</v>
      </c>
      <c r="E458" s="262" t="s">
        <v>24</v>
      </c>
      <c r="F458" s="263" t="s">
        <v>3480</v>
      </c>
      <c r="G458" s="261"/>
      <c r="H458" s="262" t="s">
        <v>24</v>
      </c>
      <c r="I458" s="264"/>
      <c r="J458" s="261"/>
      <c r="K458" s="261"/>
      <c r="L458" s="265"/>
      <c r="M458" s="266"/>
      <c r="N458" s="267"/>
      <c r="O458" s="267"/>
      <c r="P458" s="267"/>
      <c r="Q458" s="267"/>
      <c r="R458" s="267"/>
      <c r="S458" s="267"/>
      <c r="T458" s="268"/>
      <c r="AT458" s="269" t="s">
        <v>205</v>
      </c>
      <c r="AU458" s="269" t="s">
        <v>83</v>
      </c>
      <c r="AV458" s="15" t="s">
        <v>81</v>
      </c>
      <c r="AW458" s="15" t="s">
        <v>37</v>
      </c>
      <c r="AX458" s="15" t="s">
        <v>74</v>
      </c>
      <c r="AY458" s="269" t="s">
        <v>196</v>
      </c>
    </row>
    <row r="459" spans="2:65" s="12" customFormat="1">
      <c r="B459" s="216"/>
      <c r="C459" s="217"/>
      <c r="D459" s="218" t="s">
        <v>205</v>
      </c>
      <c r="E459" s="219" t="s">
        <v>24</v>
      </c>
      <c r="F459" s="220" t="s">
        <v>24</v>
      </c>
      <c r="G459" s="217"/>
      <c r="H459" s="221">
        <v>0</v>
      </c>
      <c r="I459" s="222"/>
      <c r="J459" s="217"/>
      <c r="K459" s="217"/>
      <c r="L459" s="223"/>
      <c r="M459" s="224"/>
      <c r="N459" s="225"/>
      <c r="O459" s="225"/>
      <c r="P459" s="225"/>
      <c r="Q459" s="225"/>
      <c r="R459" s="225"/>
      <c r="S459" s="225"/>
      <c r="T459" s="226"/>
      <c r="AT459" s="227" t="s">
        <v>205</v>
      </c>
      <c r="AU459" s="227" t="s">
        <v>83</v>
      </c>
      <c r="AV459" s="12" t="s">
        <v>83</v>
      </c>
      <c r="AW459" s="12" t="s">
        <v>37</v>
      </c>
      <c r="AX459" s="12" t="s">
        <v>74</v>
      </c>
      <c r="AY459" s="227" t="s">
        <v>196</v>
      </c>
    </row>
    <row r="460" spans="2:65" s="12" customFormat="1">
      <c r="B460" s="216"/>
      <c r="C460" s="217"/>
      <c r="D460" s="218" t="s">
        <v>205</v>
      </c>
      <c r="E460" s="219" t="s">
        <v>24</v>
      </c>
      <c r="F460" s="220" t="s">
        <v>3790</v>
      </c>
      <c r="G460" s="217"/>
      <c r="H460" s="221">
        <v>17.25</v>
      </c>
      <c r="I460" s="222"/>
      <c r="J460" s="217"/>
      <c r="K460" s="217"/>
      <c r="L460" s="223"/>
      <c r="M460" s="224"/>
      <c r="N460" s="225"/>
      <c r="O460" s="225"/>
      <c r="P460" s="225"/>
      <c r="Q460" s="225"/>
      <c r="R460" s="225"/>
      <c r="S460" s="225"/>
      <c r="T460" s="226"/>
      <c r="AT460" s="227" t="s">
        <v>205</v>
      </c>
      <c r="AU460" s="227" t="s">
        <v>83</v>
      </c>
      <c r="AV460" s="12" t="s">
        <v>83</v>
      </c>
      <c r="AW460" s="12" t="s">
        <v>37</v>
      </c>
      <c r="AX460" s="12" t="s">
        <v>74</v>
      </c>
      <c r="AY460" s="227" t="s">
        <v>196</v>
      </c>
    </row>
    <row r="461" spans="2:65" s="13" customFormat="1">
      <c r="B461" s="228"/>
      <c r="C461" s="229"/>
      <c r="D461" s="218" t="s">
        <v>205</v>
      </c>
      <c r="E461" s="230" t="s">
        <v>24</v>
      </c>
      <c r="F461" s="231" t="s">
        <v>3482</v>
      </c>
      <c r="G461" s="229"/>
      <c r="H461" s="232">
        <v>17.25</v>
      </c>
      <c r="I461" s="233"/>
      <c r="J461" s="229"/>
      <c r="K461" s="229"/>
      <c r="L461" s="234"/>
      <c r="M461" s="235"/>
      <c r="N461" s="236"/>
      <c r="O461" s="236"/>
      <c r="P461" s="236"/>
      <c r="Q461" s="236"/>
      <c r="R461" s="236"/>
      <c r="S461" s="236"/>
      <c r="T461" s="237"/>
      <c r="AT461" s="238" t="s">
        <v>205</v>
      </c>
      <c r="AU461" s="238" t="s">
        <v>83</v>
      </c>
      <c r="AV461" s="13" t="s">
        <v>211</v>
      </c>
      <c r="AW461" s="13" t="s">
        <v>37</v>
      </c>
      <c r="AX461" s="13" t="s">
        <v>74</v>
      </c>
      <c r="AY461" s="238" t="s">
        <v>196</v>
      </c>
    </row>
    <row r="462" spans="2:65" s="12" customFormat="1">
      <c r="B462" s="216"/>
      <c r="C462" s="217"/>
      <c r="D462" s="218" t="s">
        <v>205</v>
      </c>
      <c r="E462" s="219" t="s">
        <v>24</v>
      </c>
      <c r="F462" s="220" t="s">
        <v>3791</v>
      </c>
      <c r="G462" s="217"/>
      <c r="H462" s="221">
        <v>35.85</v>
      </c>
      <c r="I462" s="222"/>
      <c r="J462" s="217"/>
      <c r="K462" s="217"/>
      <c r="L462" s="223"/>
      <c r="M462" s="224"/>
      <c r="N462" s="225"/>
      <c r="O462" s="225"/>
      <c r="P462" s="225"/>
      <c r="Q462" s="225"/>
      <c r="R462" s="225"/>
      <c r="S462" s="225"/>
      <c r="T462" s="226"/>
      <c r="AT462" s="227" t="s">
        <v>205</v>
      </c>
      <c r="AU462" s="227" t="s">
        <v>83</v>
      </c>
      <c r="AV462" s="12" t="s">
        <v>83</v>
      </c>
      <c r="AW462" s="12" t="s">
        <v>37</v>
      </c>
      <c r="AX462" s="12" t="s">
        <v>74</v>
      </c>
      <c r="AY462" s="227" t="s">
        <v>196</v>
      </c>
    </row>
    <row r="463" spans="2:65" s="13" customFormat="1">
      <c r="B463" s="228"/>
      <c r="C463" s="229"/>
      <c r="D463" s="218" t="s">
        <v>205</v>
      </c>
      <c r="E463" s="230" t="s">
        <v>24</v>
      </c>
      <c r="F463" s="231" t="s">
        <v>3484</v>
      </c>
      <c r="G463" s="229"/>
      <c r="H463" s="232">
        <v>35.85</v>
      </c>
      <c r="I463" s="233"/>
      <c r="J463" s="229"/>
      <c r="K463" s="229"/>
      <c r="L463" s="234"/>
      <c r="M463" s="235"/>
      <c r="N463" s="236"/>
      <c r="O463" s="236"/>
      <c r="P463" s="236"/>
      <c r="Q463" s="236"/>
      <c r="R463" s="236"/>
      <c r="S463" s="236"/>
      <c r="T463" s="237"/>
      <c r="AT463" s="238" t="s">
        <v>205</v>
      </c>
      <c r="AU463" s="238" t="s">
        <v>83</v>
      </c>
      <c r="AV463" s="13" t="s">
        <v>211</v>
      </c>
      <c r="AW463" s="13" t="s">
        <v>37</v>
      </c>
      <c r="AX463" s="13" t="s">
        <v>74</v>
      </c>
      <c r="AY463" s="238" t="s">
        <v>196</v>
      </c>
    </row>
    <row r="464" spans="2:65" s="12" customFormat="1">
      <c r="B464" s="216"/>
      <c r="C464" s="217"/>
      <c r="D464" s="218" t="s">
        <v>205</v>
      </c>
      <c r="E464" s="219" t="s">
        <v>24</v>
      </c>
      <c r="F464" s="220" t="s">
        <v>3792</v>
      </c>
      <c r="G464" s="217"/>
      <c r="H464" s="221">
        <v>55</v>
      </c>
      <c r="I464" s="222"/>
      <c r="J464" s="217"/>
      <c r="K464" s="217"/>
      <c r="L464" s="223"/>
      <c r="M464" s="224"/>
      <c r="N464" s="225"/>
      <c r="O464" s="225"/>
      <c r="P464" s="225"/>
      <c r="Q464" s="225"/>
      <c r="R464" s="225"/>
      <c r="S464" s="225"/>
      <c r="T464" s="226"/>
      <c r="AT464" s="227" t="s">
        <v>205</v>
      </c>
      <c r="AU464" s="227" t="s">
        <v>83</v>
      </c>
      <c r="AV464" s="12" t="s">
        <v>83</v>
      </c>
      <c r="AW464" s="12" t="s">
        <v>37</v>
      </c>
      <c r="AX464" s="12" t="s">
        <v>74</v>
      </c>
      <c r="AY464" s="227" t="s">
        <v>196</v>
      </c>
    </row>
    <row r="465" spans="2:65" s="13" customFormat="1">
      <c r="B465" s="228"/>
      <c r="C465" s="229"/>
      <c r="D465" s="218" t="s">
        <v>205</v>
      </c>
      <c r="E465" s="230" t="s">
        <v>24</v>
      </c>
      <c r="F465" s="231" t="s">
        <v>3486</v>
      </c>
      <c r="G465" s="229"/>
      <c r="H465" s="232">
        <v>55</v>
      </c>
      <c r="I465" s="233"/>
      <c r="J465" s="229"/>
      <c r="K465" s="229"/>
      <c r="L465" s="234"/>
      <c r="M465" s="235"/>
      <c r="N465" s="236"/>
      <c r="O465" s="236"/>
      <c r="P465" s="236"/>
      <c r="Q465" s="236"/>
      <c r="R465" s="236"/>
      <c r="S465" s="236"/>
      <c r="T465" s="237"/>
      <c r="AT465" s="238" t="s">
        <v>205</v>
      </c>
      <c r="AU465" s="238" t="s">
        <v>83</v>
      </c>
      <c r="AV465" s="13" t="s">
        <v>211</v>
      </c>
      <c r="AW465" s="13" t="s">
        <v>37</v>
      </c>
      <c r="AX465" s="13" t="s">
        <v>74</v>
      </c>
      <c r="AY465" s="238" t="s">
        <v>196</v>
      </c>
    </row>
    <row r="466" spans="2:65" s="14" customFormat="1">
      <c r="B466" s="239"/>
      <c r="C466" s="240"/>
      <c r="D466" s="218" t="s">
        <v>205</v>
      </c>
      <c r="E466" s="241" t="s">
        <v>24</v>
      </c>
      <c r="F466" s="242" t="s">
        <v>3487</v>
      </c>
      <c r="G466" s="240"/>
      <c r="H466" s="243">
        <v>108.1</v>
      </c>
      <c r="I466" s="244"/>
      <c r="J466" s="240"/>
      <c r="K466" s="240"/>
      <c r="L466" s="245"/>
      <c r="M466" s="246"/>
      <c r="N466" s="247"/>
      <c r="O466" s="247"/>
      <c r="P466" s="247"/>
      <c r="Q466" s="247"/>
      <c r="R466" s="247"/>
      <c r="S466" s="247"/>
      <c r="T466" s="248"/>
      <c r="AT466" s="249" t="s">
        <v>205</v>
      </c>
      <c r="AU466" s="249" t="s">
        <v>83</v>
      </c>
      <c r="AV466" s="14" t="s">
        <v>203</v>
      </c>
      <c r="AW466" s="14" t="s">
        <v>37</v>
      </c>
      <c r="AX466" s="14" t="s">
        <v>81</v>
      </c>
      <c r="AY466" s="249" t="s">
        <v>196</v>
      </c>
    </row>
    <row r="467" spans="2:65" s="1" customFormat="1" ht="23" customHeight="1">
      <c r="B467" s="42"/>
      <c r="C467" s="204" t="s">
        <v>518</v>
      </c>
      <c r="D467" s="204" t="s">
        <v>198</v>
      </c>
      <c r="E467" s="205" t="s">
        <v>3793</v>
      </c>
      <c r="F467" s="206" t="s">
        <v>3794</v>
      </c>
      <c r="G467" s="207" t="s">
        <v>320</v>
      </c>
      <c r="H467" s="208">
        <v>57.4</v>
      </c>
      <c r="I467" s="209"/>
      <c r="J467" s="210">
        <f>ROUND(I467*H467,2)</f>
        <v>0</v>
      </c>
      <c r="K467" s="206" t="s">
        <v>202</v>
      </c>
      <c r="L467" s="62"/>
      <c r="M467" s="211" t="s">
        <v>24</v>
      </c>
      <c r="N467" s="212" t="s">
        <v>45</v>
      </c>
      <c r="O467" s="43"/>
      <c r="P467" s="213">
        <f>O467*H467</f>
        <v>0</v>
      </c>
      <c r="Q467" s="213">
        <v>2.5999999999999998E-4</v>
      </c>
      <c r="R467" s="213">
        <f>Q467*H467</f>
        <v>1.4923999999999998E-2</v>
      </c>
      <c r="S467" s="213">
        <v>0</v>
      </c>
      <c r="T467" s="214">
        <f>S467*H467</f>
        <v>0</v>
      </c>
      <c r="AR467" s="25" t="s">
        <v>290</v>
      </c>
      <c r="AT467" s="25" t="s">
        <v>198</v>
      </c>
      <c r="AU467" s="25" t="s">
        <v>83</v>
      </c>
      <c r="AY467" s="25" t="s">
        <v>196</v>
      </c>
      <c r="BE467" s="215">
        <f>IF(N467="základní",J467,0)</f>
        <v>0</v>
      </c>
      <c r="BF467" s="215">
        <f>IF(N467="snížená",J467,0)</f>
        <v>0</v>
      </c>
      <c r="BG467" s="215">
        <f>IF(N467="zákl. přenesená",J467,0)</f>
        <v>0</v>
      </c>
      <c r="BH467" s="215">
        <f>IF(N467="sníž. přenesená",J467,0)</f>
        <v>0</v>
      </c>
      <c r="BI467" s="215">
        <f>IF(N467="nulová",J467,0)</f>
        <v>0</v>
      </c>
      <c r="BJ467" s="25" t="s">
        <v>81</v>
      </c>
      <c r="BK467" s="215">
        <f>ROUND(I467*H467,2)</f>
        <v>0</v>
      </c>
      <c r="BL467" s="25" t="s">
        <v>290</v>
      </c>
      <c r="BM467" s="25" t="s">
        <v>3795</v>
      </c>
    </row>
    <row r="468" spans="2:65" s="15" customFormat="1">
      <c r="B468" s="260"/>
      <c r="C468" s="261"/>
      <c r="D468" s="218" t="s">
        <v>205</v>
      </c>
      <c r="E468" s="262" t="s">
        <v>24</v>
      </c>
      <c r="F468" s="263" t="s">
        <v>3479</v>
      </c>
      <c r="G468" s="261"/>
      <c r="H468" s="262" t="s">
        <v>24</v>
      </c>
      <c r="I468" s="264"/>
      <c r="J468" s="261"/>
      <c r="K468" s="261"/>
      <c r="L468" s="265"/>
      <c r="M468" s="266"/>
      <c r="N468" s="267"/>
      <c r="O468" s="267"/>
      <c r="P468" s="267"/>
      <c r="Q468" s="267"/>
      <c r="R468" s="267"/>
      <c r="S468" s="267"/>
      <c r="T468" s="268"/>
      <c r="AT468" s="269" t="s">
        <v>205</v>
      </c>
      <c r="AU468" s="269" t="s">
        <v>83</v>
      </c>
      <c r="AV468" s="15" t="s">
        <v>81</v>
      </c>
      <c r="AW468" s="15" t="s">
        <v>37</v>
      </c>
      <c r="AX468" s="15" t="s">
        <v>74</v>
      </c>
      <c r="AY468" s="269" t="s">
        <v>196</v>
      </c>
    </row>
    <row r="469" spans="2:65" s="15" customFormat="1">
      <c r="B469" s="260"/>
      <c r="C469" s="261"/>
      <c r="D469" s="218" t="s">
        <v>205</v>
      </c>
      <c r="E469" s="262" t="s">
        <v>24</v>
      </c>
      <c r="F469" s="263" t="s">
        <v>3480</v>
      </c>
      <c r="G469" s="261"/>
      <c r="H469" s="262" t="s">
        <v>24</v>
      </c>
      <c r="I469" s="264"/>
      <c r="J469" s="261"/>
      <c r="K469" s="261"/>
      <c r="L469" s="265"/>
      <c r="M469" s="266"/>
      <c r="N469" s="267"/>
      <c r="O469" s="267"/>
      <c r="P469" s="267"/>
      <c r="Q469" s="267"/>
      <c r="R469" s="267"/>
      <c r="S469" s="267"/>
      <c r="T469" s="268"/>
      <c r="AT469" s="269" t="s">
        <v>205</v>
      </c>
      <c r="AU469" s="269" t="s">
        <v>83</v>
      </c>
      <c r="AV469" s="15" t="s">
        <v>81</v>
      </c>
      <c r="AW469" s="15" t="s">
        <v>37</v>
      </c>
      <c r="AX469" s="15" t="s">
        <v>74</v>
      </c>
      <c r="AY469" s="269" t="s">
        <v>196</v>
      </c>
    </row>
    <row r="470" spans="2:65" s="12" customFormat="1">
      <c r="B470" s="216"/>
      <c r="C470" s="217"/>
      <c r="D470" s="218" t="s">
        <v>205</v>
      </c>
      <c r="E470" s="219" t="s">
        <v>24</v>
      </c>
      <c r="F470" s="220" t="s">
        <v>24</v>
      </c>
      <c r="G470" s="217"/>
      <c r="H470" s="221">
        <v>0</v>
      </c>
      <c r="I470" s="222"/>
      <c r="J470" s="217"/>
      <c r="K470" s="217"/>
      <c r="L470" s="223"/>
      <c r="M470" s="224"/>
      <c r="N470" s="225"/>
      <c r="O470" s="225"/>
      <c r="P470" s="225"/>
      <c r="Q470" s="225"/>
      <c r="R470" s="225"/>
      <c r="S470" s="225"/>
      <c r="T470" s="226"/>
      <c r="AT470" s="227" t="s">
        <v>205</v>
      </c>
      <c r="AU470" s="227" t="s">
        <v>83</v>
      </c>
      <c r="AV470" s="12" t="s">
        <v>83</v>
      </c>
      <c r="AW470" s="12" t="s">
        <v>37</v>
      </c>
      <c r="AX470" s="12" t="s">
        <v>74</v>
      </c>
      <c r="AY470" s="227" t="s">
        <v>196</v>
      </c>
    </row>
    <row r="471" spans="2:65" s="12" customFormat="1">
      <c r="B471" s="216"/>
      <c r="C471" s="217"/>
      <c r="D471" s="218" t="s">
        <v>205</v>
      </c>
      <c r="E471" s="219" t="s">
        <v>24</v>
      </c>
      <c r="F471" s="220" t="s">
        <v>3796</v>
      </c>
      <c r="G471" s="217"/>
      <c r="H471" s="221">
        <v>11.5</v>
      </c>
      <c r="I471" s="222"/>
      <c r="J471" s="217"/>
      <c r="K471" s="217"/>
      <c r="L471" s="223"/>
      <c r="M471" s="224"/>
      <c r="N471" s="225"/>
      <c r="O471" s="225"/>
      <c r="P471" s="225"/>
      <c r="Q471" s="225"/>
      <c r="R471" s="225"/>
      <c r="S471" s="225"/>
      <c r="T471" s="226"/>
      <c r="AT471" s="227" t="s">
        <v>205</v>
      </c>
      <c r="AU471" s="227" t="s">
        <v>83</v>
      </c>
      <c r="AV471" s="12" t="s">
        <v>83</v>
      </c>
      <c r="AW471" s="12" t="s">
        <v>37</v>
      </c>
      <c r="AX471" s="12" t="s">
        <v>74</v>
      </c>
      <c r="AY471" s="227" t="s">
        <v>196</v>
      </c>
    </row>
    <row r="472" spans="2:65" s="13" customFormat="1">
      <c r="B472" s="228"/>
      <c r="C472" s="229"/>
      <c r="D472" s="218" t="s">
        <v>205</v>
      </c>
      <c r="E472" s="230" t="s">
        <v>24</v>
      </c>
      <c r="F472" s="231" t="s">
        <v>3482</v>
      </c>
      <c r="G472" s="229"/>
      <c r="H472" s="232">
        <v>11.5</v>
      </c>
      <c r="I472" s="233"/>
      <c r="J472" s="229"/>
      <c r="K472" s="229"/>
      <c r="L472" s="234"/>
      <c r="M472" s="235"/>
      <c r="N472" s="236"/>
      <c r="O472" s="236"/>
      <c r="P472" s="236"/>
      <c r="Q472" s="236"/>
      <c r="R472" s="236"/>
      <c r="S472" s="236"/>
      <c r="T472" s="237"/>
      <c r="AT472" s="238" t="s">
        <v>205</v>
      </c>
      <c r="AU472" s="238" t="s">
        <v>83</v>
      </c>
      <c r="AV472" s="13" t="s">
        <v>211</v>
      </c>
      <c r="AW472" s="13" t="s">
        <v>37</v>
      </c>
      <c r="AX472" s="13" t="s">
        <v>74</v>
      </c>
      <c r="AY472" s="238" t="s">
        <v>196</v>
      </c>
    </row>
    <row r="473" spans="2:65" s="12" customFormat="1">
      <c r="B473" s="216"/>
      <c r="C473" s="217"/>
      <c r="D473" s="218" t="s">
        <v>205</v>
      </c>
      <c r="E473" s="219" t="s">
        <v>24</v>
      </c>
      <c r="F473" s="220" t="s">
        <v>3797</v>
      </c>
      <c r="G473" s="217"/>
      <c r="H473" s="221">
        <v>23.9</v>
      </c>
      <c r="I473" s="222"/>
      <c r="J473" s="217"/>
      <c r="K473" s="217"/>
      <c r="L473" s="223"/>
      <c r="M473" s="224"/>
      <c r="N473" s="225"/>
      <c r="O473" s="225"/>
      <c r="P473" s="225"/>
      <c r="Q473" s="225"/>
      <c r="R473" s="225"/>
      <c r="S473" s="225"/>
      <c r="T473" s="226"/>
      <c r="AT473" s="227" t="s">
        <v>205</v>
      </c>
      <c r="AU473" s="227" t="s">
        <v>83</v>
      </c>
      <c r="AV473" s="12" t="s">
        <v>83</v>
      </c>
      <c r="AW473" s="12" t="s">
        <v>37</v>
      </c>
      <c r="AX473" s="12" t="s">
        <v>74</v>
      </c>
      <c r="AY473" s="227" t="s">
        <v>196</v>
      </c>
    </row>
    <row r="474" spans="2:65" s="13" customFormat="1">
      <c r="B474" s="228"/>
      <c r="C474" s="229"/>
      <c r="D474" s="218" t="s">
        <v>205</v>
      </c>
      <c r="E474" s="230" t="s">
        <v>24</v>
      </c>
      <c r="F474" s="231" t="s">
        <v>3484</v>
      </c>
      <c r="G474" s="229"/>
      <c r="H474" s="232">
        <v>23.9</v>
      </c>
      <c r="I474" s="233"/>
      <c r="J474" s="229"/>
      <c r="K474" s="229"/>
      <c r="L474" s="234"/>
      <c r="M474" s="235"/>
      <c r="N474" s="236"/>
      <c r="O474" s="236"/>
      <c r="P474" s="236"/>
      <c r="Q474" s="236"/>
      <c r="R474" s="236"/>
      <c r="S474" s="236"/>
      <c r="T474" s="237"/>
      <c r="AT474" s="238" t="s">
        <v>205</v>
      </c>
      <c r="AU474" s="238" t="s">
        <v>83</v>
      </c>
      <c r="AV474" s="13" t="s">
        <v>211</v>
      </c>
      <c r="AW474" s="13" t="s">
        <v>37</v>
      </c>
      <c r="AX474" s="13" t="s">
        <v>74</v>
      </c>
      <c r="AY474" s="238" t="s">
        <v>196</v>
      </c>
    </row>
    <row r="475" spans="2:65" s="12" customFormat="1">
      <c r="B475" s="216"/>
      <c r="C475" s="217"/>
      <c r="D475" s="218" t="s">
        <v>205</v>
      </c>
      <c r="E475" s="219" t="s">
        <v>24</v>
      </c>
      <c r="F475" s="220" t="s">
        <v>3798</v>
      </c>
      <c r="G475" s="217"/>
      <c r="H475" s="221">
        <v>22</v>
      </c>
      <c r="I475" s="222"/>
      <c r="J475" s="217"/>
      <c r="K475" s="217"/>
      <c r="L475" s="223"/>
      <c r="M475" s="224"/>
      <c r="N475" s="225"/>
      <c r="O475" s="225"/>
      <c r="P475" s="225"/>
      <c r="Q475" s="225"/>
      <c r="R475" s="225"/>
      <c r="S475" s="225"/>
      <c r="T475" s="226"/>
      <c r="AT475" s="227" t="s">
        <v>205</v>
      </c>
      <c r="AU475" s="227" t="s">
        <v>83</v>
      </c>
      <c r="AV475" s="12" t="s">
        <v>83</v>
      </c>
      <c r="AW475" s="12" t="s">
        <v>37</v>
      </c>
      <c r="AX475" s="12" t="s">
        <v>74</v>
      </c>
      <c r="AY475" s="227" t="s">
        <v>196</v>
      </c>
    </row>
    <row r="476" spans="2:65" s="13" customFormat="1">
      <c r="B476" s="228"/>
      <c r="C476" s="229"/>
      <c r="D476" s="218" t="s">
        <v>205</v>
      </c>
      <c r="E476" s="230" t="s">
        <v>24</v>
      </c>
      <c r="F476" s="231" t="s">
        <v>3486</v>
      </c>
      <c r="G476" s="229"/>
      <c r="H476" s="232">
        <v>22</v>
      </c>
      <c r="I476" s="233"/>
      <c r="J476" s="229"/>
      <c r="K476" s="229"/>
      <c r="L476" s="234"/>
      <c r="M476" s="235"/>
      <c r="N476" s="236"/>
      <c r="O476" s="236"/>
      <c r="P476" s="236"/>
      <c r="Q476" s="236"/>
      <c r="R476" s="236"/>
      <c r="S476" s="236"/>
      <c r="T476" s="237"/>
      <c r="AT476" s="238" t="s">
        <v>205</v>
      </c>
      <c r="AU476" s="238" t="s">
        <v>83</v>
      </c>
      <c r="AV476" s="13" t="s">
        <v>211</v>
      </c>
      <c r="AW476" s="13" t="s">
        <v>37</v>
      </c>
      <c r="AX476" s="13" t="s">
        <v>74</v>
      </c>
      <c r="AY476" s="238" t="s">
        <v>196</v>
      </c>
    </row>
    <row r="477" spans="2:65" s="14" customFormat="1">
      <c r="B477" s="239"/>
      <c r="C477" s="240"/>
      <c r="D477" s="218" t="s">
        <v>205</v>
      </c>
      <c r="E477" s="241" t="s">
        <v>24</v>
      </c>
      <c r="F477" s="242" t="s">
        <v>3799</v>
      </c>
      <c r="G477" s="240"/>
      <c r="H477" s="243">
        <v>57.4</v>
      </c>
      <c r="I477" s="244"/>
      <c r="J477" s="240"/>
      <c r="K477" s="240"/>
      <c r="L477" s="245"/>
      <c r="M477" s="246"/>
      <c r="N477" s="247"/>
      <c r="O477" s="247"/>
      <c r="P477" s="247"/>
      <c r="Q477" s="247"/>
      <c r="R477" s="247"/>
      <c r="S477" s="247"/>
      <c r="T477" s="248"/>
      <c r="AT477" s="249" t="s">
        <v>205</v>
      </c>
      <c r="AU477" s="249" t="s">
        <v>83</v>
      </c>
      <c r="AV477" s="14" t="s">
        <v>203</v>
      </c>
      <c r="AW477" s="14" t="s">
        <v>37</v>
      </c>
      <c r="AX477" s="14" t="s">
        <v>81</v>
      </c>
      <c r="AY477" s="249" t="s">
        <v>196</v>
      </c>
    </row>
    <row r="478" spans="2:65" s="1" customFormat="1" ht="46" customHeight="1">
      <c r="B478" s="42"/>
      <c r="C478" s="204" t="s">
        <v>523</v>
      </c>
      <c r="D478" s="204" t="s">
        <v>198</v>
      </c>
      <c r="E478" s="205" t="s">
        <v>1187</v>
      </c>
      <c r="F478" s="206" t="s">
        <v>1188</v>
      </c>
      <c r="G478" s="207" t="s">
        <v>1189</v>
      </c>
      <c r="H478" s="270"/>
      <c r="I478" s="209"/>
      <c r="J478" s="210">
        <f>ROUND(I478*H478,2)</f>
        <v>0</v>
      </c>
      <c r="K478" s="206" t="s">
        <v>202</v>
      </c>
      <c r="L478" s="62"/>
      <c r="M478" s="211" t="s">
        <v>24</v>
      </c>
      <c r="N478" s="212" t="s">
        <v>45</v>
      </c>
      <c r="O478" s="43"/>
      <c r="P478" s="213">
        <f>O478*H478</f>
        <v>0</v>
      </c>
      <c r="Q478" s="213">
        <v>0</v>
      </c>
      <c r="R478" s="213">
        <f>Q478*H478</f>
        <v>0</v>
      </c>
      <c r="S478" s="213">
        <v>0</v>
      </c>
      <c r="T478" s="214">
        <f>S478*H478</f>
        <v>0</v>
      </c>
      <c r="AR478" s="25" t="s">
        <v>290</v>
      </c>
      <c r="AT478" s="25" t="s">
        <v>198</v>
      </c>
      <c r="AU478" s="25" t="s">
        <v>83</v>
      </c>
      <c r="AY478" s="25" t="s">
        <v>196</v>
      </c>
      <c r="BE478" s="215">
        <f>IF(N478="základní",J478,0)</f>
        <v>0</v>
      </c>
      <c r="BF478" s="215">
        <f>IF(N478="snížená",J478,0)</f>
        <v>0</v>
      </c>
      <c r="BG478" s="215">
        <f>IF(N478="zákl. přenesená",J478,0)</f>
        <v>0</v>
      </c>
      <c r="BH478" s="215">
        <f>IF(N478="sníž. přenesená",J478,0)</f>
        <v>0</v>
      </c>
      <c r="BI478" s="215">
        <f>IF(N478="nulová",J478,0)</f>
        <v>0</v>
      </c>
      <c r="BJ478" s="25" t="s">
        <v>81</v>
      </c>
      <c r="BK478" s="215">
        <f>ROUND(I478*H478,2)</f>
        <v>0</v>
      </c>
      <c r="BL478" s="25" t="s">
        <v>290</v>
      </c>
      <c r="BM478" s="25" t="s">
        <v>3800</v>
      </c>
    </row>
    <row r="479" spans="2:65" s="11" customFormat="1" ht="29.9" customHeight="1">
      <c r="B479" s="188"/>
      <c r="C479" s="189"/>
      <c r="D479" s="190" t="s">
        <v>73</v>
      </c>
      <c r="E479" s="202" t="s">
        <v>3801</v>
      </c>
      <c r="F479" s="202" t="s">
        <v>3802</v>
      </c>
      <c r="G479" s="189"/>
      <c r="H479" s="189"/>
      <c r="I479" s="192"/>
      <c r="J479" s="203">
        <f>BK479</f>
        <v>0</v>
      </c>
      <c r="K479" s="189"/>
      <c r="L479" s="194"/>
      <c r="M479" s="195"/>
      <c r="N479" s="196"/>
      <c r="O479" s="196"/>
      <c r="P479" s="197">
        <f>SUM(P480:P483)</f>
        <v>0</v>
      </c>
      <c r="Q479" s="196"/>
      <c r="R479" s="197">
        <f>SUM(R480:R483)</f>
        <v>0</v>
      </c>
      <c r="S479" s="196"/>
      <c r="T479" s="198">
        <f>SUM(T480:T483)</f>
        <v>0</v>
      </c>
      <c r="AR479" s="199" t="s">
        <v>83</v>
      </c>
      <c r="AT479" s="200" t="s">
        <v>73</v>
      </c>
      <c r="AU479" s="200" t="s">
        <v>81</v>
      </c>
      <c r="AY479" s="199" t="s">
        <v>196</v>
      </c>
      <c r="BK479" s="201">
        <f>SUM(BK480:BK483)</f>
        <v>0</v>
      </c>
    </row>
    <row r="480" spans="2:65" s="1" customFormat="1" ht="23" customHeight="1">
      <c r="B480" s="42"/>
      <c r="C480" s="204" t="s">
        <v>527</v>
      </c>
      <c r="D480" s="204" t="s">
        <v>198</v>
      </c>
      <c r="E480" s="205" t="s">
        <v>3803</v>
      </c>
      <c r="F480" s="206" t="s">
        <v>3804</v>
      </c>
      <c r="G480" s="207" t="s">
        <v>320</v>
      </c>
      <c r="H480" s="208">
        <v>45</v>
      </c>
      <c r="I480" s="209"/>
      <c r="J480" s="210">
        <f>ROUND(I480*H480,2)</f>
        <v>0</v>
      </c>
      <c r="K480" s="206" t="s">
        <v>24</v>
      </c>
      <c r="L480" s="62"/>
      <c r="M480" s="211" t="s">
        <v>24</v>
      </c>
      <c r="N480" s="212" t="s">
        <v>45</v>
      </c>
      <c r="O480" s="43"/>
      <c r="P480" s="213">
        <f>O480*H480</f>
        <v>0</v>
      </c>
      <c r="Q480" s="213">
        <v>0</v>
      </c>
      <c r="R480" s="213">
        <f>Q480*H480</f>
        <v>0</v>
      </c>
      <c r="S480" s="213">
        <v>0</v>
      </c>
      <c r="T480" s="214">
        <f>S480*H480</f>
        <v>0</v>
      </c>
      <c r="AR480" s="25" t="s">
        <v>290</v>
      </c>
      <c r="AT480" s="25" t="s">
        <v>198</v>
      </c>
      <c r="AU480" s="25" t="s">
        <v>83</v>
      </c>
      <c r="AY480" s="25" t="s">
        <v>196</v>
      </c>
      <c r="BE480" s="215">
        <f>IF(N480="základní",J480,0)</f>
        <v>0</v>
      </c>
      <c r="BF480" s="215">
        <f>IF(N480="snížená",J480,0)</f>
        <v>0</v>
      </c>
      <c r="BG480" s="215">
        <f>IF(N480="zákl. přenesená",J480,0)</f>
        <v>0</v>
      </c>
      <c r="BH480" s="215">
        <f>IF(N480="sníž. přenesená",J480,0)</f>
        <v>0</v>
      </c>
      <c r="BI480" s="215">
        <f>IF(N480="nulová",J480,0)</f>
        <v>0</v>
      </c>
      <c r="BJ480" s="25" t="s">
        <v>81</v>
      </c>
      <c r="BK480" s="215">
        <f>ROUND(I480*H480,2)</f>
        <v>0</v>
      </c>
      <c r="BL480" s="25" t="s">
        <v>290</v>
      </c>
      <c r="BM480" s="25" t="s">
        <v>3805</v>
      </c>
    </row>
    <row r="481" spans="2:65" s="12" customFormat="1">
      <c r="B481" s="216"/>
      <c r="C481" s="217"/>
      <c r="D481" s="218" t="s">
        <v>205</v>
      </c>
      <c r="E481" s="219" t="s">
        <v>24</v>
      </c>
      <c r="F481" s="220" t="s">
        <v>3806</v>
      </c>
      <c r="G481" s="217"/>
      <c r="H481" s="221">
        <v>45</v>
      </c>
      <c r="I481" s="222"/>
      <c r="J481" s="217"/>
      <c r="K481" s="217"/>
      <c r="L481" s="223"/>
      <c r="M481" s="224"/>
      <c r="N481" s="225"/>
      <c r="O481" s="225"/>
      <c r="P481" s="225"/>
      <c r="Q481" s="225"/>
      <c r="R481" s="225"/>
      <c r="S481" s="225"/>
      <c r="T481" s="226"/>
      <c r="AT481" s="227" t="s">
        <v>205</v>
      </c>
      <c r="AU481" s="227" t="s">
        <v>83</v>
      </c>
      <c r="AV481" s="12" t="s">
        <v>83</v>
      </c>
      <c r="AW481" s="12" t="s">
        <v>37</v>
      </c>
      <c r="AX481" s="12" t="s">
        <v>81</v>
      </c>
      <c r="AY481" s="227" t="s">
        <v>196</v>
      </c>
    </row>
    <row r="482" spans="2:65" s="1" customFormat="1" ht="14.5" customHeight="1">
      <c r="B482" s="42"/>
      <c r="C482" s="204" t="s">
        <v>531</v>
      </c>
      <c r="D482" s="204" t="s">
        <v>198</v>
      </c>
      <c r="E482" s="205" t="s">
        <v>3807</v>
      </c>
      <c r="F482" s="206" t="s">
        <v>3808</v>
      </c>
      <c r="G482" s="207" t="s">
        <v>320</v>
      </c>
      <c r="H482" s="208">
        <v>45</v>
      </c>
      <c r="I482" s="209"/>
      <c r="J482" s="210">
        <f>ROUND(I482*H482,2)</f>
        <v>0</v>
      </c>
      <c r="K482" s="206" t="s">
        <v>24</v>
      </c>
      <c r="L482" s="62"/>
      <c r="M482" s="211" t="s">
        <v>24</v>
      </c>
      <c r="N482" s="212" t="s">
        <v>45</v>
      </c>
      <c r="O482" s="43"/>
      <c r="P482" s="213">
        <f>O482*H482</f>
        <v>0</v>
      </c>
      <c r="Q482" s="213">
        <v>0</v>
      </c>
      <c r="R482" s="213">
        <f>Q482*H482</f>
        <v>0</v>
      </c>
      <c r="S482" s="213">
        <v>0</v>
      </c>
      <c r="T482" s="214">
        <f>S482*H482</f>
        <v>0</v>
      </c>
      <c r="AR482" s="25" t="s">
        <v>290</v>
      </c>
      <c r="AT482" s="25" t="s">
        <v>198</v>
      </c>
      <c r="AU482" s="25" t="s">
        <v>83</v>
      </c>
      <c r="AY482" s="25" t="s">
        <v>196</v>
      </c>
      <c r="BE482" s="215">
        <f>IF(N482="základní",J482,0)</f>
        <v>0</v>
      </c>
      <c r="BF482" s="215">
        <f>IF(N482="snížená",J482,0)</f>
        <v>0</v>
      </c>
      <c r="BG482" s="215">
        <f>IF(N482="zákl. přenesená",J482,0)</f>
        <v>0</v>
      </c>
      <c r="BH482" s="215">
        <f>IF(N482="sníž. přenesená",J482,0)</f>
        <v>0</v>
      </c>
      <c r="BI482" s="215">
        <f>IF(N482="nulová",J482,0)</f>
        <v>0</v>
      </c>
      <c r="BJ482" s="25" t="s">
        <v>81</v>
      </c>
      <c r="BK482" s="215">
        <f>ROUND(I482*H482,2)</f>
        <v>0</v>
      </c>
      <c r="BL482" s="25" t="s">
        <v>290</v>
      </c>
      <c r="BM482" s="25" t="s">
        <v>3809</v>
      </c>
    </row>
    <row r="483" spans="2:65" s="1" customFormat="1" ht="14.5" customHeight="1">
      <c r="B483" s="42"/>
      <c r="C483" s="204" t="s">
        <v>535</v>
      </c>
      <c r="D483" s="204" t="s">
        <v>198</v>
      </c>
      <c r="E483" s="205" t="s">
        <v>3810</v>
      </c>
      <c r="F483" s="206" t="s">
        <v>3811</v>
      </c>
      <c r="G483" s="207" t="s">
        <v>248</v>
      </c>
      <c r="H483" s="208">
        <v>1</v>
      </c>
      <c r="I483" s="209"/>
      <c r="J483" s="210">
        <f>ROUND(I483*H483,2)</f>
        <v>0</v>
      </c>
      <c r="K483" s="206" t="s">
        <v>24</v>
      </c>
      <c r="L483" s="62"/>
      <c r="M483" s="211" t="s">
        <v>24</v>
      </c>
      <c r="N483" s="212" t="s">
        <v>45</v>
      </c>
      <c r="O483" s="43"/>
      <c r="P483" s="213">
        <f>O483*H483</f>
        <v>0</v>
      </c>
      <c r="Q483" s="213">
        <v>0</v>
      </c>
      <c r="R483" s="213">
        <f>Q483*H483</f>
        <v>0</v>
      </c>
      <c r="S483" s="213">
        <v>0</v>
      </c>
      <c r="T483" s="214">
        <f>S483*H483</f>
        <v>0</v>
      </c>
      <c r="AR483" s="25" t="s">
        <v>290</v>
      </c>
      <c r="AT483" s="25" t="s">
        <v>198</v>
      </c>
      <c r="AU483" s="25" t="s">
        <v>83</v>
      </c>
      <c r="AY483" s="25" t="s">
        <v>196</v>
      </c>
      <c r="BE483" s="215">
        <f>IF(N483="základní",J483,0)</f>
        <v>0</v>
      </c>
      <c r="BF483" s="215">
        <f>IF(N483="snížená",J483,0)</f>
        <v>0</v>
      </c>
      <c r="BG483" s="215">
        <f>IF(N483="zákl. přenesená",J483,0)</f>
        <v>0</v>
      </c>
      <c r="BH483" s="215">
        <f>IF(N483="sníž. přenesená",J483,0)</f>
        <v>0</v>
      </c>
      <c r="BI483" s="215">
        <f>IF(N483="nulová",J483,0)</f>
        <v>0</v>
      </c>
      <c r="BJ483" s="25" t="s">
        <v>81</v>
      </c>
      <c r="BK483" s="215">
        <f>ROUND(I483*H483,2)</f>
        <v>0</v>
      </c>
      <c r="BL483" s="25" t="s">
        <v>290</v>
      </c>
      <c r="BM483" s="25" t="s">
        <v>3812</v>
      </c>
    </row>
    <row r="484" spans="2:65" s="11" customFormat="1" ht="29.9" customHeight="1">
      <c r="B484" s="188"/>
      <c r="C484" s="189"/>
      <c r="D484" s="190" t="s">
        <v>73</v>
      </c>
      <c r="E484" s="202" t="s">
        <v>1311</v>
      </c>
      <c r="F484" s="202" t="s">
        <v>1312</v>
      </c>
      <c r="G484" s="189"/>
      <c r="H484" s="189"/>
      <c r="I484" s="192"/>
      <c r="J484" s="203">
        <f>BK484</f>
        <v>0</v>
      </c>
      <c r="K484" s="189"/>
      <c r="L484" s="194"/>
      <c r="M484" s="195"/>
      <c r="N484" s="196"/>
      <c r="O484" s="196"/>
      <c r="P484" s="197">
        <f>SUM(P485:P488)</f>
        <v>0</v>
      </c>
      <c r="Q484" s="196"/>
      <c r="R484" s="197">
        <f>SUM(R485:R488)</f>
        <v>0.53283581999999996</v>
      </c>
      <c r="S484" s="196"/>
      <c r="T484" s="198">
        <f>SUM(T485:T488)</f>
        <v>0</v>
      </c>
      <c r="AR484" s="199" t="s">
        <v>83</v>
      </c>
      <c r="AT484" s="200" t="s">
        <v>73</v>
      </c>
      <c r="AU484" s="200" t="s">
        <v>81</v>
      </c>
      <c r="AY484" s="199" t="s">
        <v>196</v>
      </c>
      <c r="BK484" s="201">
        <f>SUM(BK485:BK488)</f>
        <v>0</v>
      </c>
    </row>
    <row r="485" spans="2:65" s="1" customFormat="1" ht="23" customHeight="1">
      <c r="B485" s="42"/>
      <c r="C485" s="204" t="s">
        <v>539</v>
      </c>
      <c r="D485" s="204" t="s">
        <v>198</v>
      </c>
      <c r="E485" s="205" t="s">
        <v>3813</v>
      </c>
      <c r="F485" s="206" t="s">
        <v>3814</v>
      </c>
      <c r="G485" s="207" t="s">
        <v>267</v>
      </c>
      <c r="H485" s="208">
        <v>55</v>
      </c>
      <c r="I485" s="209"/>
      <c r="J485" s="210">
        <f>ROUND(I485*H485,2)</f>
        <v>0</v>
      </c>
      <c r="K485" s="206" t="s">
        <v>202</v>
      </c>
      <c r="L485" s="62"/>
      <c r="M485" s="211" t="s">
        <v>24</v>
      </c>
      <c r="N485" s="212" t="s">
        <v>45</v>
      </c>
      <c r="O485" s="43"/>
      <c r="P485" s="213">
        <f>O485*H485</f>
        <v>0</v>
      </c>
      <c r="Q485" s="213">
        <v>9.4839999999999994E-3</v>
      </c>
      <c r="R485" s="213">
        <f>Q485*H485</f>
        <v>0.52161999999999997</v>
      </c>
      <c r="S485" s="213">
        <v>0</v>
      </c>
      <c r="T485" s="214">
        <f>S485*H485</f>
        <v>0</v>
      </c>
      <c r="AR485" s="25" t="s">
        <v>290</v>
      </c>
      <c r="AT485" s="25" t="s">
        <v>198</v>
      </c>
      <c r="AU485" s="25" t="s">
        <v>83</v>
      </c>
      <c r="AY485" s="25" t="s">
        <v>196</v>
      </c>
      <c r="BE485" s="215">
        <f>IF(N485="základní",J485,0)</f>
        <v>0</v>
      </c>
      <c r="BF485" s="215">
        <f>IF(N485="snížená",J485,0)</f>
        <v>0</v>
      </c>
      <c r="BG485" s="215">
        <f>IF(N485="zákl. přenesená",J485,0)</f>
        <v>0</v>
      </c>
      <c r="BH485" s="215">
        <f>IF(N485="sníž. přenesená",J485,0)</f>
        <v>0</v>
      </c>
      <c r="BI485" s="215">
        <f>IF(N485="nulová",J485,0)</f>
        <v>0</v>
      </c>
      <c r="BJ485" s="25" t="s">
        <v>81</v>
      </c>
      <c r="BK485" s="215">
        <f>ROUND(I485*H485,2)</f>
        <v>0</v>
      </c>
      <c r="BL485" s="25" t="s">
        <v>290</v>
      </c>
      <c r="BM485" s="25" t="s">
        <v>3815</v>
      </c>
    </row>
    <row r="486" spans="2:65" s="12" customFormat="1">
      <c r="B486" s="216"/>
      <c r="C486" s="217"/>
      <c r="D486" s="218" t="s">
        <v>205</v>
      </c>
      <c r="E486" s="219" t="s">
        <v>24</v>
      </c>
      <c r="F486" s="220" t="s">
        <v>3816</v>
      </c>
      <c r="G486" s="217"/>
      <c r="H486" s="221">
        <v>55</v>
      </c>
      <c r="I486" s="222"/>
      <c r="J486" s="217"/>
      <c r="K486" s="217"/>
      <c r="L486" s="223"/>
      <c r="M486" s="224"/>
      <c r="N486" s="225"/>
      <c r="O486" s="225"/>
      <c r="P486" s="225"/>
      <c r="Q486" s="225"/>
      <c r="R486" s="225"/>
      <c r="S486" s="225"/>
      <c r="T486" s="226"/>
      <c r="AT486" s="227" t="s">
        <v>205</v>
      </c>
      <c r="AU486" s="227" t="s">
        <v>83</v>
      </c>
      <c r="AV486" s="12" t="s">
        <v>83</v>
      </c>
      <c r="AW486" s="12" t="s">
        <v>37</v>
      </c>
      <c r="AX486" s="12" t="s">
        <v>81</v>
      </c>
      <c r="AY486" s="227" t="s">
        <v>196</v>
      </c>
    </row>
    <row r="487" spans="2:65" s="1" customFormat="1" ht="23" customHeight="1">
      <c r="B487" s="42"/>
      <c r="C487" s="204" t="s">
        <v>543</v>
      </c>
      <c r="D487" s="204" t="s">
        <v>198</v>
      </c>
      <c r="E487" s="205" t="s">
        <v>3817</v>
      </c>
      <c r="F487" s="206" t="s">
        <v>3818</v>
      </c>
      <c r="G487" s="207" t="s">
        <v>267</v>
      </c>
      <c r="H487" s="208">
        <v>55</v>
      </c>
      <c r="I487" s="209"/>
      <c r="J487" s="210">
        <f>ROUND(I487*H487,2)</f>
        <v>0</v>
      </c>
      <c r="K487" s="206" t="s">
        <v>202</v>
      </c>
      <c r="L487" s="62"/>
      <c r="M487" s="211" t="s">
        <v>24</v>
      </c>
      <c r="N487" s="212" t="s">
        <v>45</v>
      </c>
      <c r="O487" s="43"/>
      <c r="P487" s="213">
        <f>O487*H487</f>
        <v>0</v>
      </c>
      <c r="Q487" s="213">
        <v>2.0392399999999999E-4</v>
      </c>
      <c r="R487" s="213">
        <f>Q487*H487</f>
        <v>1.121582E-2</v>
      </c>
      <c r="S487" s="213">
        <v>0</v>
      </c>
      <c r="T487" s="214">
        <f>S487*H487</f>
        <v>0</v>
      </c>
      <c r="AR487" s="25" t="s">
        <v>290</v>
      </c>
      <c r="AT487" s="25" t="s">
        <v>198</v>
      </c>
      <c r="AU487" s="25" t="s">
        <v>83</v>
      </c>
      <c r="AY487" s="25" t="s">
        <v>196</v>
      </c>
      <c r="BE487" s="215">
        <f>IF(N487="základní",J487,0)</f>
        <v>0</v>
      </c>
      <c r="BF487" s="215">
        <f>IF(N487="snížená",J487,0)</f>
        <v>0</v>
      </c>
      <c r="BG487" s="215">
        <f>IF(N487="zákl. přenesená",J487,0)</f>
        <v>0</v>
      </c>
      <c r="BH487" s="215">
        <f>IF(N487="sníž. přenesená",J487,0)</f>
        <v>0</v>
      </c>
      <c r="BI487" s="215">
        <f>IF(N487="nulová",J487,0)</f>
        <v>0</v>
      </c>
      <c r="BJ487" s="25" t="s">
        <v>81</v>
      </c>
      <c r="BK487" s="215">
        <f>ROUND(I487*H487,2)</f>
        <v>0</v>
      </c>
      <c r="BL487" s="25" t="s">
        <v>290</v>
      </c>
      <c r="BM487" s="25" t="s">
        <v>3819</v>
      </c>
    </row>
    <row r="488" spans="2:65" s="1" customFormat="1" ht="46" customHeight="1">
      <c r="B488" s="42"/>
      <c r="C488" s="204" t="s">
        <v>547</v>
      </c>
      <c r="D488" s="204" t="s">
        <v>198</v>
      </c>
      <c r="E488" s="205" t="s">
        <v>1340</v>
      </c>
      <c r="F488" s="206" t="s">
        <v>1341</v>
      </c>
      <c r="G488" s="207" t="s">
        <v>1189</v>
      </c>
      <c r="H488" s="270"/>
      <c r="I488" s="209"/>
      <c r="J488" s="210">
        <f>ROUND(I488*H488,2)</f>
        <v>0</v>
      </c>
      <c r="K488" s="206" t="s">
        <v>202</v>
      </c>
      <c r="L488" s="62"/>
      <c r="M488" s="211" t="s">
        <v>24</v>
      </c>
      <c r="N488" s="212" t="s">
        <v>45</v>
      </c>
      <c r="O488" s="43"/>
      <c r="P488" s="213">
        <f>O488*H488</f>
        <v>0</v>
      </c>
      <c r="Q488" s="213">
        <v>0</v>
      </c>
      <c r="R488" s="213">
        <f>Q488*H488</f>
        <v>0</v>
      </c>
      <c r="S488" s="213">
        <v>0</v>
      </c>
      <c r="T488" s="214">
        <f>S488*H488</f>
        <v>0</v>
      </c>
      <c r="AR488" s="25" t="s">
        <v>290</v>
      </c>
      <c r="AT488" s="25" t="s">
        <v>198</v>
      </c>
      <c r="AU488" s="25" t="s">
        <v>83</v>
      </c>
      <c r="AY488" s="25" t="s">
        <v>196</v>
      </c>
      <c r="BE488" s="215">
        <f>IF(N488="základní",J488,0)</f>
        <v>0</v>
      </c>
      <c r="BF488" s="215">
        <f>IF(N488="snížená",J488,0)</f>
        <v>0</v>
      </c>
      <c r="BG488" s="215">
        <f>IF(N488="zákl. přenesená",J488,0)</f>
        <v>0</v>
      </c>
      <c r="BH488" s="215">
        <f>IF(N488="sníž. přenesená",J488,0)</f>
        <v>0</v>
      </c>
      <c r="BI488" s="215">
        <f>IF(N488="nulová",J488,0)</f>
        <v>0</v>
      </c>
      <c r="BJ488" s="25" t="s">
        <v>81</v>
      </c>
      <c r="BK488" s="215">
        <f>ROUND(I488*H488,2)</f>
        <v>0</v>
      </c>
      <c r="BL488" s="25" t="s">
        <v>290</v>
      </c>
      <c r="BM488" s="25" t="s">
        <v>3820</v>
      </c>
    </row>
    <row r="489" spans="2:65" s="11" customFormat="1" ht="29.9" customHeight="1">
      <c r="B489" s="188"/>
      <c r="C489" s="189"/>
      <c r="D489" s="190" t="s">
        <v>73</v>
      </c>
      <c r="E489" s="202" t="s">
        <v>3821</v>
      </c>
      <c r="F489" s="202" t="s">
        <v>3822</v>
      </c>
      <c r="G489" s="189"/>
      <c r="H489" s="189"/>
      <c r="I489" s="192"/>
      <c r="J489" s="203">
        <f>BK489</f>
        <v>0</v>
      </c>
      <c r="K489" s="189"/>
      <c r="L489" s="194"/>
      <c r="M489" s="195"/>
      <c r="N489" s="196"/>
      <c r="O489" s="196"/>
      <c r="P489" s="197">
        <f>SUM(P490:P499)</f>
        <v>0</v>
      </c>
      <c r="Q489" s="196"/>
      <c r="R489" s="197">
        <f>SUM(R490:R499)</f>
        <v>4.9700000000000001E-2</v>
      </c>
      <c r="S489" s="196"/>
      <c r="T489" s="198">
        <f>SUM(T490:T499)</f>
        <v>0</v>
      </c>
      <c r="AR489" s="199" t="s">
        <v>83</v>
      </c>
      <c r="AT489" s="200" t="s">
        <v>73</v>
      </c>
      <c r="AU489" s="200" t="s">
        <v>81</v>
      </c>
      <c r="AY489" s="199" t="s">
        <v>196</v>
      </c>
      <c r="BK489" s="201">
        <f>SUM(BK490:BK499)</f>
        <v>0</v>
      </c>
    </row>
    <row r="490" spans="2:65" s="1" customFormat="1" ht="23" customHeight="1">
      <c r="B490" s="42"/>
      <c r="C490" s="204" t="s">
        <v>552</v>
      </c>
      <c r="D490" s="204" t="s">
        <v>198</v>
      </c>
      <c r="E490" s="205" t="s">
        <v>3823</v>
      </c>
      <c r="F490" s="206" t="s">
        <v>3824</v>
      </c>
      <c r="G490" s="207" t="s">
        <v>320</v>
      </c>
      <c r="H490" s="208">
        <v>45.2</v>
      </c>
      <c r="I490" s="209"/>
      <c r="J490" s="210">
        <f>ROUND(I490*H490,2)</f>
        <v>0</v>
      </c>
      <c r="K490" s="206" t="s">
        <v>24</v>
      </c>
      <c r="L490" s="62"/>
      <c r="M490" s="211" t="s">
        <v>24</v>
      </c>
      <c r="N490" s="212" t="s">
        <v>45</v>
      </c>
      <c r="O490" s="43"/>
      <c r="P490" s="213">
        <f>O490*H490</f>
        <v>0</v>
      </c>
      <c r="Q490" s="213">
        <v>1E-3</v>
      </c>
      <c r="R490" s="213">
        <f>Q490*H490</f>
        <v>4.5200000000000004E-2</v>
      </c>
      <c r="S490" s="213">
        <v>0</v>
      </c>
      <c r="T490" s="214">
        <f>S490*H490</f>
        <v>0</v>
      </c>
      <c r="AR490" s="25" t="s">
        <v>290</v>
      </c>
      <c r="AT490" s="25" t="s">
        <v>198</v>
      </c>
      <c r="AU490" s="25" t="s">
        <v>83</v>
      </c>
      <c r="AY490" s="25" t="s">
        <v>196</v>
      </c>
      <c r="BE490" s="215">
        <f>IF(N490="základní",J490,0)</f>
        <v>0</v>
      </c>
      <c r="BF490" s="215">
        <f>IF(N490="snížená",J490,0)</f>
        <v>0</v>
      </c>
      <c r="BG490" s="215">
        <f>IF(N490="zákl. přenesená",J490,0)</f>
        <v>0</v>
      </c>
      <c r="BH490" s="215">
        <f>IF(N490="sníž. přenesená",J490,0)</f>
        <v>0</v>
      </c>
      <c r="BI490" s="215">
        <f>IF(N490="nulová",J490,0)</f>
        <v>0</v>
      </c>
      <c r="BJ490" s="25" t="s">
        <v>81</v>
      </c>
      <c r="BK490" s="215">
        <f>ROUND(I490*H490,2)</f>
        <v>0</v>
      </c>
      <c r="BL490" s="25" t="s">
        <v>290</v>
      </c>
      <c r="BM490" s="25" t="s">
        <v>3825</v>
      </c>
    </row>
    <row r="491" spans="2:65" s="12" customFormat="1">
      <c r="B491" s="216"/>
      <c r="C491" s="217"/>
      <c r="D491" s="218" t="s">
        <v>205</v>
      </c>
      <c r="E491" s="219" t="s">
        <v>24</v>
      </c>
      <c r="F491" s="220" t="s">
        <v>3663</v>
      </c>
      <c r="G491" s="217"/>
      <c r="H491" s="221">
        <v>37.4</v>
      </c>
      <c r="I491" s="222"/>
      <c r="J491" s="217"/>
      <c r="K491" s="217"/>
      <c r="L491" s="223"/>
      <c r="M491" s="224"/>
      <c r="N491" s="225"/>
      <c r="O491" s="225"/>
      <c r="P491" s="225"/>
      <c r="Q491" s="225"/>
      <c r="R491" s="225"/>
      <c r="S491" s="225"/>
      <c r="T491" s="226"/>
      <c r="AT491" s="227" t="s">
        <v>205</v>
      </c>
      <c r="AU491" s="227" t="s">
        <v>83</v>
      </c>
      <c r="AV491" s="12" t="s">
        <v>83</v>
      </c>
      <c r="AW491" s="12" t="s">
        <v>37</v>
      </c>
      <c r="AX491" s="12" t="s">
        <v>74</v>
      </c>
      <c r="AY491" s="227" t="s">
        <v>196</v>
      </c>
    </row>
    <row r="492" spans="2:65" s="12" customFormat="1">
      <c r="B492" s="216"/>
      <c r="C492" s="217"/>
      <c r="D492" s="218" t="s">
        <v>205</v>
      </c>
      <c r="E492" s="219" t="s">
        <v>24</v>
      </c>
      <c r="F492" s="220" t="s">
        <v>3664</v>
      </c>
      <c r="G492" s="217"/>
      <c r="H492" s="221">
        <v>7.8</v>
      </c>
      <c r="I492" s="222"/>
      <c r="J492" s="217"/>
      <c r="K492" s="217"/>
      <c r="L492" s="223"/>
      <c r="M492" s="224"/>
      <c r="N492" s="225"/>
      <c r="O492" s="225"/>
      <c r="P492" s="225"/>
      <c r="Q492" s="225"/>
      <c r="R492" s="225"/>
      <c r="S492" s="225"/>
      <c r="T492" s="226"/>
      <c r="AT492" s="227" t="s">
        <v>205</v>
      </c>
      <c r="AU492" s="227" t="s">
        <v>83</v>
      </c>
      <c r="AV492" s="12" t="s">
        <v>83</v>
      </c>
      <c r="AW492" s="12" t="s">
        <v>37</v>
      </c>
      <c r="AX492" s="12" t="s">
        <v>74</v>
      </c>
      <c r="AY492" s="227" t="s">
        <v>196</v>
      </c>
    </row>
    <row r="493" spans="2:65" s="14" customFormat="1">
      <c r="B493" s="239"/>
      <c r="C493" s="240"/>
      <c r="D493" s="218" t="s">
        <v>205</v>
      </c>
      <c r="E493" s="241" t="s">
        <v>24</v>
      </c>
      <c r="F493" s="242" t="s">
        <v>238</v>
      </c>
      <c r="G493" s="240"/>
      <c r="H493" s="243">
        <v>45.2</v>
      </c>
      <c r="I493" s="244"/>
      <c r="J493" s="240"/>
      <c r="K493" s="240"/>
      <c r="L493" s="245"/>
      <c r="M493" s="246"/>
      <c r="N493" s="247"/>
      <c r="O493" s="247"/>
      <c r="P493" s="247"/>
      <c r="Q493" s="247"/>
      <c r="R493" s="247"/>
      <c r="S493" s="247"/>
      <c r="T493" s="248"/>
      <c r="AT493" s="249" t="s">
        <v>205</v>
      </c>
      <c r="AU493" s="249" t="s">
        <v>83</v>
      </c>
      <c r="AV493" s="14" t="s">
        <v>203</v>
      </c>
      <c r="AW493" s="14" t="s">
        <v>37</v>
      </c>
      <c r="AX493" s="14" t="s">
        <v>81</v>
      </c>
      <c r="AY493" s="249" t="s">
        <v>196</v>
      </c>
    </row>
    <row r="494" spans="2:65" s="1" customFormat="1" ht="23" customHeight="1">
      <c r="B494" s="42"/>
      <c r="C494" s="204" t="s">
        <v>555</v>
      </c>
      <c r="D494" s="204" t="s">
        <v>198</v>
      </c>
      <c r="E494" s="205" t="s">
        <v>3826</v>
      </c>
      <c r="F494" s="206" t="s">
        <v>3827</v>
      </c>
      <c r="G494" s="207" t="s">
        <v>320</v>
      </c>
      <c r="H494" s="208">
        <v>26</v>
      </c>
      <c r="I494" s="209"/>
      <c r="J494" s="210">
        <f>ROUND(I494*H494,2)</f>
        <v>0</v>
      </c>
      <c r="K494" s="206" t="s">
        <v>202</v>
      </c>
      <c r="L494" s="62"/>
      <c r="M494" s="211" t="s">
        <v>24</v>
      </c>
      <c r="N494" s="212" t="s">
        <v>45</v>
      </c>
      <c r="O494" s="43"/>
      <c r="P494" s="213">
        <f>O494*H494</f>
        <v>0</v>
      </c>
      <c r="Q494" s="213">
        <v>0</v>
      </c>
      <c r="R494" s="213">
        <f>Q494*H494</f>
        <v>0</v>
      </c>
      <c r="S494" s="213">
        <v>0</v>
      </c>
      <c r="T494" s="214">
        <f>S494*H494</f>
        <v>0</v>
      </c>
      <c r="AR494" s="25" t="s">
        <v>290</v>
      </c>
      <c r="AT494" s="25" t="s">
        <v>198</v>
      </c>
      <c r="AU494" s="25" t="s">
        <v>83</v>
      </c>
      <c r="AY494" s="25" t="s">
        <v>196</v>
      </c>
      <c r="BE494" s="215">
        <f>IF(N494="základní",J494,0)</f>
        <v>0</v>
      </c>
      <c r="BF494" s="215">
        <f>IF(N494="snížená",J494,0)</f>
        <v>0</v>
      </c>
      <c r="BG494" s="215">
        <f>IF(N494="zákl. přenesená",J494,0)</f>
        <v>0</v>
      </c>
      <c r="BH494" s="215">
        <f>IF(N494="sníž. přenesená",J494,0)</f>
        <v>0</v>
      </c>
      <c r="BI494" s="215">
        <f>IF(N494="nulová",J494,0)</f>
        <v>0</v>
      </c>
      <c r="BJ494" s="25" t="s">
        <v>81</v>
      </c>
      <c r="BK494" s="215">
        <f>ROUND(I494*H494,2)</f>
        <v>0</v>
      </c>
      <c r="BL494" s="25" t="s">
        <v>290</v>
      </c>
      <c r="BM494" s="25" t="s">
        <v>3828</v>
      </c>
    </row>
    <row r="495" spans="2:65" s="12" customFormat="1">
      <c r="B495" s="216"/>
      <c r="C495" s="217"/>
      <c r="D495" s="218" t="s">
        <v>205</v>
      </c>
      <c r="E495" s="219" t="s">
        <v>24</v>
      </c>
      <c r="F495" s="220" t="s">
        <v>3829</v>
      </c>
      <c r="G495" s="217"/>
      <c r="H495" s="221">
        <v>26</v>
      </c>
      <c r="I495" s="222"/>
      <c r="J495" s="217"/>
      <c r="K495" s="217"/>
      <c r="L495" s="223"/>
      <c r="M495" s="224"/>
      <c r="N495" s="225"/>
      <c r="O495" s="225"/>
      <c r="P495" s="225"/>
      <c r="Q495" s="225"/>
      <c r="R495" s="225"/>
      <c r="S495" s="225"/>
      <c r="T495" s="226"/>
      <c r="AT495" s="227" t="s">
        <v>205</v>
      </c>
      <c r="AU495" s="227" t="s">
        <v>83</v>
      </c>
      <c r="AV495" s="12" t="s">
        <v>83</v>
      </c>
      <c r="AW495" s="12" t="s">
        <v>37</v>
      </c>
      <c r="AX495" s="12" t="s">
        <v>81</v>
      </c>
      <c r="AY495" s="227" t="s">
        <v>196</v>
      </c>
    </row>
    <row r="496" spans="2:65" s="1" customFormat="1" ht="14.5" customHeight="1">
      <c r="B496" s="42"/>
      <c r="C496" s="204" t="s">
        <v>558</v>
      </c>
      <c r="D496" s="204" t="s">
        <v>198</v>
      </c>
      <c r="E496" s="205" t="s">
        <v>3830</v>
      </c>
      <c r="F496" s="206" t="s">
        <v>3831</v>
      </c>
      <c r="G496" s="207" t="s">
        <v>320</v>
      </c>
      <c r="H496" s="208">
        <v>26</v>
      </c>
      <c r="I496" s="209"/>
      <c r="J496" s="210">
        <f>ROUND(I496*H496,2)</f>
        <v>0</v>
      </c>
      <c r="K496" s="206" t="s">
        <v>202</v>
      </c>
      <c r="L496" s="62"/>
      <c r="M496" s="211" t="s">
        <v>24</v>
      </c>
      <c r="N496" s="212" t="s">
        <v>45</v>
      </c>
      <c r="O496" s="43"/>
      <c r="P496" s="213">
        <f>O496*H496</f>
        <v>0</v>
      </c>
      <c r="Q496" s="213">
        <v>0</v>
      </c>
      <c r="R496" s="213">
        <f>Q496*H496</f>
        <v>0</v>
      </c>
      <c r="S496" s="213">
        <v>0</v>
      </c>
      <c r="T496" s="214">
        <f>S496*H496</f>
        <v>0</v>
      </c>
      <c r="AR496" s="25" t="s">
        <v>290</v>
      </c>
      <c r="AT496" s="25" t="s">
        <v>198</v>
      </c>
      <c r="AU496" s="25" t="s">
        <v>83</v>
      </c>
      <c r="AY496" s="25" t="s">
        <v>196</v>
      </c>
      <c r="BE496" s="215">
        <f>IF(N496="základní",J496,0)</f>
        <v>0</v>
      </c>
      <c r="BF496" s="215">
        <f>IF(N496="snížená",J496,0)</f>
        <v>0</v>
      </c>
      <c r="BG496" s="215">
        <f>IF(N496="zákl. přenesená",J496,0)</f>
        <v>0</v>
      </c>
      <c r="BH496" s="215">
        <f>IF(N496="sníž. přenesená",J496,0)</f>
        <v>0</v>
      </c>
      <c r="BI496" s="215">
        <f>IF(N496="nulová",J496,0)</f>
        <v>0</v>
      </c>
      <c r="BJ496" s="25" t="s">
        <v>81</v>
      </c>
      <c r="BK496" s="215">
        <f>ROUND(I496*H496,2)</f>
        <v>0</v>
      </c>
      <c r="BL496" s="25" t="s">
        <v>290</v>
      </c>
      <c r="BM496" s="25" t="s">
        <v>3832</v>
      </c>
    </row>
    <row r="497" spans="2:65" s="1" customFormat="1" ht="14.5" customHeight="1">
      <c r="B497" s="42"/>
      <c r="C497" s="204" t="s">
        <v>561</v>
      </c>
      <c r="D497" s="204" t="s">
        <v>198</v>
      </c>
      <c r="E497" s="205" t="s">
        <v>3833</v>
      </c>
      <c r="F497" s="206" t="s">
        <v>3834</v>
      </c>
      <c r="G497" s="207" t="s">
        <v>248</v>
      </c>
      <c r="H497" s="208">
        <v>15</v>
      </c>
      <c r="I497" s="209"/>
      <c r="J497" s="210">
        <f>ROUND(I497*H497,2)</f>
        <v>0</v>
      </c>
      <c r="K497" s="206" t="s">
        <v>202</v>
      </c>
      <c r="L497" s="62"/>
      <c r="M497" s="211" t="s">
        <v>24</v>
      </c>
      <c r="N497" s="212" t="s">
        <v>45</v>
      </c>
      <c r="O497" s="43"/>
      <c r="P497" s="213">
        <f>O497*H497</f>
        <v>0</v>
      </c>
      <c r="Q497" s="213">
        <v>0</v>
      </c>
      <c r="R497" s="213">
        <f>Q497*H497</f>
        <v>0</v>
      </c>
      <c r="S497" s="213">
        <v>0</v>
      </c>
      <c r="T497" s="214">
        <f>S497*H497</f>
        <v>0</v>
      </c>
      <c r="AR497" s="25" t="s">
        <v>290</v>
      </c>
      <c r="AT497" s="25" t="s">
        <v>198</v>
      </c>
      <c r="AU497" s="25" t="s">
        <v>83</v>
      </c>
      <c r="AY497" s="25" t="s">
        <v>196</v>
      </c>
      <c r="BE497" s="215">
        <f>IF(N497="základní",J497,0)</f>
        <v>0</v>
      </c>
      <c r="BF497" s="215">
        <f>IF(N497="snížená",J497,0)</f>
        <v>0</v>
      </c>
      <c r="BG497" s="215">
        <f>IF(N497="zákl. přenesená",J497,0)</f>
        <v>0</v>
      </c>
      <c r="BH497" s="215">
        <f>IF(N497="sníž. přenesená",J497,0)</f>
        <v>0</v>
      </c>
      <c r="BI497" s="215">
        <f>IF(N497="nulová",J497,0)</f>
        <v>0</v>
      </c>
      <c r="BJ497" s="25" t="s">
        <v>81</v>
      </c>
      <c r="BK497" s="215">
        <f>ROUND(I497*H497,2)</f>
        <v>0</v>
      </c>
      <c r="BL497" s="25" t="s">
        <v>290</v>
      </c>
      <c r="BM497" s="25" t="s">
        <v>3835</v>
      </c>
    </row>
    <row r="498" spans="2:65" s="1" customFormat="1" ht="14.5" customHeight="1">
      <c r="B498" s="42"/>
      <c r="C498" s="250" t="s">
        <v>563</v>
      </c>
      <c r="D498" s="250" t="s">
        <v>252</v>
      </c>
      <c r="E498" s="251" t="s">
        <v>3836</v>
      </c>
      <c r="F498" s="252" t="s">
        <v>3837</v>
      </c>
      <c r="G498" s="253" t="s">
        <v>248</v>
      </c>
      <c r="H498" s="254">
        <v>15</v>
      </c>
      <c r="I498" s="255"/>
      <c r="J498" s="256">
        <f>ROUND(I498*H498,2)</f>
        <v>0</v>
      </c>
      <c r="K498" s="252" t="s">
        <v>24</v>
      </c>
      <c r="L498" s="257"/>
      <c r="M498" s="258" t="s">
        <v>24</v>
      </c>
      <c r="N498" s="259" t="s">
        <v>45</v>
      </c>
      <c r="O498" s="43"/>
      <c r="P498" s="213">
        <f>O498*H498</f>
        <v>0</v>
      </c>
      <c r="Q498" s="213">
        <v>2.9999999999999997E-4</v>
      </c>
      <c r="R498" s="213">
        <f>Q498*H498</f>
        <v>4.4999999999999997E-3</v>
      </c>
      <c r="S498" s="213">
        <v>0</v>
      </c>
      <c r="T498" s="214">
        <f>S498*H498</f>
        <v>0</v>
      </c>
      <c r="AR498" s="25" t="s">
        <v>376</v>
      </c>
      <c r="AT498" s="25" t="s">
        <v>252</v>
      </c>
      <c r="AU498" s="25" t="s">
        <v>83</v>
      </c>
      <c r="AY498" s="25" t="s">
        <v>196</v>
      </c>
      <c r="BE498" s="215">
        <f>IF(N498="základní",J498,0)</f>
        <v>0</v>
      </c>
      <c r="BF498" s="215">
        <f>IF(N498="snížená",J498,0)</f>
        <v>0</v>
      </c>
      <c r="BG498" s="215">
        <f>IF(N498="zákl. přenesená",J498,0)</f>
        <v>0</v>
      </c>
      <c r="BH498" s="215">
        <f>IF(N498="sníž. přenesená",J498,0)</f>
        <v>0</v>
      </c>
      <c r="BI498" s="215">
        <f>IF(N498="nulová",J498,0)</f>
        <v>0</v>
      </c>
      <c r="BJ498" s="25" t="s">
        <v>81</v>
      </c>
      <c r="BK498" s="215">
        <f>ROUND(I498*H498,2)</f>
        <v>0</v>
      </c>
      <c r="BL498" s="25" t="s">
        <v>290</v>
      </c>
      <c r="BM498" s="25" t="s">
        <v>3838</v>
      </c>
    </row>
    <row r="499" spans="2:65" s="1" customFormat="1" ht="46" customHeight="1">
      <c r="B499" s="42"/>
      <c r="C499" s="204" t="s">
        <v>568</v>
      </c>
      <c r="D499" s="204" t="s">
        <v>198</v>
      </c>
      <c r="E499" s="205" t="s">
        <v>3839</v>
      </c>
      <c r="F499" s="206" t="s">
        <v>3840</v>
      </c>
      <c r="G499" s="207" t="s">
        <v>1189</v>
      </c>
      <c r="H499" s="270"/>
      <c r="I499" s="209"/>
      <c r="J499" s="210">
        <f>ROUND(I499*H499,2)</f>
        <v>0</v>
      </c>
      <c r="K499" s="206" t="s">
        <v>202</v>
      </c>
      <c r="L499" s="62"/>
      <c r="M499" s="211" t="s">
        <v>24</v>
      </c>
      <c r="N499" s="212" t="s">
        <v>45</v>
      </c>
      <c r="O499" s="43"/>
      <c r="P499" s="213">
        <f>O499*H499</f>
        <v>0</v>
      </c>
      <c r="Q499" s="213">
        <v>0</v>
      </c>
      <c r="R499" s="213">
        <f>Q499*H499</f>
        <v>0</v>
      </c>
      <c r="S499" s="213">
        <v>0</v>
      </c>
      <c r="T499" s="214">
        <f>S499*H499</f>
        <v>0</v>
      </c>
      <c r="AR499" s="25" t="s">
        <v>290</v>
      </c>
      <c r="AT499" s="25" t="s">
        <v>198</v>
      </c>
      <c r="AU499" s="25" t="s">
        <v>83</v>
      </c>
      <c r="AY499" s="25" t="s">
        <v>196</v>
      </c>
      <c r="BE499" s="215">
        <f>IF(N499="základní",J499,0)</f>
        <v>0</v>
      </c>
      <c r="BF499" s="215">
        <f>IF(N499="snížená",J499,0)</f>
        <v>0</v>
      </c>
      <c r="BG499" s="215">
        <f>IF(N499="zákl. přenesená",J499,0)</f>
        <v>0</v>
      </c>
      <c r="BH499" s="215">
        <f>IF(N499="sníž. přenesená",J499,0)</f>
        <v>0</v>
      </c>
      <c r="BI499" s="215">
        <f>IF(N499="nulová",J499,0)</f>
        <v>0</v>
      </c>
      <c r="BJ499" s="25" t="s">
        <v>81</v>
      </c>
      <c r="BK499" s="215">
        <f>ROUND(I499*H499,2)</f>
        <v>0</v>
      </c>
      <c r="BL499" s="25" t="s">
        <v>290</v>
      </c>
      <c r="BM499" s="25" t="s">
        <v>3841</v>
      </c>
    </row>
    <row r="500" spans="2:65" s="11" customFormat="1" ht="29.9" customHeight="1">
      <c r="B500" s="188"/>
      <c r="C500" s="189"/>
      <c r="D500" s="190" t="s">
        <v>73</v>
      </c>
      <c r="E500" s="202" t="s">
        <v>1611</v>
      </c>
      <c r="F500" s="202" t="s">
        <v>1612</v>
      </c>
      <c r="G500" s="189"/>
      <c r="H500" s="189"/>
      <c r="I500" s="192"/>
      <c r="J500" s="203">
        <f>BK500</f>
        <v>0</v>
      </c>
      <c r="K500" s="189"/>
      <c r="L500" s="194"/>
      <c r="M500" s="195"/>
      <c r="N500" s="196"/>
      <c r="O500" s="196"/>
      <c r="P500" s="197">
        <f>SUM(P501:P508)</f>
        <v>0</v>
      </c>
      <c r="Q500" s="196"/>
      <c r="R500" s="197">
        <f>SUM(R501:R508)</f>
        <v>0.38240000000000002</v>
      </c>
      <c r="S500" s="196"/>
      <c r="T500" s="198">
        <f>SUM(T501:T508)</f>
        <v>0</v>
      </c>
      <c r="AR500" s="199" t="s">
        <v>83</v>
      </c>
      <c r="AT500" s="200" t="s">
        <v>73</v>
      </c>
      <c r="AU500" s="200" t="s">
        <v>81</v>
      </c>
      <c r="AY500" s="199" t="s">
        <v>196</v>
      </c>
      <c r="BK500" s="201">
        <f>SUM(BK501:BK508)</f>
        <v>0</v>
      </c>
    </row>
    <row r="501" spans="2:65" s="1" customFormat="1" ht="23" customHeight="1">
      <c r="B501" s="42"/>
      <c r="C501" s="204" t="s">
        <v>572</v>
      </c>
      <c r="D501" s="204" t="s">
        <v>198</v>
      </c>
      <c r="E501" s="205" t="s">
        <v>3842</v>
      </c>
      <c r="F501" s="206" t="s">
        <v>3843</v>
      </c>
      <c r="G501" s="207" t="s">
        <v>248</v>
      </c>
      <c r="H501" s="208">
        <v>1</v>
      </c>
      <c r="I501" s="209"/>
      <c r="J501" s="210">
        <f t="shared" ref="J501:J508" si="0">ROUND(I501*H501,2)</f>
        <v>0</v>
      </c>
      <c r="K501" s="206" t="s">
        <v>202</v>
      </c>
      <c r="L501" s="62"/>
      <c r="M501" s="211" t="s">
        <v>24</v>
      </c>
      <c r="N501" s="212" t="s">
        <v>45</v>
      </c>
      <c r="O501" s="43"/>
      <c r="P501" s="213">
        <f t="shared" ref="P501:P508" si="1">O501*H501</f>
        <v>0</v>
      </c>
      <c r="Q501" s="213">
        <v>0</v>
      </c>
      <c r="R501" s="213">
        <f t="shared" ref="R501:R508" si="2">Q501*H501</f>
        <v>0</v>
      </c>
      <c r="S501" s="213">
        <v>0</v>
      </c>
      <c r="T501" s="214">
        <f t="shared" ref="T501:T508" si="3">S501*H501</f>
        <v>0</v>
      </c>
      <c r="AR501" s="25" t="s">
        <v>290</v>
      </c>
      <c r="AT501" s="25" t="s">
        <v>198</v>
      </c>
      <c r="AU501" s="25" t="s">
        <v>83</v>
      </c>
      <c r="AY501" s="25" t="s">
        <v>196</v>
      </c>
      <c r="BE501" s="215">
        <f t="shared" ref="BE501:BE508" si="4">IF(N501="základní",J501,0)</f>
        <v>0</v>
      </c>
      <c r="BF501" s="215">
        <f t="shared" ref="BF501:BF508" si="5">IF(N501="snížená",J501,0)</f>
        <v>0</v>
      </c>
      <c r="BG501" s="215">
        <f t="shared" ref="BG501:BG508" si="6">IF(N501="zákl. přenesená",J501,0)</f>
        <v>0</v>
      </c>
      <c r="BH501" s="215">
        <f t="shared" ref="BH501:BH508" si="7">IF(N501="sníž. přenesená",J501,0)</f>
        <v>0</v>
      </c>
      <c r="BI501" s="215">
        <f t="shared" ref="BI501:BI508" si="8">IF(N501="nulová",J501,0)</f>
        <v>0</v>
      </c>
      <c r="BJ501" s="25" t="s">
        <v>81</v>
      </c>
      <c r="BK501" s="215">
        <f t="shared" ref="BK501:BK508" si="9">ROUND(I501*H501,2)</f>
        <v>0</v>
      </c>
      <c r="BL501" s="25" t="s">
        <v>290</v>
      </c>
      <c r="BM501" s="25" t="s">
        <v>3844</v>
      </c>
    </row>
    <row r="502" spans="2:65" s="1" customFormat="1" ht="34.5" customHeight="1">
      <c r="B502" s="42"/>
      <c r="C502" s="250" t="s">
        <v>576</v>
      </c>
      <c r="D502" s="250" t="s">
        <v>252</v>
      </c>
      <c r="E502" s="251" t="s">
        <v>3845</v>
      </c>
      <c r="F502" s="252" t="s">
        <v>3846</v>
      </c>
      <c r="G502" s="253" t="s">
        <v>248</v>
      </c>
      <c r="H502" s="254">
        <v>1</v>
      </c>
      <c r="I502" s="255"/>
      <c r="J502" s="256">
        <f t="shared" si="0"/>
        <v>0</v>
      </c>
      <c r="K502" s="252" t="s">
        <v>24</v>
      </c>
      <c r="L502" s="257"/>
      <c r="M502" s="258" t="s">
        <v>24</v>
      </c>
      <c r="N502" s="259" t="s">
        <v>45</v>
      </c>
      <c r="O502" s="43"/>
      <c r="P502" s="213">
        <f t="shared" si="1"/>
        <v>0</v>
      </c>
      <c r="Q502" s="213">
        <v>0.31</v>
      </c>
      <c r="R502" s="213">
        <f t="shared" si="2"/>
        <v>0.31</v>
      </c>
      <c r="S502" s="213">
        <v>0</v>
      </c>
      <c r="T502" s="214">
        <f t="shared" si="3"/>
        <v>0</v>
      </c>
      <c r="AR502" s="25" t="s">
        <v>376</v>
      </c>
      <c r="AT502" s="25" t="s">
        <v>252</v>
      </c>
      <c r="AU502" s="25" t="s">
        <v>83</v>
      </c>
      <c r="AY502" s="25" t="s">
        <v>196</v>
      </c>
      <c r="BE502" s="215">
        <f t="shared" si="4"/>
        <v>0</v>
      </c>
      <c r="BF502" s="215">
        <f t="shared" si="5"/>
        <v>0</v>
      </c>
      <c r="BG502" s="215">
        <f t="shared" si="6"/>
        <v>0</v>
      </c>
      <c r="BH502" s="215">
        <f t="shared" si="7"/>
        <v>0</v>
      </c>
      <c r="BI502" s="215">
        <f t="shared" si="8"/>
        <v>0</v>
      </c>
      <c r="BJ502" s="25" t="s">
        <v>81</v>
      </c>
      <c r="BK502" s="215">
        <f t="shared" si="9"/>
        <v>0</v>
      </c>
      <c r="BL502" s="25" t="s">
        <v>290</v>
      </c>
      <c r="BM502" s="25" t="s">
        <v>3847</v>
      </c>
    </row>
    <row r="503" spans="2:65" s="1" customFormat="1" ht="23" customHeight="1">
      <c r="B503" s="42"/>
      <c r="C503" s="204" t="s">
        <v>580</v>
      </c>
      <c r="D503" s="204" t="s">
        <v>198</v>
      </c>
      <c r="E503" s="205" t="s">
        <v>3848</v>
      </c>
      <c r="F503" s="206" t="s">
        <v>3849</v>
      </c>
      <c r="G503" s="207" t="s">
        <v>248</v>
      </c>
      <c r="H503" s="208">
        <v>1</v>
      </c>
      <c r="I503" s="209"/>
      <c r="J503" s="210">
        <f t="shared" si="0"/>
        <v>0</v>
      </c>
      <c r="K503" s="206" t="s">
        <v>202</v>
      </c>
      <c r="L503" s="62"/>
      <c r="M503" s="211" t="s">
        <v>24</v>
      </c>
      <c r="N503" s="212" t="s">
        <v>45</v>
      </c>
      <c r="O503" s="43"/>
      <c r="P503" s="213">
        <f t="shared" si="1"/>
        <v>0</v>
      </c>
      <c r="Q503" s="213">
        <v>0</v>
      </c>
      <c r="R503" s="213">
        <f t="shared" si="2"/>
        <v>0</v>
      </c>
      <c r="S503" s="213">
        <v>0</v>
      </c>
      <c r="T503" s="214">
        <f t="shared" si="3"/>
        <v>0</v>
      </c>
      <c r="AR503" s="25" t="s">
        <v>290</v>
      </c>
      <c r="AT503" s="25" t="s">
        <v>198</v>
      </c>
      <c r="AU503" s="25" t="s">
        <v>83</v>
      </c>
      <c r="AY503" s="25" t="s">
        <v>196</v>
      </c>
      <c r="BE503" s="215">
        <f t="shared" si="4"/>
        <v>0</v>
      </c>
      <c r="BF503" s="215">
        <f t="shared" si="5"/>
        <v>0</v>
      </c>
      <c r="BG503" s="215">
        <f t="shared" si="6"/>
        <v>0</v>
      </c>
      <c r="BH503" s="215">
        <f t="shared" si="7"/>
        <v>0</v>
      </c>
      <c r="BI503" s="215">
        <f t="shared" si="8"/>
        <v>0</v>
      </c>
      <c r="BJ503" s="25" t="s">
        <v>81</v>
      </c>
      <c r="BK503" s="215">
        <f t="shared" si="9"/>
        <v>0</v>
      </c>
      <c r="BL503" s="25" t="s">
        <v>290</v>
      </c>
      <c r="BM503" s="25" t="s">
        <v>3850</v>
      </c>
    </row>
    <row r="504" spans="2:65" s="1" customFormat="1" ht="23" customHeight="1">
      <c r="B504" s="42"/>
      <c r="C504" s="250" t="s">
        <v>584</v>
      </c>
      <c r="D504" s="250" t="s">
        <v>252</v>
      </c>
      <c r="E504" s="251" t="s">
        <v>3851</v>
      </c>
      <c r="F504" s="252" t="s">
        <v>3852</v>
      </c>
      <c r="G504" s="253" t="s">
        <v>248</v>
      </c>
      <c r="H504" s="254">
        <v>1</v>
      </c>
      <c r="I504" s="255"/>
      <c r="J504" s="256">
        <f t="shared" si="0"/>
        <v>0</v>
      </c>
      <c r="K504" s="252" t="s">
        <v>202</v>
      </c>
      <c r="L504" s="257"/>
      <c r="M504" s="258" t="s">
        <v>24</v>
      </c>
      <c r="N504" s="259" t="s">
        <v>45</v>
      </c>
      <c r="O504" s="43"/>
      <c r="P504" s="213">
        <f t="shared" si="1"/>
        <v>0</v>
      </c>
      <c r="Q504" s="213">
        <v>1.2E-2</v>
      </c>
      <c r="R504" s="213">
        <f t="shared" si="2"/>
        <v>1.2E-2</v>
      </c>
      <c r="S504" s="213">
        <v>0</v>
      </c>
      <c r="T504" s="214">
        <f t="shared" si="3"/>
        <v>0</v>
      </c>
      <c r="AR504" s="25" t="s">
        <v>376</v>
      </c>
      <c r="AT504" s="25" t="s">
        <v>252</v>
      </c>
      <c r="AU504" s="25" t="s">
        <v>83</v>
      </c>
      <c r="AY504" s="25" t="s">
        <v>196</v>
      </c>
      <c r="BE504" s="215">
        <f t="shared" si="4"/>
        <v>0</v>
      </c>
      <c r="BF504" s="215">
        <f t="shared" si="5"/>
        <v>0</v>
      </c>
      <c r="BG504" s="215">
        <f t="shared" si="6"/>
        <v>0</v>
      </c>
      <c r="BH504" s="215">
        <f t="shared" si="7"/>
        <v>0</v>
      </c>
      <c r="BI504" s="215">
        <f t="shared" si="8"/>
        <v>0</v>
      </c>
      <c r="BJ504" s="25" t="s">
        <v>81</v>
      </c>
      <c r="BK504" s="215">
        <f t="shared" si="9"/>
        <v>0</v>
      </c>
      <c r="BL504" s="25" t="s">
        <v>290</v>
      </c>
      <c r="BM504" s="25" t="s">
        <v>3853</v>
      </c>
    </row>
    <row r="505" spans="2:65" s="1" customFormat="1" ht="23" customHeight="1">
      <c r="B505" s="42"/>
      <c r="C505" s="250" t="s">
        <v>588</v>
      </c>
      <c r="D505" s="250" t="s">
        <v>252</v>
      </c>
      <c r="E505" s="251" t="s">
        <v>3854</v>
      </c>
      <c r="F505" s="252" t="s">
        <v>3855</v>
      </c>
      <c r="G505" s="253" t="s">
        <v>248</v>
      </c>
      <c r="H505" s="254">
        <v>1</v>
      </c>
      <c r="I505" s="255"/>
      <c r="J505" s="256">
        <f t="shared" si="0"/>
        <v>0</v>
      </c>
      <c r="K505" s="252" t="s">
        <v>202</v>
      </c>
      <c r="L505" s="257"/>
      <c r="M505" s="258" t="s">
        <v>24</v>
      </c>
      <c r="N505" s="259" t="s">
        <v>45</v>
      </c>
      <c r="O505" s="43"/>
      <c r="P505" s="213">
        <f t="shared" si="1"/>
        <v>0</v>
      </c>
      <c r="Q505" s="213">
        <v>1E-4</v>
      </c>
      <c r="R505" s="213">
        <f t="shared" si="2"/>
        <v>1E-4</v>
      </c>
      <c r="S505" s="213">
        <v>0</v>
      </c>
      <c r="T505" s="214">
        <f t="shared" si="3"/>
        <v>0</v>
      </c>
      <c r="AR505" s="25" t="s">
        <v>376</v>
      </c>
      <c r="AT505" s="25" t="s">
        <v>252</v>
      </c>
      <c r="AU505" s="25" t="s">
        <v>83</v>
      </c>
      <c r="AY505" s="25" t="s">
        <v>196</v>
      </c>
      <c r="BE505" s="215">
        <f t="shared" si="4"/>
        <v>0</v>
      </c>
      <c r="BF505" s="215">
        <f t="shared" si="5"/>
        <v>0</v>
      </c>
      <c r="BG505" s="215">
        <f t="shared" si="6"/>
        <v>0</v>
      </c>
      <c r="BH505" s="215">
        <f t="shared" si="7"/>
        <v>0</v>
      </c>
      <c r="BI505" s="215">
        <f t="shared" si="8"/>
        <v>0</v>
      </c>
      <c r="BJ505" s="25" t="s">
        <v>81</v>
      </c>
      <c r="BK505" s="215">
        <f t="shared" si="9"/>
        <v>0</v>
      </c>
      <c r="BL505" s="25" t="s">
        <v>290</v>
      </c>
      <c r="BM505" s="25" t="s">
        <v>3856</v>
      </c>
    </row>
    <row r="506" spans="2:65" s="1" customFormat="1" ht="14.5" customHeight="1">
      <c r="B506" s="42"/>
      <c r="C506" s="204" t="s">
        <v>593</v>
      </c>
      <c r="D506" s="204" t="s">
        <v>198</v>
      </c>
      <c r="E506" s="205" t="s">
        <v>3857</v>
      </c>
      <c r="F506" s="206" t="s">
        <v>3858</v>
      </c>
      <c r="G506" s="207" t="s">
        <v>248</v>
      </c>
      <c r="H506" s="208">
        <v>3</v>
      </c>
      <c r="I506" s="209"/>
      <c r="J506" s="210">
        <f t="shared" si="0"/>
        <v>0</v>
      </c>
      <c r="K506" s="206" t="s">
        <v>202</v>
      </c>
      <c r="L506" s="62"/>
      <c r="M506" s="211" t="s">
        <v>24</v>
      </c>
      <c r="N506" s="212" t="s">
        <v>45</v>
      </c>
      <c r="O506" s="43"/>
      <c r="P506" s="213">
        <f t="shared" si="1"/>
        <v>0</v>
      </c>
      <c r="Q506" s="213">
        <v>1E-4</v>
      </c>
      <c r="R506" s="213">
        <f t="shared" si="2"/>
        <v>3.0000000000000003E-4</v>
      </c>
      <c r="S506" s="213">
        <v>0</v>
      </c>
      <c r="T506" s="214">
        <f t="shared" si="3"/>
        <v>0</v>
      </c>
      <c r="AR506" s="25" t="s">
        <v>290</v>
      </c>
      <c r="AT506" s="25" t="s">
        <v>198</v>
      </c>
      <c r="AU506" s="25" t="s">
        <v>83</v>
      </c>
      <c r="AY506" s="25" t="s">
        <v>196</v>
      </c>
      <c r="BE506" s="215">
        <f t="shared" si="4"/>
        <v>0</v>
      </c>
      <c r="BF506" s="215">
        <f t="shared" si="5"/>
        <v>0</v>
      </c>
      <c r="BG506" s="215">
        <f t="shared" si="6"/>
        <v>0</v>
      </c>
      <c r="BH506" s="215">
        <f t="shared" si="7"/>
        <v>0</v>
      </c>
      <c r="BI506" s="215">
        <f t="shared" si="8"/>
        <v>0</v>
      </c>
      <c r="BJ506" s="25" t="s">
        <v>81</v>
      </c>
      <c r="BK506" s="215">
        <f t="shared" si="9"/>
        <v>0</v>
      </c>
      <c r="BL506" s="25" t="s">
        <v>290</v>
      </c>
      <c r="BM506" s="25" t="s">
        <v>3859</v>
      </c>
    </row>
    <row r="507" spans="2:65" s="1" customFormat="1" ht="23" customHeight="1">
      <c r="B507" s="42"/>
      <c r="C507" s="250" t="s">
        <v>597</v>
      </c>
      <c r="D507" s="250" t="s">
        <v>252</v>
      </c>
      <c r="E507" s="251" t="s">
        <v>3860</v>
      </c>
      <c r="F507" s="252" t="s">
        <v>3861</v>
      </c>
      <c r="G507" s="253" t="s">
        <v>248</v>
      </c>
      <c r="H507" s="254">
        <v>3</v>
      </c>
      <c r="I507" s="255"/>
      <c r="J507" s="256">
        <f t="shared" si="0"/>
        <v>0</v>
      </c>
      <c r="K507" s="252" t="s">
        <v>24</v>
      </c>
      <c r="L507" s="257"/>
      <c r="M507" s="258" t="s">
        <v>24</v>
      </c>
      <c r="N507" s="259" t="s">
        <v>45</v>
      </c>
      <c r="O507" s="43"/>
      <c r="P507" s="213">
        <f t="shared" si="1"/>
        <v>0</v>
      </c>
      <c r="Q507" s="213">
        <v>0.02</v>
      </c>
      <c r="R507" s="213">
        <f t="shared" si="2"/>
        <v>0.06</v>
      </c>
      <c r="S507" s="213">
        <v>0</v>
      </c>
      <c r="T507" s="214">
        <f t="shared" si="3"/>
        <v>0</v>
      </c>
      <c r="AR507" s="25" t="s">
        <v>376</v>
      </c>
      <c r="AT507" s="25" t="s">
        <v>252</v>
      </c>
      <c r="AU507" s="25" t="s">
        <v>83</v>
      </c>
      <c r="AY507" s="25" t="s">
        <v>196</v>
      </c>
      <c r="BE507" s="215">
        <f t="shared" si="4"/>
        <v>0</v>
      </c>
      <c r="BF507" s="215">
        <f t="shared" si="5"/>
        <v>0</v>
      </c>
      <c r="BG507" s="215">
        <f t="shared" si="6"/>
        <v>0</v>
      </c>
      <c r="BH507" s="215">
        <f t="shared" si="7"/>
        <v>0</v>
      </c>
      <c r="BI507" s="215">
        <f t="shared" si="8"/>
        <v>0</v>
      </c>
      <c r="BJ507" s="25" t="s">
        <v>81</v>
      </c>
      <c r="BK507" s="215">
        <f t="shared" si="9"/>
        <v>0</v>
      </c>
      <c r="BL507" s="25" t="s">
        <v>290</v>
      </c>
      <c r="BM507" s="25" t="s">
        <v>3862</v>
      </c>
    </row>
    <row r="508" spans="2:65" s="1" customFormat="1" ht="46" customHeight="1">
      <c r="B508" s="42"/>
      <c r="C508" s="204" t="s">
        <v>604</v>
      </c>
      <c r="D508" s="204" t="s">
        <v>198</v>
      </c>
      <c r="E508" s="205" t="s">
        <v>1619</v>
      </c>
      <c r="F508" s="206" t="s">
        <v>1620</v>
      </c>
      <c r="G508" s="207" t="s">
        <v>1189</v>
      </c>
      <c r="H508" s="270"/>
      <c r="I508" s="209"/>
      <c r="J508" s="210">
        <f t="shared" si="0"/>
        <v>0</v>
      </c>
      <c r="K508" s="206" t="s">
        <v>202</v>
      </c>
      <c r="L508" s="62"/>
      <c r="M508" s="211" t="s">
        <v>24</v>
      </c>
      <c r="N508" s="212" t="s">
        <v>45</v>
      </c>
      <c r="O508" s="43"/>
      <c r="P508" s="213">
        <f t="shared" si="1"/>
        <v>0</v>
      </c>
      <c r="Q508" s="213">
        <v>0</v>
      </c>
      <c r="R508" s="213">
        <f t="shared" si="2"/>
        <v>0</v>
      </c>
      <c r="S508" s="213">
        <v>0</v>
      </c>
      <c r="T508" s="214">
        <f t="shared" si="3"/>
        <v>0</v>
      </c>
      <c r="AR508" s="25" t="s">
        <v>290</v>
      </c>
      <c r="AT508" s="25" t="s">
        <v>198</v>
      </c>
      <c r="AU508" s="25" t="s">
        <v>83</v>
      </c>
      <c r="AY508" s="25" t="s">
        <v>196</v>
      </c>
      <c r="BE508" s="215">
        <f t="shared" si="4"/>
        <v>0</v>
      </c>
      <c r="BF508" s="215">
        <f t="shared" si="5"/>
        <v>0</v>
      </c>
      <c r="BG508" s="215">
        <f t="shared" si="6"/>
        <v>0</v>
      </c>
      <c r="BH508" s="215">
        <f t="shared" si="7"/>
        <v>0</v>
      </c>
      <c r="BI508" s="215">
        <f t="shared" si="8"/>
        <v>0</v>
      </c>
      <c r="BJ508" s="25" t="s">
        <v>81</v>
      </c>
      <c r="BK508" s="215">
        <f t="shared" si="9"/>
        <v>0</v>
      </c>
      <c r="BL508" s="25" t="s">
        <v>290</v>
      </c>
      <c r="BM508" s="25" t="s">
        <v>3863</v>
      </c>
    </row>
    <row r="509" spans="2:65" s="11" customFormat="1" ht="29.9" customHeight="1">
      <c r="B509" s="188"/>
      <c r="C509" s="189"/>
      <c r="D509" s="190" t="s">
        <v>73</v>
      </c>
      <c r="E509" s="202" t="s">
        <v>1790</v>
      </c>
      <c r="F509" s="202" t="s">
        <v>1791</v>
      </c>
      <c r="G509" s="189"/>
      <c r="H509" s="189"/>
      <c r="I509" s="192"/>
      <c r="J509" s="203">
        <f>BK509</f>
        <v>0</v>
      </c>
      <c r="K509" s="189"/>
      <c r="L509" s="194"/>
      <c r="M509" s="195"/>
      <c r="N509" s="196"/>
      <c r="O509" s="196"/>
      <c r="P509" s="197">
        <f>SUM(P510:P514)</f>
        <v>0</v>
      </c>
      <c r="Q509" s="196"/>
      <c r="R509" s="197">
        <f>SUM(R510:R514)</f>
        <v>7.0500000000000011E-4</v>
      </c>
      <c r="S509" s="196"/>
      <c r="T509" s="198">
        <f>SUM(T510:T514)</f>
        <v>0</v>
      </c>
      <c r="AR509" s="199" t="s">
        <v>83</v>
      </c>
      <c r="AT509" s="200" t="s">
        <v>73</v>
      </c>
      <c r="AU509" s="200" t="s">
        <v>81</v>
      </c>
      <c r="AY509" s="199" t="s">
        <v>196</v>
      </c>
      <c r="BK509" s="201">
        <f>SUM(BK510:BK514)</f>
        <v>0</v>
      </c>
    </row>
    <row r="510" spans="2:65" s="1" customFormat="1" ht="23" customHeight="1">
      <c r="B510" s="42"/>
      <c r="C510" s="204" t="s">
        <v>612</v>
      </c>
      <c r="D510" s="204" t="s">
        <v>198</v>
      </c>
      <c r="E510" s="205" t="s">
        <v>3864</v>
      </c>
      <c r="F510" s="206" t="s">
        <v>3865</v>
      </c>
      <c r="G510" s="207" t="s">
        <v>267</v>
      </c>
      <c r="H510" s="208">
        <v>1.5</v>
      </c>
      <c r="I510" s="209"/>
      <c r="J510" s="210">
        <f>ROUND(I510*H510,2)</f>
        <v>0</v>
      </c>
      <c r="K510" s="206" t="s">
        <v>202</v>
      </c>
      <c r="L510" s="62"/>
      <c r="M510" s="211" t="s">
        <v>24</v>
      </c>
      <c r="N510" s="212" t="s">
        <v>45</v>
      </c>
      <c r="O510" s="43"/>
      <c r="P510" s="213">
        <f>O510*H510</f>
        <v>0</v>
      </c>
      <c r="Q510" s="213">
        <v>6.0000000000000002E-5</v>
      </c>
      <c r="R510" s="213">
        <f>Q510*H510</f>
        <v>9.0000000000000006E-5</v>
      </c>
      <c r="S510" s="213">
        <v>0</v>
      </c>
      <c r="T510" s="214">
        <f>S510*H510</f>
        <v>0</v>
      </c>
      <c r="AR510" s="25" t="s">
        <v>290</v>
      </c>
      <c r="AT510" s="25" t="s">
        <v>198</v>
      </c>
      <c r="AU510" s="25" t="s">
        <v>83</v>
      </c>
      <c r="AY510" s="25" t="s">
        <v>196</v>
      </c>
      <c r="BE510" s="215">
        <f>IF(N510="základní",J510,0)</f>
        <v>0</v>
      </c>
      <c r="BF510" s="215">
        <f>IF(N510="snížená",J510,0)</f>
        <v>0</v>
      </c>
      <c r="BG510" s="215">
        <f>IF(N510="zákl. přenesená",J510,0)</f>
        <v>0</v>
      </c>
      <c r="BH510" s="215">
        <f>IF(N510="sníž. přenesená",J510,0)</f>
        <v>0</v>
      </c>
      <c r="BI510" s="215">
        <f>IF(N510="nulová",J510,0)</f>
        <v>0</v>
      </c>
      <c r="BJ510" s="25" t="s">
        <v>81</v>
      </c>
      <c r="BK510" s="215">
        <f>ROUND(I510*H510,2)</f>
        <v>0</v>
      </c>
      <c r="BL510" s="25" t="s">
        <v>290</v>
      </c>
      <c r="BM510" s="25" t="s">
        <v>3866</v>
      </c>
    </row>
    <row r="511" spans="2:65" s="12" customFormat="1">
      <c r="B511" s="216"/>
      <c r="C511" s="217"/>
      <c r="D511" s="218" t="s">
        <v>205</v>
      </c>
      <c r="E511" s="219" t="s">
        <v>24</v>
      </c>
      <c r="F511" s="220" t="s">
        <v>3867</v>
      </c>
      <c r="G511" s="217"/>
      <c r="H511" s="221">
        <v>1.5</v>
      </c>
      <c r="I511" s="222"/>
      <c r="J511" s="217"/>
      <c r="K511" s="217"/>
      <c r="L511" s="223"/>
      <c r="M511" s="224"/>
      <c r="N511" s="225"/>
      <c r="O511" s="225"/>
      <c r="P511" s="225"/>
      <c r="Q511" s="225"/>
      <c r="R511" s="225"/>
      <c r="S511" s="225"/>
      <c r="T511" s="226"/>
      <c r="AT511" s="227" t="s">
        <v>205</v>
      </c>
      <c r="AU511" s="227" t="s">
        <v>83</v>
      </c>
      <c r="AV511" s="12" t="s">
        <v>83</v>
      </c>
      <c r="AW511" s="12" t="s">
        <v>37</v>
      </c>
      <c r="AX511" s="12" t="s">
        <v>81</v>
      </c>
      <c r="AY511" s="227" t="s">
        <v>196</v>
      </c>
    </row>
    <row r="512" spans="2:65" s="1" customFormat="1" ht="23" customHeight="1">
      <c r="B512" s="42"/>
      <c r="C512" s="204" t="s">
        <v>616</v>
      </c>
      <c r="D512" s="204" t="s">
        <v>198</v>
      </c>
      <c r="E512" s="205" t="s">
        <v>1793</v>
      </c>
      <c r="F512" s="206" t="s">
        <v>1794</v>
      </c>
      <c r="G512" s="207" t="s">
        <v>267</v>
      </c>
      <c r="H512" s="208">
        <v>1.5</v>
      </c>
      <c r="I512" s="209"/>
      <c r="J512" s="210">
        <f>ROUND(I512*H512,2)</f>
        <v>0</v>
      </c>
      <c r="K512" s="206" t="s">
        <v>202</v>
      </c>
      <c r="L512" s="62"/>
      <c r="M512" s="211" t="s">
        <v>24</v>
      </c>
      <c r="N512" s="212" t="s">
        <v>45</v>
      </c>
      <c r="O512" s="43"/>
      <c r="P512" s="213">
        <f>O512*H512</f>
        <v>0</v>
      </c>
      <c r="Q512" s="213">
        <v>1.7000000000000001E-4</v>
      </c>
      <c r="R512" s="213">
        <f>Q512*H512</f>
        <v>2.5500000000000002E-4</v>
      </c>
      <c r="S512" s="213">
        <v>0</v>
      </c>
      <c r="T512" s="214">
        <f>S512*H512</f>
        <v>0</v>
      </c>
      <c r="AR512" s="25" t="s">
        <v>290</v>
      </c>
      <c r="AT512" s="25" t="s">
        <v>198</v>
      </c>
      <c r="AU512" s="25" t="s">
        <v>83</v>
      </c>
      <c r="AY512" s="25" t="s">
        <v>196</v>
      </c>
      <c r="BE512" s="215">
        <f>IF(N512="základní",J512,0)</f>
        <v>0</v>
      </c>
      <c r="BF512" s="215">
        <f>IF(N512="snížená",J512,0)</f>
        <v>0</v>
      </c>
      <c r="BG512" s="215">
        <f>IF(N512="zákl. přenesená",J512,0)</f>
        <v>0</v>
      </c>
      <c r="BH512" s="215">
        <f>IF(N512="sníž. přenesená",J512,0)</f>
        <v>0</v>
      </c>
      <c r="BI512" s="215">
        <f>IF(N512="nulová",J512,0)</f>
        <v>0</v>
      </c>
      <c r="BJ512" s="25" t="s">
        <v>81</v>
      </c>
      <c r="BK512" s="215">
        <f>ROUND(I512*H512,2)</f>
        <v>0</v>
      </c>
      <c r="BL512" s="25" t="s">
        <v>290</v>
      </c>
      <c r="BM512" s="25" t="s">
        <v>3868</v>
      </c>
    </row>
    <row r="513" spans="2:65" s="1" customFormat="1" ht="23" customHeight="1">
      <c r="B513" s="42"/>
      <c r="C513" s="204" t="s">
        <v>622</v>
      </c>
      <c r="D513" s="204" t="s">
        <v>198</v>
      </c>
      <c r="E513" s="205" t="s">
        <v>2287</v>
      </c>
      <c r="F513" s="206" t="s">
        <v>2288</v>
      </c>
      <c r="G513" s="207" t="s">
        <v>267</v>
      </c>
      <c r="H513" s="208">
        <v>1.5</v>
      </c>
      <c r="I513" s="209"/>
      <c r="J513" s="210">
        <f>ROUND(I513*H513,2)</f>
        <v>0</v>
      </c>
      <c r="K513" s="206" t="s">
        <v>202</v>
      </c>
      <c r="L513" s="62"/>
      <c r="M513" s="211" t="s">
        <v>24</v>
      </c>
      <c r="N513" s="212" t="s">
        <v>45</v>
      </c>
      <c r="O513" s="43"/>
      <c r="P513" s="213">
        <f>O513*H513</f>
        <v>0</v>
      </c>
      <c r="Q513" s="213">
        <v>1.2E-4</v>
      </c>
      <c r="R513" s="213">
        <f>Q513*H513</f>
        <v>1.8000000000000001E-4</v>
      </c>
      <c r="S513" s="213">
        <v>0</v>
      </c>
      <c r="T513" s="214">
        <f>S513*H513</f>
        <v>0</v>
      </c>
      <c r="AR513" s="25" t="s">
        <v>290</v>
      </c>
      <c r="AT513" s="25" t="s">
        <v>198</v>
      </c>
      <c r="AU513" s="25" t="s">
        <v>83</v>
      </c>
      <c r="AY513" s="25" t="s">
        <v>196</v>
      </c>
      <c r="BE513" s="215">
        <f>IF(N513="základní",J513,0)</f>
        <v>0</v>
      </c>
      <c r="BF513" s="215">
        <f>IF(N513="snížená",J513,0)</f>
        <v>0</v>
      </c>
      <c r="BG513" s="215">
        <f>IF(N513="zákl. přenesená",J513,0)</f>
        <v>0</v>
      </c>
      <c r="BH513" s="215">
        <f>IF(N513="sníž. přenesená",J513,0)</f>
        <v>0</v>
      </c>
      <c r="BI513" s="215">
        <f>IF(N513="nulová",J513,0)</f>
        <v>0</v>
      </c>
      <c r="BJ513" s="25" t="s">
        <v>81</v>
      </c>
      <c r="BK513" s="215">
        <f>ROUND(I513*H513,2)</f>
        <v>0</v>
      </c>
      <c r="BL513" s="25" t="s">
        <v>290</v>
      </c>
      <c r="BM513" s="25" t="s">
        <v>3869</v>
      </c>
    </row>
    <row r="514" spans="2:65" s="1" customFormat="1" ht="23" customHeight="1">
      <c r="B514" s="42"/>
      <c r="C514" s="204" t="s">
        <v>628</v>
      </c>
      <c r="D514" s="204" t="s">
        <v>198</v>
      </c>
      <c r="E514" s="205" t="s">
        <v>2291</v>
      </c>
      <c r="F514" s="206" t="s">
        <v>2292</v>
      </c>
      <c r="G514" s="207" t="s">
        <v>267</v>
      </c>
      <c r="H514" s="208">
        <v>1.5</v>
      </c>
      <c r="I514" s="209"/>
      <c r="J514" s="210">
        <f>ROUND(I514*H514,2)</f>
        <v>0</v>
      </c>
      <c r="K514" s="206" t="s">
        <v>202</v>
      </c>
      <c r="L514" s="62"/>
      <c r="M514" s="211" t="s">
        <v>24</v>
      </c>
      <c r="N514" s="274" t="s">
        <v>45</v>
      </c>
      <c r="O514" s="275"/>
      <c r="P514" s="276">
        <f>O514*H514</f>
        <v>0</v>
      </c>
      <c r="Q514" s="276">
        <v>1.2E-4</v>
      </c>
      <c r="R514" s="276">
        <f>Q514*H514</f>
        <v>1.8000000000000001E-4</v>
      </c>
      <c r="S514" s="276">
        <v>0</v>
      </c>
      <c r="T514" s="277">
        <f>S514*H514</f>
        <v>0</v>
      </c>
      <c r="AR514" s="25" t="s">
        <v>290</v>
      </c>
      <c r="AT514" s="25" t="s">
        <v>198</v>
      </c>
      <c r="AU514" s="25" t="s">
        <v>83</v>
      </c>
      <c r="AY514" s="25" t="s">
        <v>196</v>
      </c>
      <c r="BE514" s="215">
        <f>IF(N514="základní",J514,0)</f>
        <v>0</v>
      </c>
      <c r="BF514" s="215">
        <f>IF(N514="snížená",J514,0)</f>
        <v>0</v>
      </c>
      <c r="BG514" s="215">
        <f>IF(N514="zákl. přenesená",J514,0)</f>
        <v>0</v>
      </c>
      <c r="BH514" s="215">
        <f>IF(N514="sníž. přenesená",J514,0)</f>
        <v>0</v>
      </c>
      <c r="BI514" s="215">
        <f>IF(N514="nulová",J514,0)</f>
        <v>0</v>
      </c>
      <c r="BJ514" s="25" t="s">
        <v>81</v>
      </c>
      <c r="BK514" s="215">
        <f>ROUND(I514*H514,2)</f>
        <v>0</v>
      </c>
      <c r="BL514" s="25" t="s">
        <v>290</v>
      </c>
      <c r="BM514" s="25" t="s">
        <v>3870</v>
      </c>
    </row>
    <row r="515" spans="2:65" s="1" customFormat="1" ht="7" customHeight="1">
      <c r="B515" s="57"/>
      <c r="C515" s="58"/>
      <c r="D515" s="58"/>
      <c r="E515" s="58"/>
      <c r="F515" s="58"/>
      <c r="G515" s="58"/>
      <c r="H515" s="58"/>
      <c r="I515" s="149"/>
      <c r="J515" s="58"/>
      <c r="K515" s="58"/>
      <c r="L515" s="62"/>
    </row>
  </sheetData>
  <sheetProtection algorithmName="SHA-512" hashValue="SrIUvDAHOn3gTUWlrzcx0hh7eMGOikML+QlBpmAh2aT29Hn1puHXkKwTosdTRQgE28g7d+LbdccUbQyIdyfbYQ==" saltValue="GMKzS3H04q5U3ZM+thp5PWQwrPo6677e2StnG8TIYBIwlh8ttmXaXPJxboI46N1t9MsieAaF1AtNvKL7U+YDlw==" spinCount="100000" sheet="1" objects="1" scenarios="1" formatColumns="0" formatRows="0" autoFilter="0"/>
  <autoFilter ref="C101:K514"/>
  <mergeCells count="13">
    <mergeCell ref="E94:H94"/>
    <mergeCell ref="G1:H1"/>
    <mergeCell ref="L2:V2"/>
    <mergeCell ref="E49:H49"/>
    <mergeCell ref="E51:H51"/>
    <mergeCell ref="J55:J56"/>
    <mergeCell ref="E90:H90"/>
    <mergeCell ref="E92:H92"/>
    <mergeCell ref="E7:H7"/>
    <mergeCell ref="E9:H9"/>
    <mergeCell ref="E11:H11"/>
    <mergeCell ref="E26:H26"/>
    <mergeCell ref="E47:H47"/>
  </mergeCells>
  <hyperlinks>
    <hyperlink ref="F1:G1" location="C2" display="1) Krycí list soupisu"/>
    <hyperlink ref="G1:H1" location="C58" display="2) Rekapitulace"/>
    <hyperlink ref="J1" location="C101" display="3) Soupis prací"/>
    <hyperlink ref="L1:V1" location="'Rekapitulace stavby'!C2" display="Rekapitulace stavby"/>
  </hyperlinks>
  <pageMargins left="0.59055118110236227" right="0.59055118110236227" top="0.59055118110236227" bottom="0.59055118110236227" header="0" footer="0"/>
  <pageSetup paperSize="9" scale="89" fitToHeight="100" orientation="landscape"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00"/>
  <sheetViews>
    <sheetView showGridLines="0" workbookViewId="0">
      <pane ySplit="1" topLeftCell="A136" activePane="bottomLeft" state="frozen"/>
      <selection pane="bottomLeft" activeCell="F100" sqref="F100"/>
    </sheetView>
  </sheetViews>
  <sheetFormatPr defaultRowHeight="12"/>
  <cols>
    <col min="1" max="1" width="6.25" customWidth="1"/>
    <col min="2" max="2" width="1.25" customWidth="1"/>
    <col min="3" max="3" width="3.125" customWidth="1"/>
    <col min="4" max="4" width="3.25" customWidth="1"/>
    <col min="5" max="5" width="12.875" customWidth="1"/>
    <col min="6" max="6" width="87.25" customWidth="1"/>
    <col min="7" max="7" width="10.75" customWidth="1"/>
    <col min="8" max="8" width="12.25" customWidth="1"/>
    <col min="9" max="9" width="15" style="121" customWidth="1"/>
    <col min="10" max="10" width="20.75" customWidth="1"/>
    <col min="11" max="11" width="17.375"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106</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135</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3871</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108" customHeight="1">
      <c r="B26" s="131"/>
      <c r="C26" s="132"/>
      <c r="D26" s="132"/>
      <c r="E26" s="395" t="s">
        <v>3872</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ROUNDUP(J97,2)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ROUNDUP(SUM(BE97:BE299), 2)</f>
        <v>0</v>
      </c>
      <c r="G32" s="43"/>
      <c r="H32" s="43"/>
      <c r="I32" s="141">
        <v>0.21</v>
      </c>
      <c r="J32" s="140">
        <f>ROUNDUP(ROUNDUP((SUM(BE97:BE299)), 2)*I32, 1)</f>
        <v>0</v>
      </c>
      <c r="K32" s="46"/>
    </row>
    <row r="33" spans="2:11" s="1" customFormat="1" ht="14.4" customHeight="1">
      <c r="B33" s="42"/>
      <c r="C33" s="43"/>
      <c r="D33" s="43"/>
      <c r="E33" s="50" t="s">
        <v>46</v>
      </c>
      <c r="F33" s="140">
        <f>ROUNDUP(SUM(BF97:BF299), 2)</f>
        <v>0</v>
      </c>
      <c r="G33" s="43"/>
      <c r="H33" s="43"/>
      <c r="I33" s="141">
        <v>0.15</v>
      </c>
      <c r="J33" s="140">
        <f>ROUNDUP(ROUNDUP((SUM(BF97:BF299)), 2)*I33, 1)</f>
        <v>0</v>
      </c>
      <c r="K33" s="46"/>
    </row>
    <row r="34" spans="2:11" s="1" customFormat="1" ht="14.4" hidden="1" customHeight="1">
      <c r="B34" s="42"/>
      <c r="C34" s="43"/>
      <c r="D34" s="43"/>
      <c r="E34" s="50" t="s">
        <v>47</v>
      </c>
      <c r="F34" s="140">
        <f>ROUNDUP(SUM(BG97:BG299), 2)</f>
        <v>0</v>
      </c>
      <c r="G34" s="43"/>
      <c r="H34" s="43"/>
      <c r="I34" s="141">
        <v>0.21</v>
      </c>
      <c r="J34" s="140">
        <v>0</v>
      </c>
      <c r="K34" s="46"/>
    </row>
    <row r="35" spans="2:11" s="1" customFormat="1" ht="14.4" hidden="1" customHeight="1">
      <c r="B35" s="42"/>
      <c r="C35" s="43"/>
      <c r="D35" s="43"/>
      <c r="E35" s="50" t="s">
        <v>48</v>
      </c>
      <c r="F35" s="140">
        <f>ROUNDUP(SUM(BH97:BH299), 2)</f>
        <v>0</v>
      </c>
      <c r="G35" s="43"/>
      <c r="H35" s="43"/>
      <c r="I35" s="141">
        <v>0.15</v>
      </c>
      <c r="J35" s="140">
        <v>0</v>
      </c>
      <c r="K35" s="46"/>
    </row>
    <row r="36" spans="2:11" s="1" customFormat="1" ht="14.4" hidden="1" customHeight="1">
      <c r="B36" s="42"/>
      <c r="C36" s="43"/>
      <c r="D36" s="43"/>
      <c r="E36" s="50" t="s">
        <v>49</v>
      </c>
      <c r="F36" s="140">
        <f>ROUNDUP(SUM(BI97:BI299),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135</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 xml:space="preserve">A7 - úprava vstupu do 2.NP (bezbariérový)   </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J97</f>
        <v>0</v>
      </c>
      <c r="K60" s="46"/>
      <c r="AU60" s="25" t="s">
        <v>143</v>
      </c>
    </row>
    <row r="61" spans="2:47" s="8" customFormat="1" ht="25" customHeight="1">
      <c r="B61" s="159"/>
      <c r="C61" s="160"/>
      <c r="D61" s="161" t="s">
        <v>144</v>
      </c>
      <c r="E61" s="162"/>
      <c r="F61" s="162"/>
      <c r="G61" s="162"/>
      <c r="H61" s="162"/>
      <c r="I61" s="163"/>
      <c r="J61" s="164">
        <f>J98</f>
        <v>0</v>
      </c>
      <c r="K61" s="165"/>
    </row>
    <row r="62" spans="2:47" s="9" customFormat="1" ht="19.899999999999999" customHeight="1">
      <c r="B62" s="166"/>
      <c r="C62" s="167"/>
      <c r="D62" s="168" t="s">
        <v>2731</v>
      </c>
      <c r="E62" s="169"/>
      <c r="F62" s="169"/>
      <c r="G62" s="169"/>
      <c r="H62" s="169"/>
      <c r="I62" s="170"/>
      <c r="J62" s="171">
        <f>J99</f>
        <v>0</v>
      </c>
      <c r="K62" s="172"/>
    </row>
    <row r="63" spans="2:47" s="9" customFormat="1" ht="19.899999999999999" customHeight="1">
      <c r="B63" s="166"/>
      <c r="C63" s="167"/>
      <c r="D63" s="168" t="s">
        <v>3873</v>
      </c>
      <c r="E63" s="169"/>
      <c r="F63" s="169"/>
      <c r="G63" s="169"/>
      <c r="H63" s="169"/>
      <c r="I63" s="170"/>
      <c r="J63" s="171">
        <f>J105</f>
        <v>0</v>
      </c>
      <c r="K63" s="172"/>
    </row>
    <row r="64" spans="2:47" s="9" customFormat="1" ht="19.899999999999999" customHeight="1">
      <c r="B64" s="166"/>
      <c r="C64" s="167"/>
      <c r="D64" s="168" t="s">
        <v>1877</v>
      </c>
      <c r="E64" s="169"/>
      <c r="F64" s="169"/>
      <c r="G64" s="169"/>
      <c r="H64" s="169"/>
      <c r="I64" s="170"/>
      <c r="J64" s="171">
        <f>J114</f>
        <v>0</v>
      </c>
      <c r="K64" s="172"/>
    </row>
    <row r="65" spans="2:11" s="9" customFormat="1" ht="19.899999999999999" customHeight="1">
      <c r="B65" s="166"/>
      <c r="C65" s="167"/>
      <c r="D65" s="168" t="s">
        <v>148</v>
      </c>
      <c r="E65" s="169"/>
      <c r="F65" s="169"/>
      <c r="G65" s="169"/>
      <c r="H65" s="169"/>
      <c r="I65" s="170"/>
      <c r="J65" s="171">
        <f>J134</f>
        <v>0</v>
      </c>
      <c r="K65" s="172"/>
    </row>
    <row r="66" spans="2:11" s="9" customFormat="1" ht="14.9" customHeight="1">
      <c r="B66" s="166"/>
      <c r="C66" s="167"/>
      <c r="D66" s="168" t="s">
        <v>3874</v>
      </c>
      <c r="E66" s="169"/>
      <c r="F66" s="169"/>
      <c r="G66" s="169"/>
      <c r="H66" s="169"/>
      <c r="I66" s="170"/>
      <c r="J66" s="171">
        <f>J135</f>
        <v>0</v>
      </c>
      <c r="K66" s="172"/>
    </row>
    <row r="67" spans="2:11" s="9" customFormat="1" ht="14.9" customHeight="1">
      <c r="B67" s="166"/>
      <c r="C67" s="167"/>
      <c r="D67" s="168" t="s">
        <v>3875</v>
      </c>
      <c r="E67" s="169"/>
      <c r="F67" s="169"/>
      <c r="G67" s="169"/>
      <c r="H67" s="169"/>
      <c r="I67" s="170"/>
      <c r="J67" s="171">
        <f>J168</f>
        <v>0</v>
      </c>
      <c r="K67" s="172"/>
    </row>
    <row r="68" spans="2:11" s="9" customFormat="1" ht="19.899999999999999" customHeight="1">
      <c r="B68" s="166"/>
      <c r="C68" s="167"/>
      <c r="D68" s="168" t="s">
        <v>3876</v>
      </c>
      <c r="E68" s="169"/>
      <c r="F68" s="169"/>
      <c r="G68" s="169"/>
      <c r="H68" s="169"/>
      <c r="I68" s="170"/>
      <c r="J68" s="171">
        <f>J186</f>
        <v>0</v>
      </c>
      <c r="K68" s="172"/>
    </row>
    <row r="69" spans="2:11" s="9" customFormat="1" ht="14.9" customHeight="1">
      <c r="B69" s="166"/>
      <c r="C69" s="167"/>
      <c r="D69" s="168" t="s">
        <v>3877</v>
      </c>
      <c r="E69" s="169"/>
      <c r="F69" s="169"/>
      <c r="G69" s="169"/>
      <c r="H69" s="169"/>
      <c r="I69" s="170"/>
      <c r="J69" s="171">
        <f>J187</f>
        <v>0</v>
      </c>
      <c r="K69" s="172"/>
    </row>
    <row r="70" spans="2:11" s="9" customFormat="1" ht="19.899999999999999" customHeight="1">
      <c r="B70" s="166"/>
      <c r="C70" s="167"/>
      <c r="D70" s="168" t="s">
        <v>3878</v>
      </c>
      <c r="E70" s="169"/>
      <c r="F70" s="169"/>
      <c r="G70" s="169"/>
      <c r="H70" s="169"/>
      <c r="I70" s="170"/>
      <c r="J70" s="171">
        <f>J225</f>
        <v>0</v>
      </c>
      <c r="K70" s="172"/>
    </row>
    <row r="71" spans="2:11" s="9" customFormat="1" ht="19.899999999999999" customHeight="1">
      <c r="B71" s="166"/>
      <c r="C71" s="167"/>
      <c r="D71" s="168" t="s">
        <v>164</v>
      </c>
      <c r="E71" s="169"/>
      <c r="F71" s="169"/>
      <c r="G71" s="169"/>
      <c r="H71" s="169"/>
      <c r="I71" s="170"/>
      <c r="J71" s="171">
        <f>J270</f>
        <v>0</v>
      </c>
      <c r="K71" s="172"/>
    </row>
    <row r="72" spans="2:11" s="9" customFormat="1" ht="19.899999999999999" customHeight="1">
      <c r="B72" s="166"/>
      <c r="C72" s="167"/>
      <c r="D72" s="168" t="s">
        <v>165</v>
      </c>
      <c r="E72" s="169"/>
      <c r="F72" s="169"/>
      <c r="G72" s="169"/>
      <c r="H72" s="169"/>
      <c r="I72" s="170"/>
      <c r="J72" s="171">
        <f>J281</f>
        <v>0</v>
      </c>
      <c r="K72" s="172"/>
    </row>
    <row r="73" spans="2:11" s="8" customFormat="1" ht="25" customHeight="1">
      <c r="B73" s="159"/>
      <c r="C73" s="160"/>
      <c r="D73" s="161" t="s">
        <v>166</v>
      </c>
      <c r="E73" s="162"/>
      <c r="F73" s="162"/>
      <c r="G73" s="162"/>
      <c r="H73" s="162"/>
      <c r="I73" s="163"/>
      <c r="J73" s="164">
        <f>J283</f>
        <v>0</v>
      </c>
      <c r="K73" s="165"/>
    </row>
    <row r="74" spans="2:11" s="9" customFormat="1" ht="19.899999999999999" customHeight="1">
      <c r="B74" s="166"/>
      <c r="C74" s="167"/>
      <c r="D74" s="168" t="s">
        <v>167</v>
      </c>
      <c r="E74" s="169"/>
      <c r="F74" s="169"/>
      <c r="G74" s="169"/>
      <c r="H74" s="169"/>
      <c r="I74" s="170"/>
      <c r="J74" s="171">
        <f>J284</f>
        <v>0</v>
      </c>
      <c r="K74" s="172"/>
    </row>
    <row r="75" spans="2:11" s="9" customFormat="1" ht="19.899999999999999" customHeight="1">
      <c r="B75" s="166"/>
      <c r="C75" s="167"/>
      <c r="D75" s="168" t="s">
        <v>168</v>
      </c>
      <c r="E75" s="169"/>
      <c r="F75" s="169"/>
      <c r="G75" s="169"/>
      <c r="H75" s="169"/>
      <c r="I75" s="170"/>
      <c r="J75" s="171">
        <f>J292</f>
        <v>0</v>
      </c>
      <c r="K75" s="172"/>
    </row>
    <row r="76" spans="2:11" s="1" customFormat="1" ht="21.75" customHeight="1">
      <c r="B76" s="42"/>
      <c r="C76" s="43"/>
      <c r="D76" s="43"/>
      <c r="E76" s="43"/>
      <c r="F76" s="43"/>
      <c r="G76" s="43"/>
      <c r="H76" s="43"/>
      <c r="I76" s="128"/>
      <c r="J76" s="43"/>
      <c r="K76" s="46"/>
    </row>
    <row r="77" spans="2:11" s="1" customFormat="1" ht="7" customHeight="1">
      <c r="B77" s="57"/>
      <c r="C77" s="58"/>
      <c r="D77" s="58"/>
      <c r="E77" s="58"/>
      <c r="F77" s="58"/>
      <c r="G77" s="58"/>
      <c r="H77" s="58"/>
      <c r="I77" s="149"/>
      <c r="J77" s="58"/>
      <c r="K77" s="59"/>
    </row>
    <row r="81" spans="2:20" s="1" customFormat="1" ht="7" customHeight="1">
      <c r="B81" s="60"/>
      <c r="C81" s="61"/>
      <c r="D81" s="61"/>
      <c r="E81" s="61"/>
      <c r="F81" s="61"/>
      <c r="G81" s="61"/>
      <c r="H81" s="61"/>
      <c r="I81" s="152"/>
      <c r="J81" s="61"/>
      <c r="K81" s="61"/>
      <c r="L81" s="62"/>
    </row>
    <row r="82" spans="2:20" s="1" customFormat="1" ht="37" customHeight="1">
      <c r="B82" s="42"/>
      <c r="C82" s="63" t="s">
        <v>180</v>
      </c>
      <c r="D82" s="64"/>
      <c r="E82" s="64"/>
      <c r="F82" s="64"/>
      <c r="G82" s="64"/>
      <c r="H82" s="64"/>
      <c r="I82" s="173"/>
      <c r="J82" s="64"/>
      <c r="K82" s="64"/>
      <c r="L82" s="62"/>
    </row>
    <row r="83" spans="2:20" s="1" customFormat="1" ht="7" customHeight="1">
      <c r="B83" s="42"/>
      <c r="C83" s="64"/>
      <c r="D83" s="64"/>
      <c r="E83" s="64"/>
      <c r="F83" s="64"/>
      <c r="G83" s="64"/>
      <c r="H83" s="64"/>
      <c r="I83" s="173"/>
      <c r="J83" s="64"/>
      <c r="K83" s="64"/>
      <c r="L83" s="62"/>
    </row>
    <row r="84" spans="2:20" s="1" customFormat="1" ht="14.4" customHeight="1">
      <c r="B84" s="42"/>
      <c r="C84" s="66" t="s">
        <v>18</v>
      </c>
      <c r="D84" s="64"/>
      <c r="E84" s="64"/>
      <c r="F84" s="64"/>
      <c r="G84" s="64"/>
      <c r="H84" s="64"/>
      <c r="I84" s="173"/>
      <c r="J84" s="64"/>
      <c r="K84" s="64"/>
      <c r="L84" s="62"/>
    </row>
    <row r="85" spans="2:20" s="1" customFormat="1" ht="14.5" customHeight="1">
      <c r="B85" s="42"/>
      <c r="C85" s="64"/>
      <c r="D85" s="64"/>
      <c r="E85" s="408" t="str">
        <f>E7</f>
        <v>Malšovice 6 a 17/6 - stavební úpravy</v>
      </c>
      <c r="F85" s="409"/>
      <c r="G85" s="409"/>
      <c r="H85" s="409"/>
      <c r="I85" s="173"/>
      <c r="J85" s="64"/>
      <c r="K85" s="64"/>
      <c r="L85" s="62"/>
    </row>
    <row r="86" spans="2:20">
      <c r="B86" s="29"/>
      <c r="C86" s="66" t="s">
        <v>134</v>
      </c>
      <c r="D86" s="174"/>
      <c r="E86" s="174"/>
      <c r="F86" s="174"/>
      <c r="G86" s="174"/>
      <c r="H86" s="174"/>
      <c r="J86" s="174"/>
      <c r="K86" s="174"/>
      <c r="L86" s="175"/>
    </row>
    <row r="87" spans="2:20" s="1" customFormat="1" ht="14.5" customHeight="1">
      <c r="B87" s="42"/>
      <c r="C87" s="64"/>
      <c r="D87" s="64"/>
      <c r="E87" s="408" t="s">
        <v>135</v>
      </c>
      <c r="F87" s="402"/>
      <c r="G87" s="402"/>
      <c r="H87" s="402"/>
      <c r="I87" s="173"/>
      <c r="J87" s="64"/>
      <c r="K87" s="64"/>
      <c r="L87" s="62"/>
    </row>
    <row r="88" spans="2:20" s="1" customFormat="1" ht="14.4" customHeight="1">
      <c r="B88" s="42"/>
      <c r="C88" s="66" t="s">
        <v>136</v>
      </c>
      <c r="D88" s="64"/>
      <c r="E88" s="64"/>
      <c r="F88" s="64"/>
      <c r="G88" s="64"/>
      <c r="H88" s="64"/>
      <c r="I88" s="173"/>
      <c r="J88" s="64"/>
      <c r="K88" s="64"/>
      <c r="L88" s="62"/>
    </row>
    <row r="89" spans="2:20" s="1" customFormat="1" ht="15" customHeight="1">
      <c r="B89" s="42"/>
      <c r="C89" s="64"/>
      <c r="D89" s="64"/>
      <c r="E89" s="374" t="str">
        <f>E11</f>
        <v xml:space="preserve">A7 - úprava vstupu do 2.NP (bezbariérový)   </v>
      </c>
      <c r="F89" s="402"/>
      <c r="G89" s="402"/>
      <c r="H89" s="402"/>
      <c r="I89" s="173"/>
      <c r="J89" s="64"/>
      <c r="K89" s="64"/>
      <c r="L89" s="62"/>
    </row>
    <row r="90" spans="2:20" s="1" customFormat="1" ht="7" customHeight="1">
      <c r="B90" s="42"/>
      <c r="C90" s="64"/>
      <c r="D90" s="64"/>
      <c r="E90" s="64"/>
      <c r="F90" s="64"/>
      <c r="G90" s="64"/>
      <c r="H90" s="64"/>
      <c r="I90" s="173"/>
      <c r="J90" s="64"/>
      <c r="K90" s="64"/>
      <c r="L90" s="62"/>
    </row>
    <row r="91" spans="2:20" s="1" customFormat="1" ht="18" customHeight="1">
      <c r="B91" s="42"/>
      <c r="C91" s="66" t="s">
        <v>25</v>
      </c>
      <c r="D91" s="64"/>
      <c r="E91" s="64"/>
      <c r="F91" s="176" t="str">
        <f>F14</f>
        <v xml:space="preserve">Malšovice  </v>
      </c>
      <c r="G91" s="64"/>
      <c r="H91" s="64"/>
      <c r="I91" s="177" t="s">
        <v>27</v>
      </c>
      <c r="J91" s="74" t="str">
        <f>IF(J14="","",J14)</f>
        <v>2. 3. 2018</v>
      </c>
      <c r="K91" s="64"/>
      <c r="L91" s="62"/>
    </row>
    <row r="92" spans="2:20" s="1" customFormat="1" ht="7" customHeight="1">
      <c r="B92" s="42"/>
      <c r="C92" s="64"/>
      <c r="D92" s="64"/>
      <c r="E92" s="64"/>
      <c r="F92" s="64"/>
      <c r="G92" s="64"/>
      <c r="H92" s="64"/>
      <c r="I92" s="173"/>
      <c r="J92" s="64"/>
      <c r="K92" s="64"/>
      <c r="L92" s="62"/>
    </row>
    <row r="93" spans="2:20" s="1" customFormat="1">
      <c r="B93" s="42"/>
      <c r="C93" s="66" t="s">
        <v>29</v>
      </c>
      <c r="D93" s="64"/>
      <c r="E93" s="64"/>
      <c r="F93" s="176" t="str">
        <f>E17</f>
        <v>Obec Malšovice</v>
      </c>
      <c r="G93" s="64"/>
      <c r="H93" s="64"/>
      <c r="I93" s="177" t="s">
        <v>35</v>
      </c>
      <c r="J93" s="176" t="str">
        <f>E23</f>
        <v>Ing. Demuth Jiří, Děčín</v>
      </c>
      <c r="K93" s="64"/>
      <c r="L93" s="62"/>
    </row>
    <row r="94" spans="2:20" s="1" customFormat="1" ht="14.4" customHeight="1">
      <c r="B94" s="42"/>
      <c r="C94" s="66" t="s">
        <v>33</v>
      </c>
      <c r="D94" s="64"/>
      <c r="E94" s="64"/>
      <c r="F94" s="176" t="str">
        <f>IF(E20="","",E20)</f>
        <v/>
      </c>
      <c r="G94" s="64"/>
      <c r="H94" s="64"/>
      <c r="I94" s="173"/>
      <c r="J94" s="64"/>
      <c r="K94" s="64"/>
      <c r="L94" s="62"/>
    </row>
    <row r="95" spans="2:20" s="1" customFormat="1" ht="10.25" customHeight="1">
      <c r="B95" s="42"/>
      <c r="C95" s="64"/>
      <c r="D95" s="64"/>
      <c r="E95" s="64"/>
      <c r="F95" s="64"/>
      <c r="G95" s="64"/>
      <c r="H95" s="64"/>
      <c r="I95" s="173"/>
      <c r="J95" s="64"/>
      <c r="K95" s="64"/>
      <c r="L95" s="62"/>
    </row>
    <row r="96" spans="2:20" s="10" customFormat="1" ht="29.25" customHeight="1">
      <c r="B96" s="178"/>
      <c r="C96" s="179" t="s">
        <v>181</v>
      </c>
      <c r="D96" s="180" t="s">
        <v>59</v>
      </c>
      <c r="E96" s="180" t="s">
        <v>55</v>
      </c>
      <c r="F96" s="180" t="s">
        <v>182</v>
      </c>
      <c r="G96" s="180" t="s">
        <v>183</v>
      </c>
      <c r="H96" s="180" t="s">
        <v>184</v>
      </c>
      <c r="I96" s="181" t="s">
        <v>185</v>
      </c>
      <c r="J96" s="180" t="s">
        <v>141</v>
      </c>
      <c r="K96" s="182" t="s">
        <v>186</v>
      </c>
      <c r="L96" s="183"/>
      <c r="M96" s="82" t="s">
        <v>187</v>
      </c>
      <c r="N96" s="83" t="s">
        <v>44</v>
      </c>
      <c r="O96" s="83" t="s">
        <v>188</v>
      </c>
      <c r="P96" s="83" t="s">
        <v>189</v>
      </c>
      <c r="Q96" s="83" t="s">
        <v>190</v>
      </c>
      <c r="R96" s="83" t="s">
        <v>191</v>
      </c>
      <c r="S96" s="83" t="s">
        <v>192</v>
      </c>
      <c r="T96" s="84" t="s">
        <v>193</v>
      </c>
    </row>
    <row r="97" spans="2:65" s="1" customFormat="1" ht="29.25" customHeight="1">
      <c r="B97" s="42"/>
      <c r="C97" s="88" t="s">
        <v>142</v>
      </c>
      <c r="D97" s="64"/>
      <c r="E97" s="64"/>
      <c r="F97" s="64"/>
      <c r="G97" s="64"/>
      <c r="H97" s="64"/>
      <c r="I97" s="173"/>
      <c r="J97" s="184">
        <f>BK97</f>
        <v>0</v>
      </c>
      <c r="K97" s="64"/>
      <c r="L97" s="62"/>
      <c r="M97" s="85"/>
      <c r="N97" s="86"/>
      <c r="O97" s="86"/>
      <c r="P97" s="185">
        <f>P98+P283</f>
        <v>0</v>
      </c>
      <c r="Q97" s="86"/>
      <c r="R97" s="185">
        <f>R98+R283</f>
        <v>52.390145369999999</v>
      </c>
      <c r="S97" s="86"/>
      <c r="T97" s="186">
        <f>T98+T283</f>
        <v>19.658999999999999</v>
      </c>
      <c r="AT97" s="25" t="s">
        <v>73</v>
      </c>
      <c r="AU97" s="25" t="s">
        <v>143</v>
      </c>
      <c r="BK97" s="187">
        <f>BK98+BK283</f>
        <v>0</v>
      </c>
    </row>
    <row r="98" spans="2:65" s="11" customFormat="1" ht="37.4" customHeight="1">
      <c r="B98" s="188"/>
      <c r="C98" s="189"/>
      <c r="D98" s="190" t="s">
        <v>73</v>
      </c>
      <c r="E98" s="191" t="s">
        <v>194</v>
      </c>
      <c r="F98" s="191" t="s">
        <v>195</v>
      </c>
      <c r="G98" s="189"/>
      <c r="H98" s="189"/>
      <c r="I98" s="192"/>
      <c r="J98" s="193">
        <f>BK98</f>
        <v>0</v>
      </c>
      <c r="K98" s="189"/>
      <c r="L98" s="194"/>
      <c r="M98" s="195"/>
      <c r="N98" s="196"/>
      <c r="O98" s="196"/>
      <c r="P98" s="197">
        <f>P99+P105+P114+P134+P186+P225+P270+P281</f>
        <v>0</v>
      </c>
      <c r="Q98" s="196"/>
      <c r="R98" s="197">
        <f>R99+R105+R114+R134+R186+R225+R270+R281</f>
        <v>52.341168369999998</v>
      </c>
      <c r="S98" s="196"/>
      <c r="T98" s="198">
        <f>T99+T105+T114+T134+T186+T225+T270+T281</f>
        <v>19.658999999999999</v>
      </c>
      <c r="AR98" s="199" t="s">
        <v>81</v>
      </c>
      <c r="AT98" s="200" t="s">
        <v>73</v>
      </c>
      <c r="AU98" s="200" t="s">
        <v>74</v>
      </c>
      <c r="AY98" s="199" t="s">
        <v>196</v>
      </c>
      <c r="BK98" s="201">
        <f>BK99+BK105+BK114+BK134+BK186+BK225+BK270+BK281</f>
        <v>0</v>
      </c>
    </row>
    <row r="99" spans="2:65" s="11" customFormat="1" ht="19.899999999999999" customHeight="1">
      <c r="B99" s="188"/>
      <c r="C99" s="189"/>
      <c r="D99" s="190" t="s">
        <v>73</v>
      </c>
      <c r="E99" s="202" t="s">
        <v>81</v>
      </c>
      <c r="F99" s="202" t="s">
        <v>2747</v>
      </c>
      <c r="G99" s="189"/>
      <c r="H99" s="189"/>
      <c r="I99" s="192"/>
      <c r="J99" s="203">
        <f>BK99</f>
        <v>0</v>
      </c>
      <c r="K99" s="189"/>
      <c r="L99" s="194"/>
      <c r="M99" s="195"/>
      <c r="N99" s="196"/>
      <c r="O99" s="196"/>
      <c r="P99" s="197">
        <f>SUM(P100:P104)</f>
        <v>0</v>
      </c>
      <c r="Q99" s="196"/>
      <c r="R99" s="197">
        <f>SUM(R100:R104)</f>
        <v>0</v>
      </c>
      <c r="S99" s="196"/>
      <c r="T99" s="198">
        <f>SUM(T100:T104)</f>
        <v>0</v>
      </c>
      <c r="AR99" s="199" t="s">
        <v>81</v>
      </c>
      <c r="AT99" s="200" t="s">
        <v>73</v>
      </c>
      <c r="AU99" s="200" t="s">
        <v>81</v>
      </c>
      <c r="AY99" s="199" t="s">
        <v>196</v>
      </c>
      <c r="BK99" s="201">
        <f>SUM(BK100:BK104)</f>
        <v>0</v>
      </c>
    </row>
    <row r="100" spans="2:65" s="1" customFormat="1" ht="34.5" customHeight="1">
      <c r="B100" s="42"/>
      <c r="C100" s="204" t="s">
        <v>81</v>
      </c>
      <c r="D100" s="204" t="s">
        <v>198</v>
      </c>
      <c r="E100" s="205" t="s">
        <v>2754</v>
      </c>
      <c r="F100" s="206" t="s">
        <v>2755</v>
      </c>
      <c r="G100" s="207" t="s">
        <v>201</v>
      </c>
      <c r="H100" s="208">
        <v>4.9749999999999996</v>
      </c>
      <c r="I100" s="209"/>
      <c r="J100" s="210">
        <f>ROUND(I100*H100,2)</f>
        <v>0</v>
      </c>
      <c r="K100" s="206" t="s">
        <v>202</v>
      </c>
      <c r="L100" s="62"/>
      <c r="M100" s="211" t="s">
        <v>24</v>
      </c>
      <c r="N100" s="212" t="s">
        <v>45</v>
      </c>
      <c r="O100" s="43"/>
      <c r="P100" s="213">
        <f>O100*H100</f>
        <v>0</v>
      </c>
      <c r="Q100" s="213">
        <v>0</v>
      </c>
      <c r="R100" s="213">
        <f>Q100*H100</f>
        <v>0</v>
      </c>
      <c r="S100" s="213">
        <v>0</v>
      </c>
      <c r="T100" s="214">
        <f>S100*H100</f>
        <v>0</v>
      </c>
      <c r="AR100" s="25" t="s">
        <v>203</v>
      </c>
      <c r="AT100" s="25" t="s">
        <v>198</v>
      </c>
      <c r="AU100" s="25" t="s">
        <v>83</v>
      </c>
      <c r="AY100" s="25" t="s">
        <v>196</v>
      </c>
      <c r="BE100" s="215">
        <f>IF(N100="základní",J100,0)</f>
        <v>0</v>
      </c>
      <c r="BF100" s="215">
        <f>IF(N100="snížená",J100,0)</f>
        <v>0</v>
      </c>
      <c r="BG100" s="215">
        <f>IF(N100="zákl. přenesená",J100,0)</f>
        <v>0</v>
      </c>
      <c r="BH100" s="215">
        <f>IF(N100="sníž. přenesená",J100,0)</f>
        <v>0</v>
      </c>
      <c r="BI100" s="215">
        <f>IF(N100="nulová",J100,0)</f>
        <v>0</v>
      </c>
      <c r="BJ100" s="25" t="s">
        <v>81</v>
      </c>
      <c r="BK100" s="215">
        <f>ROUND(I100*H100,2)</f>
        <v>0</v>
      </c>
      <c r="BL100" s="25" t="s">
        <v>203</v>
      </c>
      <c r="BM100" s="25" t="s">
        <v>3879</v>
      </c>
    </row>
    <row r="101" spans="2:65" s="12" customFormat="1">
      <c r="B101" s="216"/>
      <c r="C101" s="217"/>
      <c r="D101" s="218" t="s">
        <v>205</v>
      </c>
      <c r="E101" s="219" t="s">
        <v>24</v>
      </c>
      <c r="F101" s="220" t="s">
        <v>3880</v>
      </c>
      <c r="G101" s="217"/>
      <c r="H101" s="221">
        <v>4.9749999999999996</v>
      </c>
      <c r="I101" s="222"/>
      <c r="J101" s="217"/>
      <c r="K101" s="217"/>
      <c r="L101" s="223"/>
      <c r="M101" s="224"/>
      <c r="N101" s="225"/>
      <c r="O101" s="225"/>
      <c r="P101" s="225"/>
      <c r="Q101" s="225"/>
      <c r="R101" s="225"/>
      <c r="S101" s="225"/>
      <c r="T101" s="226"/>
      <c r="AT101" s="227" t="s">
        <v>205</v>
      </c>
      <c r="AU101" s="227" t="s">
        <v>83</v>
      </c>
      <c r="AV101" s="12" t="s">
        <v>83</v>
      </c>
      <c r="AW101" s="12" t="s">
        <v>37</v>
      </c>
      <c r="AX101" s="12" t="s">
        <v>81</v>
      </c>
      <c r="AY101" s="227" t="s">
        <v>196</v>
      </c>
    </row>
    <row r="102" spans="2:65" s="1" customFormat="1" ht="57.5" customHeight="1">
      <c r="B102" s="42"/>
      <c r="C102" s="204" t="s">
        <v>83</v>
      </c>
      <c r="D102" s="204" t="s">
        <v>198</v>
      </c>
      <c r="E102" s="205" t="s">
        <v>207</v>
      </c>
      <c r="F102" s="206" t="s">
        <v>208</v>
      </c>
      <c r="G102" s="207" t="s">
        <v>201</v>
      </c>
      <c r="H102" s="208">
        <v>4.9749999999999996</v>
      </c>
      <c r="I102" s="209"/>
      <c r="J102" s="210">
        <f>ROUND(I102*H102,2)</f>
        <v>0</v>
      </c>
      <c r="K102" s="206" t="s">
        <v>202</v>
      </c>
      <c r="L102" s="62"/>
      <c r="M102" s="211" t="s">
        <v>24</v>
      </c>
      <c r="N102" s="212" t="s">
        <v>45</v>
      </c>
      <c r="O102" s="43"/>
      <c r="P102" s="213">
        <f>O102*H102</f>
        <v>0</v>
      </c>
      <c r="Q102" s="213">
        <v>0</v>
      </c>
      <c r="R102" s="213">
        <f>Q102*H102</f>
        <v>0</v>
      </c>
      <c r="S102" s="213">
        <v>0</v>
      </c>
      <c r="T102" s="214">
        <f>S102*H102</f>
        <v>0</v>
      </c>
      <c r="AR102" s="25" t="s">
        <v>203</v>
      </c>
      <c r="AT102" s="25" t="s">
        <v>198</v>
      </c>
      <c r="AU102" s="25" t="s">
        <v>83</v>
      </c>
      <c r="AY102" s="25" t="s">
        <v>196</v>
      </c>
      <c r="BE102" s="215">
        <f>IF(N102="základní",J102,0)</f>
        <v>0</v>
      </c>
      <c r="BF102" s="215">
        <f>IF(N102="snížená",J102,0)</f>
        <v>0</v>
      </c>
      <c r="BG102" s="215">
        <f>IF(N102="zákl. přenesená",J102,0)</f>
        <v>0</v>
      </c>
      <c r="BH102" s="215">
        <f>IF(N102="sníž. přenesená",J102,0)</f>
        <v>0</v>
      </c>
      <c r="BI102" s="215">
        <f>IF(N102="nulová",J102,0)</f>
        <v>0</v>
      </c>
      <c r="BJ102" s="25" t="s">
        <v>81</v>
      </c>
      <c r="BK102" s="215">
        <f>ROUND(I102*H102,2)</f>
        <v>0</v>
      </c>
      <c r="BL102" s="25" t="s">
        <v>203</v>
      </c>
      <c r="BM102" s="25" t="s">
        <v>3881</v>
      </c>
    </row>
    <row r="103" spans="2:65" s="1" customFormat="1" ht="34.5" customHeight="1">
      <c r="B103" s="42"/>
      <c r="C103" s="204" t="s">
        <v>211</v>
      </c>
      <c r="D103" s="204" t="s">
        <v>198</v>
      </c>
      <c r="E103" s="205" t="s">
        <v>212</v>
      </c>
      <c r="F103" s="206" t="s">
        <v>213</v>
      </c>
      <c r="G103" s="207" t="s">
        <v>214</v>
      </c>
      <c r="H103" s="208">
        <v>8.4580000000000002</v>
      </c>
      <c r="I103" s="209"/>
      <c r="J103" s="210">
        <f>ROUND(I103*H103,2)</f>
        <v>0</v>
      </c>
      <c r="K103" s="206" t="s">
        <v>202</v>
      </c>
      <c r="L103" s="62"/>
      <c r="M103" s="211" t="s">
        <v>24</v>
      </c>
      <c r="N103" s="212" t="s">
        <v>45</v>
      </c>
      <c r="O103" s="43"/>
      <c r="P103" s="213">
        <f>O103*H103</f>
        <v>0</v>
      </c>
      <c r="Q103" s="213">
        <v>0</v>
      </c>
      <c r="R103" s="213">
        <f>Q103*H103</f>
        <v>0</v>
      </c>
      <c r="S103" s="213">
        <v>0</v>
      </c>
      <c r="T103" s="214">
        <f>S103*H103</f>
        <v>0</v>
      </c>
      <c r="AR103" s="25" t="s">
        <v>203</v>
      </c>
      <c r="AT103" s="25" t="s">
        <v>198</v>
      </c>
      <c r="AU103" s="25" t="s">
        <v>83</v>
      </c>
      <c r="AY103" s="25" t="s">
        <v>196</v>
      </c>
      <c r="BE103" s="215">
        <f>IF(N103="základní",J103,0)</f>
        <v>0</v>
      </c>
      <c r="BF103" s="215">
        <f>IF(N103="snížená",J103,0)</f>
        <v>0</v>
      </c>
      <c r="BG103" s="215">
        <f>IF(N103="zákl. přenesená",J103,0)</f>
        <v>0</v>
      </c>
      <c r="BH103" s="215">
        <f>IF(N103="sníž. přenesená",J103,0)</f>
        <v>0</v>
      </c>
      <c r="BI103" s="215">
        <f>IF(N103="nulová",J103,0)</f>
        <v>0</v>
      </c>
      <c r="BJ103" s="25" t="s">
        <v>81</v>
      </c>
      <c r="BK103" s="215">
        <f>ROUND(I103*H103,2)</f>
        <v>0</v>
      </c>
      <c r="BL103" s="25" t="s">
        <v>203</v>
      </c>
      <c r="BM103" s="25" t="s">
        <v>3882</v>
      </c>
    </row>
    <row r="104" spans="2:65" s="12" customFormat="1">
      <c r="B104" s="216"/>
      <c r="C104" s="217"/>
      <c r="D104" s="218" t="s">
        <v>205</v>
      </c>
      <c r="E104" s="219" t="s">
        <v>24</v>
      </c>
      <c r="F104" s="220" t="s">
        <v>3883</v>
      </c>
      <c r="G104" s="217"/>
      <c r="H104" s="221">
        <v>8.4580000000000002</v>
      </c>
      <c r="I104" s="222"/>
      <c r="J104" s="217"/>
      <c r="K104" s="217"/>
      <c r="L104" s="223"/>
      <c r="M104" s="224"/>
      <c r="N104" s="225"/>
      <c r="O104" s="225"/>
      <c r="P104" s="225"/>
      <c r="Q104" s="225"/>
      <c r="R104" s="225"/>
      <c r="S104" s="225"/>
      <c r="T104" s="226"/>
      <c r="AT104" s="227" t="s">
        <v>205</v>
      </c>
      <c r="AU104" s="227" t="s">
        <v>83</v>
      </c>
      <c r="AV104" s="12" t="s">
        <v>83</v>
      </c>
      <c r="AW104" s="12" t="s">
        <v>37</v>
      </c>
      <c r="AX104" s="12" t="s">
        <v>81</v>
      </c>
      <c r="AY104" s="227" t="s">
        <v>196</v>
      </c>
    </row>
    <row r="105" spans="2:65" s="11" customFormat="1" ht="29.9" customHeight="1">
      <c r="B105" s="188"/>
      <c r="C105" s="189"/>
      <c r="D105" s="190" t="s">
        <v>73</v>
      </c>
      <c r="E105" s="202" t="s">
        <v>83</v>
      </c>
      <c r="F105" s="202" t="s">
        <v>3884</v>
      </c>
      <c r="G105" s="189"/>
      <c r="H105" s="189"/>
      <c r="I105" s="192"/>
      <c r="J105" s="203">
        <f>BK105</f>
        <v>0</v>
      </c>
      <c r="K105" s="189"/>
      <c r="L105" s="194"/>
      <c r="M105" s="195"/>
      <c r="N105" s="196"/>
      <c r="O105" s="196"/>
      <c r="P105" s="197">
        <f>SUM(P106:P113)</f>
        <v>0</v>
      </c>
      <c r="Q105" s="196"/>
      <c r="R105" s="197">
        <f>SUM(R106:R113)</f>
        <v>11.502781099999998</v>
      </c>
      <c r="S105" s="196"/>
      <c r="T105" s="198">
        <f>SUM(T106:T113)</f>
        <v>0</v>
      </c>
      <c r="AR105" s="199" t="s">
        <v>81</v>
      </c>
      <c r="AT105" s="200" t="s">
        <v>73</v>
      </c>
      <c r="AU105" s="200" t="s">
        <v>81</v>
      </c>
      <c r="AY105" s="199" t="s">
        <v>196</v>
      </c>
      <c r="BK105" s="201">
        <f>SUM(BK106:BK113)</f>
        <v>0</v>
      </c>
    </row>
    <row r="106" spans="2:65" s="1" customFormat="1" ht="23" customHeight="1">
      <c r="B106" s="42"/>
      <c r="C106" s="204" t="s">
        <v>203</v>
      </c>
      <c r="D106" s="204" t="s">
        <v>198</v>
      </c>
      <c r="E106" s="205" t="s">
        <v>3885</v>
      </c>
      <c r="F106" s="206" t="s">
        <v>3886</v>
      </c>
      <c r="G106" s="207" t="s">
        <v>201</v>
      </c>
      <c r="H106" s="208">
        <v>0.55300000000000005</v>
      </c>
      <c r="I106" s="209"/>
      <c r="J106" s="210">
        <f>ROUND(I106*H106,2)</f>
        <v>0</v>
      </c>
      <c r="K106" s="206" t="s">
        <v>202</v>
      </c>
      <c r="L106" s="62"/>
      <c r="M106" s="211" t="s">
        <v>24</v>
      </c>
      <c r="N106" s="212" t="s">
        <v>45</v>
      </c>
      <c r="O106" s="43"/>
      <c r="P106" s="213">
        <f>O106*H106</f>
        <v>0</v>
      </c>
      <c r="Q106" s="213">
        <v>1.98</v>
      </c>
      <c r="R106" s="213">
        <f>Q106*H106</f>
        <v>1.09494</v>
      </c>
      <c r="S106" s="213">
        <v>0</v>
      </c>
      <c r="T106" s="214">
        <f>S106*H106</f>
        <v>0</v>
      </c>
      <c r="AR106" s="25" t="s">
        <v>203</v>
      </c>
      <c r="AT106" s="25" t="s">
        <v>198</v>
      </c>
      <c r="AU106" s="25" t="s">
        <v>83</v>
      </c>
      <c r="AY106" s="25" t="s">
        <v>196</v>
      </c>
      <c r="BE106" s="215">
        <f>IF(N106="základní",J106,0)</f>
        <v>0</v>
      </c>
      <c r="BF106" s="215">
        <f>IF(N106="snížená",J106,0)</f>
        <v>0</v>
      </c>
      <c r="BG106" s="215">
        <f>IF(N106="zákl. přenesená",J106,0)</f>
        <v>0</v>
      </c>
      <c r="BH106" s="215">
        <f>IF(N106="sníž. přenesená",J106,0)</f>
        <v>0</v>
      </c>
      <c r="BI106" s="215">
        <f>IF(N106="nulová",J106,0)</f>
        <v>0</v>
      </c>
      <c r="BJ106" s="25" t="s">
        <v>81</v>
      </c>
      <c r="BK106" s="215">
        <f>ROUND(I106*H106,2)</f>
        <v>0</v>
      </c>
      <c r="BL106" s="25" t="s">
        <v>203</v>
      </c>
      <c r="BM106" s="25" t="s">
        <v>3887</v>
      </c>
    </row>
    <row r="107" spans="2:65" s="12" customFormat="1">
      <c r="B107" s="216"/>
      <c r="C107" s="217"/>
      <c r="D107" s="218" t="s">
        <v>205</v>
      </c>
      <c r="E107" s="219" t="s">
        <v>24</v>
      </c>
      <c r="F107" s="220" t="s">
        <v>3888</v>
      </c>
      <c r="G107" s="217"/>
      <c r="H107" s="221">
        <v>0.55300000000000005</v>
      </c>
      <c r="I107" s="222"/>
      <c r="J107" s="217"/>
      <c r="K107" s="217"/>
      <c r="L107" s="223"/>
      <c r="M107" s="224"/>
      <c r="N107" s="225"/>
      <c r="O107" s="225"/>
      <c r="P107" s="225"/>
      <c r="Q107" s="225"/>
      <c r="R107" s="225"/>
      <c r="S107" s="225"/>
      <c r="T107" s="226"/>
      <c r="AT107" s="227" t="s">
        <v>205</v>
      </c>
      <c r="AU107" s="227" t="s">
        <v>83</v>
      </c>
      <c r="AV107" s="12" t="s">
        <v>83</v>
      </c>
      <c r="AW107" s="12" t="s">
        <v>37</v>
      </c>
      <c r="AX107" s="12" t="s">
        <v>81</v>
      </c>
      <c r="AY107" s="227" t="s">
        <v>196</v>
      </c>
    </row>
    <row r="108" spans="2:65" s="1" customFormat="1" ht="23" customHeight="1">
      <c r="B108" s="42"/>
      <c r="C108" s="204" t="s">
        <v>223</v>
      </c>
      <c r="D108" s="204" t="s">
        <v>198</v>
      </c>
      <c r="E108" s="205" t="s">
        <v>224</v>
      </c>
      <c r="F108" s="206" t="s">
        <v>225</v>
      </c>
      <c r="G108" s="207" t="s">
        <v>201</v>
      </c>
      <c r="H108" s="208">
        <v>4.577</v>
      </c>
      <c r="I108" s="209"/>
      <c r="J108" s="210">
        <f>ROUND(I108*H108,2)</f>
        <v>0</v>
      </c>
      <c r="K108" s="206" t="s">
        <v>202</v>
      </c>
      <c r="L108" s="62"/>
      <c r="M108" s="211" t="s">
        <v>24</v>
      </c>
      <c r="N108" s="212" t="s">
        <v>45</v>
      </c>
      <c r="O108" s="43"/>
      <c r="P108" s="213">
        <f>O108*H108</f>
        <v>0</v>
      </c>
      <c r="Q108" s="213">
        <v>2.2563399999999998</v>
      </c>
      <c r="R108" s="213">
        <f>Q108*H108</f>
        <v>10.327268179999999</v>
      </c>
      <c r="S108" s="213">
        <v>0</v>
      </c>
      <c r="T108" s="214">
        <f>S108*H108</f>
        <v>0</v>
      </c>
      <c r="AR108" s="25" t="s">
        <v>203</v>
      </c>
      <c r="AT108" s="25" t="s">
        <v>198</v>
      </c>
      <c r="AU108" s="25" t="s">
        <v>83</v>
      </c>
      <c r="AY108" s="25" t="s">
        <v>196</v>
      </c>
      <c r="BE108" s="215">
        <f>IF(N108="základní",J108,0)</f>
        <v>0</v>
      </c>
      <c r="BF108" s="215">
        <f>IF(N108="snížená",J108,0)</f>
        <v>0</v>
      </c>
      <c r="BG108" s="215">
        <f>IF(N108="zákl. přenesená",J108,0)</f>
        <v>0</v>
      </c>
      <c r="BH108" s="215">
        <f>IF(N108="sníž. přenesená",J108,0)</f>
        <v>0</v>
      </c>
      <c r="BI108" s="215">
        <f>IF(N108="nulová",J108,0)</f>
        <v>0</v>
      </c>
      <c r="BJ108" s="25" t="s">
        <v>81</v>
      </c>
      <c r="BK108" s="215">
        <f>ROUND(I108*H108,2)</f>
        <v>0</v>
      </c>
      <c r="BL108" s="25" t="s">
        <v>203</v>
      </c>
      <c r="BM108" s="25" t="s">
        <v>3889</v>
      </c>
    </row>
    <row r="109" spans="2:65" s="12" customFormat="1">
      <c r="B109" s="216"/>
      <c r="C109" s="217"/>
      <c r="D109" s="218" t="s">
        <v>205</v>
      </c>
      <c r="E109" s="219" t="s">
        <v>24</v>
      </c>
      <c r="F109" s="220" t="s">
        <v>3890</v>
      </c>
      <c r="G109" s="217"/>
      <c r="H109" s="221">
        <v>4.577</v>
      </c>
      <c r="I109" s="222"/>
      <c r="J109" s="217"/>
      <c r="K109" s="217"/>
      <c r="L109" s="223"/>
      <c r="M109" s="224"/>
      <c r="N109" s="225"/>
      <c r="O109" s="225"/>
      <c r="P109" s="225"/>
      <c r="Q109" s="225"/>
      <c r="R109" s="225"/>
      <c r="S109" s="225"/>
      <c r="T109" s="226"/>
      <c r="AT109" s="227" t="s">
        <v>205</v>
      </c>
      <c r="AU109" s="227" t="s">
        <v>83</v>
      </c>
      <c r="AV109" s="12" t="s">
        <v>83</v>
      </c>
      <c r="AW109" s="12" t="s">
        <v>37</v>
      </c>
      <c r="AX109" s="12" t="s">
        <v>81</v>
      </c>
      <c r="AY109" s="227" t="s">
        <v>196</v>
      </c>
    </row>
    <row r="110" spans="2:65" s="1" customFormat="1" ht="23" customHeight="1">
      <c r="B110" s="42"/>
      <c r="C110" s="204" t="s">
        <v>230</v>
      </c>
      <c r="D110" s="204" t="s">
        <v>198</v>
      </c>
      <c r="E110" s="205" t="s">
        <v>3891</v>
      </c>
      <c r="F110" s="206" t="s">
        <v>3892</v>
      </c>
      <c r="G110" s="207" t="s">
        <v>214</v>
      </c>
      <c r="H110" s="208">
        <v>7.5999999999999998E-2</v>
      </c>
      <c r="I110" s="209"/>
      <c r="J110" s="210">
        <f>ROUND(I110*H110,2)</f>
        <v>0</v>
      </c>
      <c r="K110" s="206" t="s">
        <v>202</v>
      </c>
      <c r="L110" s="62"/>
      <c r="M110" s="211" t="s">
        <v>24</v>
      </c>
      <c r="N110" s="212" t="s">
        <v>45</v>
      </c>
      <c r="O110" s="43"/>
      <c r="P110" s="213">
        <f>O110*H110</f>
        <v>0</v>
      </c>
      <c r="Q110" s="213">
        <v>1.0601700000000001</v>
      </c>
      <c r="R110" s="213">
        <f>Q110*H110</f>
        <v>8.0572920000000006E-2</v>
      </c>
      <c r="S110" s="213">
        <v>0</v>
      </c>
      <c r="T110" s="214">
        <f>S110*H110</f>
        <v>0</v>
      </c>
      <c r="AR110" s="25" t="s">
        <v>203</v>
      </c>
      <c r="AT110" s="25" t="s">
        <v>198</v>
      </c>
      <c r="AU110" s="25" t="s">
        <v>83</v>
      </c>
      <c r="AY110" s="25" t="s">
        <v>196</v>
      </c>
      <c r="BE110" s="215">
        <f>IF(N110="základní",J110,0)</f>
        <v>0</v>
      </c>
      <c r="BF110" s="215">
        <f>IF(N110="snížená",J110,0)</f>
        <v>0</v>
      </c>
      <c r="BG110" s="215">
        <f>IF(N110="zákl. přenesená",J110,0)</f>
        <v>0</v>
      </c>
      <c r="BH110" s="215">
        <f>IF(N110="sníž. přenesená",J110,0)</f>
        <v>0</v>
      </c>
      <c r="BI110" s="215">
        <f>IF(N110="nulová",J110,0)</f>
        <v>0</v>
      </c>
      <c r="BJ110" s="25" t="s">
        <v>81</v>
      </c>
      <c r="BK110" s="215">
        <f>ROUND(I110*H110,2)</f>
        <v>0</v>
      </c>
      <c r="BL110" s="25" t="s">
        <v>203</v>
      </c>
      <c r="BM110" s="25" t="s">
        <v>3893</v>
      </c>
    </row>
    <row r="111" spans="2:65" s="15" customFormat="1">
      <c r="B111" s="260"/>
      <c r="C111" s="261"/>
      <c r="D111" s="218" t="s">
        <v>205</v>
      </c>
      <c r="E111" s="262" t="s">
        <v>24</v>
      </c>
      <c r="F111" s="263" t="s">
        <v>3894</v>
      </c>
      <c r="G111" s="261"/>
      <c r="H111" s="262" t="s">
        <v>24</v>
      </c>
      <c r="I111" s="264"/>
      <c r="J111" s="261"/>
      <c r="K111" s="261"/>
      <c r="L111" s="265"/>
      <c r="M111" s="266"/>
      <c r="N111" s="267"/>
      <c r="O111" s="267"/>
      <c r="P111" s="267"/>
      <c r="Q111" s="267"/>
      <c r="R111" s="267"/>
      <c r="S111" s="267"/>
      <c r="T111" s="268"/>
      <c r="AT111" s="269" t="s">
        <v>205</v>
      </c>
      <c r="AU111" s="269" t="s">
        <v>83</v>
      </c>
      <c r="AV111" s="15" t="s">
        <v>81</v>
      </c>
      <c r="AW111" s="15" t="s">
        <v>37</v>
      </c>
      <c r="AX111" s="15" t="s">
        <v>74</v>
      </c>
      <c r="AY111" s="269" t="s">
        <v>196</v>
      </c>
    </row>
    <row r="112" spans="2:65" s="12" customFormat="1">
      <c r="B112" s="216"/>
      <c r="C112" s="217"/>
      <c r="D112" s="218" t="s">
        <v>205</v>
      </c>
      <c r="E112" s="219" t="s">
        <v>24</v>
      </c>
      <c r="F112" s="220" t="s">
        <v>24</v>
      </c>
      <c r="G112" s="217"/>
      <c r="H112" s="221">
        <v>0</v>
      </c>
      <c r="I112" s="222"/>
      <c r="J112" s="217"/>
      <c r="K112" s="217"/>
      <c r="L112" s="223"/>
      <c r="M112" s="224"/>
      <c r="N112" s="225"/>
      <c r="O112" s="225"/>
      <c r="P112" s="225"/>
      <c r="Q112" s="225"/>
      <c r="R112" s="225"/>
      <c r="S112" s="225"/>
      <c r="T112" s="226"/>
      <c r="AT112" s="227" t="s">
        <v>205</v>
      </c>
      <c r="AU112" s="227" t="s">
        <v>83</v>
      </c>
      <c r="AV112" s="12" t="s">
        <v>83</v>
      </c>
      <c r="AW112" s="12" t="s">
        <v>37</v>
      </c>
      <c r="AX112" s="12" t="s">
        <v>74</v>
      </c>
      <c r="AY112" s="227" t="s">
        <v>196</v>
      </c>
    </row>
    <row r="113" spans="2:65" s="12" customFormat="1">
      <c r="B113" s="216"/>
      <c r="C113" s="217"/>
      <c r="D113" s="218" t="s">
        <v>205</v>
      </c>
      <c r="E113" s="219" t="s">
        <v>24</v>
      </c>
      <c r="F113" s="220" t="s">
        <v>3895</v>
      </c>
      <c r="G113" s="217"/>
      <c r="H113" s="221">
        <v>7.5999999999999998E-2</v>
      </c>
      <c r="I113" s="222"/>
      <c r="J113" s="217"/>
      <c r="K113" s="217"/>
      <c r="L113" s="223"/>
      <c r="M113" s="224"/>
      <c r="N113" s="225"/>
      <c r="O113" s="225"/>
      <c r="P113" s="225"/>
      <c r="Q113" s="225"/>
      <c r="R113" s="225"/>
      <c r="S113" s="225"/>
      <c r="T113" s="226"/>
      <c r="AT113" s="227" t="s">
        <v>205</v>
      </c>
      <c r="AU113" s="227" t="s">
        <v>83</v>
      </c>
      <c r="AV113" s="12" t="s">
        <v>83</v>
      </c>
      <c r="AW113" s="12" t="s">
        <v>37</v>
      </c>
      <c r="AX113" s="12" t="s">
        <v>81</v>
      </c>
      <c r="AY113" s="227" t="s">
        <v>196</v>
      </c>
    </row>
    <row r="114" spans="2:65" s="11" customFormat="1" ht="29.9" customHeight="1">
      <c r="B114" s="188"/>
      <c r="C114" s="189"/>
      <c r="D114" s="190" t="s">
        <v>73</v>
      </c>
      <c r="E114" s="202" t="s">
        <v>211</v>
      </c>
      <c r="F114" s="202" t="s">
        <v>1881</v>
      </c>
      <c r="G114" s="189"/>
      <c r="H114" s="189"/>
      <c r="I114" s="192"/>
      <c r="J114" s="203">
        <f>BK114</f>
        <v>0</v>
      </c>
      <c r="K114" s="189"/>
      <c r="L114" s="194"/>
      <c r="M114" s="195"/>
      <c r="N114" s="196"/>
      <c r="O114" s="196"/>
      <c r="P114" s="197">
        <f>SUM(P115:P133)</f>
        <v>0</v>
      </c>
      <c r="Q114" s="196"/>
      <c r="R114" s="197">
        <f>SUM(R115:R133)</f>
        <v>6.3704456300000007</v>
      </c>
      <c r="S114" s="196"/>
      <c r="T114" s="198">
        <f>SUM(T115:T133)</f>
        <v>0</v>
      </c>
      <c r="AR114" s="199" t="s">
        <v>81</v>
      </c>
      <c r="AT114" s="200" t="s">
        <v>73</v>
      </c>
      <c r="AU114" s="200" t="s">
        <v>81</v>
      </c>
      <c r="AY114" s="199" t="s">
        <v>196</v>
      </c>
      <c r="BK114" s="201">
        <f>SUM(BK115:BK133)</f>
        <v>0</v>
      </c>
    </row>
    <row r="115" spans="2:65" s="1" customFormat="1" ht="34.5" customHeight="1">
      <c r="B115" s="42"/>
      <c r="C115" s="204" t="s">
        <v>239</v>
      </c>
      <c r="D115" s="204" t="s">
        <v>198</v>
      </c>
      <c r="E115" s="205" t="s">
        <v>3896</v>
      </c>
      <c r="F115" s="206" t="s">
        <v>3897</v>
      </c>
      <c r="G115" s="207" t="s">
        <v>267</v>
      </c>
      <c r="H115" s="208">
        <v>13.02</v>
      </c>
      <c r="I115" s="209"/>
      <c r="J115" s="210">
        <f>ROUND(I115*H115,2)</f>
        <v>0</v>
      </c>
      <c r="K115" s="206" t="s">
        <v>202</v>
      </c>
      <c r="L115" s="62"/>
      <c r="M115" s="211" t="s">
        <v>24</v>
      </c>
      <c r="N115" s="212" t="s">
        <v>45</v>
      </c>
      <c r="O115" s="43"/>
      <c r="P115" s="213">
        <f>O115*H115</f>
        <v>0</v>
      </c>
      <c r="Q115" s="213">
        <v>0.43939</v>
      </c>
      <c r="R115" s="213">
        <f>Q115*H115</f>
        <v>5.7208578000000001</v>
      </c>
      <c r="S115" s="213">
        <v>0</v>
      </c>
      <c r="T115" s="214">
        <f>S115*H115</f>
        <v>0</v>
      </c>
      <c r="AR115" s="25" t="s">
        <v>203</v>
      </c>
      <c r="AT115" s="25" t="s">
        <v>198</v>
      </c>
      <c r="AU115" s="25" t="s">
        <v>83</v>
      </c>
      <c r="AY115" s="25" t="s">
        <v>196</v>
      </c>
      <c r="BE115" s="215">
        <f>IF(N115="základní",J115,0)</f>
        <v>0</v>
      </c>
      <c r="BF115" s="215">
        <f>IF(N115="snížená",J115,0)</f>
        <v>0</v>
      </c>
      <c r="BG115" s="215">
        <f>IF(N115="zákl. přenesená",J115,0)</f>
        <v>0</v>
      </c>
      <c r="BH115" s="215">
        <f>IF(N115="sníž. přenesená",J115,0)</f>
        <v>0</v>
      </c>
      <c r="BI115" s="215">
        <f>IF(N115="nulová",J115,0)</f>
        <v>0</v>
      </c>
      <c r="BJ115" s="25" t="s">
        <v>81</v>
      </c>
      <c r="BK115" s="215">
        <f>ROUND(I115*H115,2)</f>
        <v>0</v>
      </c>
      <c r="BL115" s="25" t="s">
        <v>203</v>
      </c>
      <c r="BM115" s="25" t="s">
        <v>3898</v>
      </c>
    </row>
    <row r="116" spans="2:65" s="12" customFormat="1">
      <c r="B116" s="216"/>
      <c r="C116" s="217"/>
      <c r="D116" s="218" t="s">
        <v>205</v>
      </c>
      <c r="E116" s="219" t="s">
        <v>24</v>
      </c>
      <c r="F116" s="220" t="s">
        <v>3899</v>
      </c>
      <c r="G116" s="217"/>
      <c r="H116" s="221">
        <v>11.52</v>
      </c>
      <c r="I116" s="222"/>
      <c r="J116" s="217"/>
      <c r="K116" s="217"/>
      <c r="L116" s="223"/>
      <c r="M116" s="224"/>
      <c r="N116" s="225"/>
      <c r="O116" s="225"/>
      <c r="P116" s="225"/>
      <c r="Q116" s="225"/>
      <c r="R116" s="225"/>
      <c r="S116" s="225"/>
      <c r="T116" s="226"/>
      <c r="AT116" s="227" t="s">
        <v>205</v>
      </c>
      <c r="AU116" s="227" t="s">
        <v>83</v>
      </c>
      <c r="AV116" s="12" t="s">
        <v>83</v>
      </c>
      <c r="AW116" s="12" t="s">
        <v>37</v>
      </c>
      <c r="AX116" s="12" t="s">
        <v>74</v>
      </c>
      <c r="AY116" s="227" t="s">
        <v>196</v>
      </c>
    </row>
    <row r="117" spans="2:65" s="12" customFormat="1">
      <c r="B117" s="216"/>
      <c r="C117" s="217"/>
      <c r="D117" s="218" t="s">
        <v>205</v>
      </c>
      <c r="E117" s="219" t="s">
        <v>24</v>
      </c>
      <c r="F117" s="220" t="s">
        <v>3900</v>
      </c>
      <c r="G117" s="217"/>
      <c r="H117" s="221">
        <v>0.96</v>
      </c>
      <c r="I117" s="222"/>
      <c r="J117" s="217"/>
      <c r="K117" s="217"/>
      <c r="L117" s="223"/>
      <c r="M117" s="224"/>
      <c r="N117" s="225"/>
      <c r="O117" s="225"/>
      <c r="P117" s="225"/>
      <c r="Q117" s="225"/>
      <c r="R117" s="225"/>
      <c r="S117" s="225"/>
      <c r="T117" s="226"/>
      <c r="AT117" s="227" t="s">
        <v>205</v>
      </c>
      <c r="AU117" s="227" t="s">
        <v>83</v>
      </c>
      <c r="AV117" s="12" t="s">
        <v>83</v>
      </c>
      <c r="AW117" s="12" t="s">
        <v>37</v>
      </c>
      <c r="AX117" s="12" t="s">
        <v>74</v>
      </c>
      <c r="AY117" s="227" t="s">
        <v>196</v>
      </c>
    </row>
    <row r="118" spans="2:65" s="12" customFormat="1">
      <c r="B118" s="216"/>
      <c r="C118" s="217"/>
      <c r="D118" s="218" t="s">
        <v>205</v>
      </c>
      <c r="E118" s="219" t="s">
        <v>24</v>
      </c>
      <c r="F118" s="220" t="s">
        <v>3901</v>
      </c>
      <c r="G118" s="217"/>
      <c r="H118" s="221">
        <v>0.54</v>
      </c>
      <c r="I118" s="222"/>
      <c r="J118" s="217"/>
      <c r="K118" s="217"/>
      <c r="L118" s="223"/>
      <c r="M118" s="224"/>
      <c r="N118" s="225"/>
      <c r="O118" s="225"/>
      <c r="P118" s="225"/>
      <c r="Q118" s="225"/>
      <c r="R118" s="225"/>
      <c r="S118" s="225"/>
      <c r="T118" s="226"/>
      <c r="AT118" s="227" t="s">
        <v>205</v>
      </c>
      <c r="AU118" s="227" t="s">
        <v>83</v>
      </c>
      <c r="AV118" s="12" t="s">
        <v>83</v>
      </c>
      <c r="AW118" s="12" t="s">
        <v>37</v>
      </c>
      <c r="AX118" s="12" t="s">
        <v>74</v>
      </c>
      <c r="AY118" s="227" t="s">
        <v>196</v>
      </c>
    </row>
    <row r="119" spans="2:65" s="14" customFormat="1">
      <c r="B119" s="239"/>
      <c r="C119" s="240"/>
      <c r="D119" s="218" t="s">
        <v>205</v>
      </c>
      <c r="E119" s="241" t="s">
        <v>24</v>
      </c>
      <c r="F119" s="242" t="s">
        <v>238</v>
      </c>
      <c r="G119" s="240"/>
      <c r="H119" s="243">
        <v>13.02</v>
      </c>
      <c r="I119" s="244"/>
      <c r="J119" s="240"/>
      <c r="K119" s="240"/>
      <c r="L119" s="245"/>
      <c r="M119" s="246"/>
      <c r="N119" s="247"/>
      <c r="O119" s="247"/>
      <c r="P119" s="247"/>
      <c r="Q119" s="247"/>
      <c r="R119" s="247"/>
      <c r="S119" s="247"/>
      <c r="T119" s="248"/>
      <c r="AT119" s="249" t="s">
        <v>205</v>
      </c>
      <c r="AU119" s="249" t="s">
        <v>83</v>
      </c>
      <c r="AV119" s="14" t="s">
        <v>203</v>
      </c>
      <c r="AW119" s="14" t="s">
        <v>37</v>
      </c>
      <c r="AX119" s="14" t="s">
        <v>81</v>
      </c>
      <c r="AY119" s="249" t="s">
        <v>196</v>
      </c>
    </row>
    <row r="120" spans="2:65" s="1" customFormat="1" ht="34.5" customHeight="1">
      <c r="B120" s="42"/>
      <c r="C120" s="204" t="s">
        <v>245</v>
      </c>
      <c r="D120" s="204" t="s">
        <v>198</v>
      </c>
      <c r="E120" s="205" t="s">
        <v>3902</v>
      </c>
      <c r="F120" s="206" t="s">
        <v>3903</v>
      </c>
      <c r="G120" s="207" t="s">
        <v>214</v>
      </c>
      <c r="H120" s="208">
        <v>0.14299999999999999</v>
      </c>
      <c r="I120" s="209"/>
      <c r="J120" s="210">
        <f>ROUND(I120*H120,2)</f>
        <v>0</v>
      </c>
      <c r="K120" s="206" t="s">
        <v>202</v>
      </c>
      <c r="L120" s="62"/>
      <c r="M120" s="211" t="s">
        <v>24</v>
      </c>
      <c r="N120" s="212" t="s">
        <v>45</v>
      </c>
      <c r="O120" s="43"/>
      <c r="P120" s="213">
        <f>O120*H120</f>
        <v>0</v>
      </c>
      <c r="Q120" s="213">
        <v>1.04881</v>
      </c>
      <c r="R120" s="213">
        <f>Q120*H120</f>
        <v>0.14997982999999998</v>
      </c>
      <c r="S120" s="213">
        <v>0</v>
      </c>
      <c r="T120" s="214">
        <f>S120*H120</f>
        <v>0</v>
      </c>
      <c r="AR120" s="25" t="s">
        <v>203</v>
      </c>
      <c r="AT120" s="25" t="s">
        <v>198</v>
      </c>
      <c r="AU120" s="25" t="s">
        <v>83</v>
      </c>
      <c r="AY120" s="25" t="s">
        <v>196</v>
      </c>
      <c r="BE120" s="215">
        <f>IF(N120="základní",J120,0)</f>
        <v>0</v>
      </c>
      <c r="BF120" s="215">
        <f>IF(N120="snížená",J120,0)</f>
        <v>0</v>
      </c>
      <c r="BG120" s="215">
        <f>IF(N120="zákl. přenesená",J120,0)</f>
        <v>0</v>
      </c>
      <c r="BH120" s="215">
        <f>IF(N120="sníž. přenesená",J120,0)</f>
        <v>0</v>
      </c>
      <c r="BI120" s="215">
        <f>IF(N120="nulová",J120,0)</f>
        <v>0</v>
      </c>
      <c r="BJ120" s="25" t="s">
        <v>81</v>
      </c>
      <c r="BK120" s="215">
        <f>ROUND(I120*H120,2)</f>
        <v>0</v>
      </c>
      <c r="BL120" s="25" t="s">
        <v>203</v>
      </c>
      <c r="BM120" s="25" t="s">
        <v>3904</v>
      </c>
    </row>
    <row r="121" spans="2:65" s="12" customFormat="1">
      <c r="B121" s="216"/>
      <c r="C121" s="217"/>
      <c r="D121" s="218" t="s">
        <v>205</v>
      </c>
      <c r="E121" s="219" t="s">
        <v>24</v>
      </c>
      <c r="F121" s="220" t="s">
        <v>3905</v>
      </c>
      <c r="G121" s="217"/>
      <c r="H121" s="221">
        <v>7.0999999999999994E-2</v>
      </c>
      <c r="I121" s="222"/>
      <c r="J121" s="217"/>
      <c r="K121" s="217"/>
      <c r="L121" s="223"/>
      <c r="M121" s="224"/>
      <c r="N121" s="225"/>
      <c r="O121" s="225"/>
      <c r="P121" s="225"/>
      <c r="Q121" s="225"/>
      <c r="R121" s="225"/>
      <c r="S121" s="225"/>
      <c r="T121" s="226"/>
      <c r="AT121" s="227" t="s">
        <v>205</v>
      </c>
      <c r="AU121" s="227" t="s">
        <v>83</v>
      </c>
      <c r="AV121" s="12" t="s">
        <v>83</v>
      </c>
      <c r="AW121" s="12" t="s">
        <v>37</v>
      </c>
      <c r="AX121" s="12" t="s">
        <v>74</v>
      </c>
      <c r="AY121" s="227" t="s">
        <v>196</v>
      </c>
    </row>
    <row r="122" spans="2:65" s="12" customFormat="1">
      <c r="B122" s="216"/>
      <c r="C122" s="217"/>
      <c r="D122" s="218" t="s">
        <v>205</v>
      </c>
      <c r="E122" s="219" t="s">
        <v>24</v>
      </c>
      <c r="F122" s="220" t="s">
        <v>3906</v>
      </c>
      <c r="G122" s="217"/>
      <c r="H122" s="221">
        <v>6.0000000000000001E-3</v>
      </c>
      <c r="I122" s="222"/>
      <c r="J122" s="217"/>
      <c r="K122" s="217"/>
      <c r="L122" s="223"/>
      <c r="M122" s="224"/>
      <c r="N122" s="225"/>
      <c r="O122" s="225"/>
      <c r="P122" s="225"/>
      <c r="Q122" s="225"/>
      <c r="R122" s="225"/>
      <c r="S122" s="225"/>
      <c r="T122" s="226"/>
      <c r="AT122" s="227" t="s">
        <v>205</v>
      </c>
      <c r="AU122" s="227" t="s">
        <v>83</v>
      </c>
      <c r="AV122" s="12" t="s">
        <v>83</v>
      </c>
      <c r="AW122" s="12" t="s">
        <v>37</v>
      </c>
      <c r="AX122" s="12" t="s">
        <v>74</v>
      </c>
      <c r="AY122" s="227" t="s">
        <v>196</v>
      </c>
    </row>
    <row r="123" spans="2:65" s="12" customFormat="1">
      <c r="B123" s="216"/>
      <c r="C123" s="217"/>
      <c r="D123" s="218" t="s">
        <v>205</v>
      </c>
      <c r="E123" s="219" t="s">
        <v>24</v>
      </c>
      <c r="F123" s="220" t="s">
        <v>3907</v>
      </c>
      <c r="G123" s="217"/>
      <c r="H123" s="221">
        <v>3.0000000000000001E-3</v>
      </c>
      <c r="I123" s="222"/>
      <c r="J123" s="217"/>
      <c r="K123" s="217"/>
      <c r="L123" s="223"/>
      <c r="M123" s="224"/>
      <c r="N123" s="225"/>
      <c r="O123" s="225"/>
      <c r="P123" s="225"/>
      <c r="Q123" s="225"/>
      <c r="R123" s="225"/>
      <c r="S123" s="225"/>
      <c r="T123" s="226"/>
      <c r="AT123" s="227" t="s">
        <v>205</v>
      </c>
      <c r="AU123" s="227" t="s">
        <v>83</v>
      </c>
      <c r="AV123" s="12" t="s">
        <v>83</v>
      </c>
      <c r="AW123" s="12" t="s">
        <v>37</v>
      </c>
      <c r="AX123" s="12" t="s">
        <v>74</v>
      </c>
      <c r="AY123" s="227" t="s">
        <v>196</v>
      </c>
    </row>
    <row r="124" spans="2:65" s="13" customFormat="1">
      <c r="B124" s="228"/>
      <c r="C124" s="229"/>
      <c r="D124" s="218" t="s">
        <v>205</v>
      </c>
      <c r="E124" s="230" t="s">
        <v>24</v>
      </c>
      <c r="F124" s="231" t="s">
        <v>3908</v>
      </c>
      <c r="G124" s="229"/>
      <c r="H124" s="232">
        <v>0.08</v>
      </c>
      <c r="I124" s="233"/>
      <c r="J124" s="229"/>
      <c r="K124" s="229"/>
      <c r="L124" s="234"/>
      <c r="M124" s="235"/>
      <c r="N124" s="236"/>
      <c r="O124" s="236"/>
      <c r="P124" s="236"/>
      <c r="Q124" s="236"/>
      <c r="R124" s="236"/>
      <c r="S124" s="236"/>
      <c r="T124" s="237"/>
      <c r="AT124" s="238" t="s">
        <v>205</v>
      </c>
      <c r="AU124" s="238" t="s">
        <v>83</v>
      </c>
      <c r="AV124" s="13" t="s">
        <v>211</v>
      </c>
      <c r="AW124" s="13" t="s">
        <v>37</v>
      </c>
      <c r="AX124" s="13" t="s">
        <v>74</v>
      </c>
      <c r="AY124" s="238" t="s">
        <v>196</v>
      </c>
    </row>
    <row r="125" spans="2:65" s="12" customFormat="1">
      <c r="B125" s="216"/>
      <c r="C125" s="217"/>
      <c r="D125" s="218" t="s">
        <v>205</v>
      </c>
      <c r="E125" s="219" t="s">
        <v>24</v>
      </c>
      <c r="F125" s="220" t="s">
        <v>3909</v>
      </c>
      <c r="G125" s="217"/>
      <c r="H125" s="221">
        <v>5.7000000000000002E-2</v>
      </c>
      <c r="I125" s="222"/>
      <c r="J125" s="217"/>
      <c r="K125" s="217"/>
      <c r="L125" s="223"/>
      <c r="M125" s="224"/>
      <c r="N125" s="225"/>
      <c r="O125" s="225"/>
      <c r="P125" s="225"/>
      <c r="Q125" s="225"/>
      <c r="R125" s="225"/>
      <c r="S125" s="225"/>
      <c r="T125" s="226"/>
      <c r="AT125" s="227" t="s">
        <v>205</v>
      </c>
      <c r="AU125" s="227" t="s">
        <v>83</v>
      </c>
      <c r="AV125" s="12" t="s">
        <v>83</v>
      </c>
      <c r="AW125" s="12" t="s">
        <v>37</v>
      </c>
      <c r="AX125" s="12" t="s">
        <v>74</v>
      </c>
      <c r="AY125" s="227" t="s">
        <v>196</v>
      </c>
    </row>
    <row r="126" spans="2:65" s="12" customFormat="1">
      <c r="B126" s="216"/>
      <c r="C126" s="217"/>
      <c r="D126" s="218" t="s">
        <v>205</v>
      </c>
      <c r="E126" s="219" t="s">
        <v>24</v>
      </c>
      <c r="F126" s="220" t="s">
        <v>3910</v>
      </c>
      <c r="G126" s="217"/>
      <c r="H126" s="221">
        <v>4.0000000000000001E-3</v>
      </c>
      <c r="I126" s="222"/>
      <c r="J126" s="217"/>
      <c r="K126" s="217"/>
      <c r="L126" s="223"/>
      <c r="M126" s="224"/>
      <c r="N126" s="225"/>
      <c r="O126" s="225"/>
      <c r="P126" s="225"/>
      <c r="Q126" s="225"/>
      <c r="R126" s="225"/>
      <c r="S126" s="225"/>
      <c r="T126" s="226"/>
      <c r="AT126" s="227" t="s">
        <v>205</v>
      </c>
      <c r="AU126" s="227" t="s">
        <v>83</v>
      </c>
      <c r="AV126" s="12" t="s">
        <v>83</v>
      </c>
      <c r="AW126" s="12" t="s">
        <v>37</v>
      </c>
      <c r="AX126" s="12" t="s">
        <v>74</v>
      </c>
      <c r="AY126" s="227" t="s">
        <v>196</v>
      </c>
    </row>
    <row r="127" spans="2:65" s="12" customFormat="1">
      <c r="B127" s="216"/>
      <c r="C127" s="217"/>
      <c r="D127" s="218" t="s">
        <v>205</v>
      </c>
      <c r="E127" s="219" t="s">
        <v>24</v>
      </c>
      <c r="F127" s="220" t="s">
        <v>3911</v>
      </c>
      <c r="G127" s="217"/>
      <c r="H127" s="221">
        <v>2E-3</v>
      </c>
      <c r="I127" s="222"/>
      <c r="J127" s="217"/>
      <c r="K127" s="217"/>
      <c r="L127" s="223"/>
      <c r="M127" s="224"/>
      <c r="N127" s="225"/>
      <c r="O127" s="225"/>
      <c r="P127" s="225"/>
      <c r="Q127" s="225"/>
      <c r="R127" s="225"/>
      <c r="S127" s="225"/>
      <c r="T127" s="226"/>
      <c r="AT127" s="227" t="s">
        <v>205</v>
      </c>
      <c r="AU127" s="227" t="s">
        <v>83</v>
      </c>
      <c r="AV127" s="12" t="s">
        <v>83</v>
      </c>
      <c r="AW127" s="12" t="s">
        <v>37</v>
      </c>
      <c r="AX127" s="12" t="s">
        <v>74</v>
      </c>
      <c r="AY127" s="227" t="s">
        <v>196</v>
      </c>
    </row>
    <row r="128" spans="2:65" s="13" customFormat="1">
      <c r="B128" s="228"/>
      <c r="C128" s="229"/>
      <c r="D128" s="218" t="s">
        <v>205</v>
      </c>
      <c r="E128" s="230" t="s">
        <v>24</v>
      </c>
      <c r="F128" s="231" t="s">
        <v>3912</v>
      </c>
      <c r="G128" s="229"/>
      <c r="H128" s="232">
        <v>6.3E-2</v>
      </c>
      <c r="I128" s="233"/>
      <c r="J128" s="229"/>
      <c r="K128" s="229"/>
      <c r="L128" s="234"/>
      <c r="M128" s="235"/>
      <c r="N128" s="236"/>
      <c r="O128" s="236"/>
      <c r="P128" s="236"/>
      <c r="Q128" s="236"/>
      <c r="R128" s="236"/>
      <c r="S128" s="236"/>
      <c r="T128" s="237"/>
      <c r="AT128" s="238" t="s">
        <v>205</v>
      </c>
      <c r="AU128" s="238" t="s">
        <v>83</v>
      </c>
      <c r="AV128" s="13" t="s">
        <v>211</v>
      </c>
      <c r="AW128" s="13" t="s">
        <v>37</v>
      </c>
      <c r="AX128" s="13" t="s">
        <v>74</v>
      </c>
      <c r="AY128" s="238" t="s">
        <v>196</v>
      </c>
    </row>
    <row r="129" spans="2:65" s="14" customFormat="1">
      <c r="B129" s="239"/>
      <c r="C129" s="240"/>
      <c r="D129" s="218" t="s">
        <v>205</v>
      </c>
      <c r="E129" s="241" t="s">
        <v>24</v>
      </c>
      <c r="F129" s="242" t="s">
        <v>238</v>
      </c>
      <c r="G129" s="240"/>
      <c r="H129" s="243">
        <v>0.14299999999999999</v>
      </c>
      <c r="I129" s="244"/>
      <c r="J129" s="240"/>
      <c r="K129" s="240"/>
      <c r="L129" s="245"/>
      <c r="M129" s="246"/>
      <c r="N129" s="247"/>
      <c r="O129" s="247"/>
      <c r="P129" s="247"/>
      <c r="Q129" s="247"/>
      <c r="R129" s="247"/>
      <c r="S129" s="247"/>
      <c r="T129" s="248"/>
      <c r="AT129" s="249" t="s">
        <v>205</v>
      </c>
      <c r="AU129" s="249" t="s">
        <v>83</v>
      </c>
      <c r="AV129" s="14" t="s">
        <v>203</v>
      </c>
      <c r="AW129" s="14" t="s">
        <v>37</v>
      </c>
      <c r="AX129" s="14" t="s">
        <v>81</v>
      </c>
      <c r="AY129" s="249" t="s">
        <v>196</v>
      </c>
    </row>
    <row r="130" spans="2:65" s="1" customFormat="1" ht="34.5" customHeight="1">
      <c r="B130" s="42"/>
      <c r="C130" s="204" t="s">
        <v>251</v>
      </c>
      <c r="D130" s="204" t="s">
        <v>198</v>
      </c>
      <c r="E130" s="205" t="s">
        <v>3913</v>
      </c>
      <c r="F130" s="206" t="s">
        <v>3914</v>
      </c>
      <c r="G130" s="207" t="s">
        <v>320</v>
      </c>
      <c r="H130" s="208">
        <v>13.62</v>
      </c>
      <c r="I130" s="209"/>
      <c r="J130" s="210">
        <f>ROUND(I130*H130,2)</f>
        <v>0</v>
      </c>
      <c r="K130" s="206" t="s">
        <v>202</v>
      </c>
      <c r="L130" s="62"/>
      <c r="M130" s="211" t="s">
        <v>24</v>
      </c>
      <c r="N130" s="212" t="s">
        <v>45</v>
      </c>
      <c r="O130" s="43"/>
      <c r="P130" s="213">
        <f>O130*H130</f>
        <v>0</v>
      </c>
      <c r="Q130" s="213">
        <v>3.6400000000000002E-2</v>
      </c>
      <c r="R130" s="213">
        <f>Q130*H130</f>
        <v>0.49576799999999999</v>
      </c>
      <c r="S130" s="213">
        <v>0</v>
      </c>
      <c r="T130" s="214">
        <f>S130*H130</f>
        <v>0</v>
      </c>
      <c r="AR130" s="25" t="s">
        <v>203</v>
      </c>
      <c r="AT130" s="25" t="s">
        <v>198</v>
      </c>
      <c r="AU130" s="25" t="s">
        <v>83</v>
      </c>
      <c r="AY130" s="25" t="s">
        <v>196</v>
      </c>
      <c r="BE130" s="215">
        <f>IF(N130="základní",J130,0)</f>
        <v>0</v>
      </c>
      <c r="BF130" s="215">
        <f>IF(N130="snížená",J130,0)</f>
        <v>0</v>
      </c>
      <c r="BG130" s="215">
        <f>IF(N130="zákl. přenesená",J130,0)</f>
        <v>0</v>
      </c>
      <c r="BH130" s="215">
        <f>IF(N130="sníž. přenesená",J130,0)</f>
        <v>0</v>
      </c>
      <c r="BI130" s="215">
        <f>IF(N130="nulová",J130,0)</f>
        <v>0</v>
      </c>
      <c r="BJ130" s="25" t="s">
        <v>81</v>
      </c>
      <c r="BK130" s="215">
        <f>ROUND(I130*H130,2)</f>
        <v>0</v>
      </c>
      <c r="BL130" s="25" t="s">
        <v>203</v>
      </c>
      <c r="BM130" s="25" t="s">
        <v>3915</v>
      </c>
    </row>
    <row r="131" spans="2:65" s="12" customFormat="1">
      <c r="B131" s="216"/>
      <c r="C131" s="217"/>
      <c r="D131" s="218" t="s">
        <v>205</v>
      </c>
      <c r="E131" s="219" t="s">
        <v>24</v>
      </c>
      <c r="F131" s="220" t="s">
        <v>3916</v>
      </c>
      <c r="G131" s="217"/>
      <c r="H131" s="221">
        <v>13.62</v>
      </c>
      <c r="I131" s="222"/>
      <c r="J131" s="217"/>
      <c r="K131" s="217"/>
      <c r="L131" s="223"/>
      <c r="M131" s="224"/>
      <c r="N131" s="225"/>
      <c r="O131" s="225"/>
      <c r="P131" s="225"/>
      <c r="Q131" s="225"/>
      <c r="R131" s="225"/>
      <c r="S131" s="225"/>
      <c r="T131" s="226"/>
      <c r="AT131" s="227" t="s">
        <v>205</v>
      </c>
      <c r="AU131" s="227" t="s">
        <v>83</v>
      </c>
      <c r="AV131" s="12" t="s">
        <v>83</v>
      </c>
      <c r="AW131" s="12" t="s">
        <v>37</v>
      </c>
      <c r="AX131" s="12" t="s">
        <v>81</v>
      </c>
      <c r="AY131" s="227" t="s">
        <v>196</v>
      </c>
    </row>
    <row r="132" spans="2:65" s="1" customFormat="1" ht="34.5" customHeight="1">
      <c r="B132" s="42"/>
      <c r="C132" s="204" t="s">
        <v>256</v>
      </c>
      <c r="D132" s="204" t="s">
        <v>198</v>
      </c>
      <c r="E132" s="205" t="s">
        <v>3917</v>
      </c>
      <c r="F132" s="206" t="s">
        <v>3918</v>
      </c>
      <c r="G132" s="207" t="s">
        <v>320</v>
      </c>
      <c r="H132" s="208">
        <v>3</v>
      </c>
      <c r="I132" s="209"/>
      <c r="J132" s="210">
        <f>ROUND(I132*H132,2)</f>
        <v>0</v>
      </c>
      <c r="K132" s="206" t="s">
        <v>202</v>
      </c>
      <c r="L132" s="62"/>
      <c r="M132" s="211" t="s">
        <v>24</v>
      </c>
      <c r="N132" s="212" t="s">
        <v>45</v>
      </c>
      <c r="O132" s="43"/>
      <c r="P132" s="213">
        <f>O132*H132</f>
        <v>0</v>
      </c>
      <c r="Q132" s="213">
        <v>1.2800000000000001E-3</v>
      </c>
      <c r="R132" s="213">
        <f>Q132*H132</f>
        <v>3.8400000000000005E-3</v>
      </c>
      <c r="S132" s="213">
        <v>0</v>
      </c>
      <c r="T132" s="214">
        <f>S132*H132</f>
        <v>0</v>
      </c>
      <c r="AR132" s="25" t="s">
        <v>203</v>
      </c>
      <c r="AT132" s="25" t="s">
        <v>198</v>
      </c>
      <c r="AU132" s="25" t="s">
        <v>83</v>
      </c>
      <c r="AY132" s="25" t="s">
        <v>196</v>
      </c>
      <c r="BE132" s="215">
        <f>IF(N132="základní",J132,0)</f>
        <v>0</v>
      </c>
      <c r="BF132" s="215">
        <f>IF(N132="snížená",J132,0)</f>
        <v>0</v>
      </c>
      <c r="BG132" s="215">
        <f>IF(N132="zákl. přenesená",J132,0)</f>
        <v>0</v>
      </c>
      <c r="BH132" s="215">
        <f>IF(N132="sníž. přenesená",J132,0)</f>
        <v>0</v>
      </c>
      <c r="BI132" s="215">
        <f>IF(N132="nulová",J132,0)</f>
        <v>0</v>
      </c>
      <c r="BJ132" s="25" t="s">
        <v>81</v>
      </c>
      <c r="BK132" s="215">
        <f>ROUND(I132*H132,2)</f>
        <v>0</v>
      </c>
      <c r="BL132" s="25" t="s">
        <v>203</v>
      </c>
      <c r="BM132" s="25" t="s">
        <v>3919</v>
      </c>
    </row>
    <row r="133" spans="2:65" s="12" customFormat="1">
      <c r="B133" s="216"/>
      <c r="C133" s="217"/>
      <c r="D133" s="218" t="s">
        <v>205</v>
      </c>
      <c r="E133" s="219" t="s">
        <v>24</v>
      </c>
      <c r="F133" s="220" t="s">
        <v>3920</v>
      </c>
      <c r="G133" s="217"/>
      <c r="H133" s="221">
        <v>3</v>
      </c>
      <c r="I133" s="222"/>
      <c r="J133" s="217"/>
      <c r="K133" s="217"/>
      <c r="L133" s="223"/>
      <c r="M133" s="224"/>
      <c r="N133" s="225"/>
      <c r="O133" s="225"/>
      <c r="P133" s="225"/>
      <c r="Q133" s="225"/>
      <c r="R133" s="225"/>
      <c r="S133" s="225"/>
      <c r="T133" s="226"/>
      <c r="AT133" s="227" t="s">
        <v>205</v>
      </c>
      <c r="AU133" s="227" t="s">
        <v>83</v>
      </c>
      <c r="AV133" s="12" t="s">
        <v>83</v>
      </c>
      <c r="AW133" s="12" t="s">
        <v>37</v>
      </c>
      <c r="AX133" s="12" t="s">
        <v>81</v>
      </c>
      <c r="AY133" s="227" t="s">
        <v>196</v>
      </c>
    </row>
    <row r="134" spans="2:65" s="11" customFormat="1" ht="29.9" customHeight="1">
      <c r="B134" s="188"/>
      <c r="C134" s="189"/>
      <c r="D134" s="190" t="s">
        <v>73</v>
      </c>
      <c r="E134" s="202" t="s">
        <v>203</v>
      </c>
      <c r="F134" s="202" t="s">
        <v>331</v>
      </c>
      <c r="G134" s="189"/>
      <c r="H134" s="189"/>
      <c r="I134" s="192"/>
      <c r="J134" s="203">
        <f>BK134</f>
        <v>0</v>
      </c>
      <c r="K134" s="189"/>
      <c r="L134" s="194"/>
      <c r="M134" s="195"/>
      <c r="N134" s="196"/>
      <c r="O134" s="196"/>
      <c r="P134" s="197">
        <f>P135+P168</f>
        <v>0</v>
      </c>
      <c r="Q134" s="196"/>
      <c r="R134" s="197">
        <f>R135+R168</f>
        <v>30.736949040000002</v>
      </c>
      <c r="S134" s="196"/>
      <c r="T134" s="198">
        <f>T135+T168</f>
        <v>0</v>
      </c>
      <c r="AR134" s="199" t="s">
        <v>81</v>
      </c>
      <c r="AT134" s="200" t="s">
        <v>73</v>
      </c>
      <c r="AU134" s="200" t="s">
        <v>81</v>
      </c>
      <c r="AY134" s="199" t="s">
        <v>196</v>
      </c>
      <c r="BK134" s="201">
        <f>BK135+BK168</f>
        <v>0</v>
      </c>
    </row>
    <row r="135" spans="2:65" s="11" customFormat="1" ht="14.9" customHeight="1">
      <c r="B135" s="188"/>
      <c r="C135" s="189"/>
      <c r="D135" s="190" t="s">
        <v>73</v>
      </c>
      <c r="E135" s="202" t="s">
        <v>487</v>
      </c>
      <c r="F135" s="202" t="s">
        <v>3921</v>
      </c>
      <c r="G135" s="189"/>
      <c r="H135" s="189"/>
      <c r="I135" s="192"/>
      <c r="J135" s="203">
        <f>BK135</f>
        <v>0</v>
      </c>
      <c r="K135" s="189"/>
      <c r="L135" s="194"/>
      <c r="M135" s="195"/>
      <c r="N135" s="196"/>
      <c r="O135" s="196"/>
      <c r="P135" s="197">
        <f>SUM(P136:P167)</f>
        <v>0</v>
      </c>
      <c r="Q135" s="196"/>
      <c r="R135" s="197">
        <f>SUM(R136:R167)</f>
        <v>27.143955760000001</v>
      </c>
      <c r="S135" s="196"/>
      <c r="T135" s="198">
        <f>SUM(T136:T167)</f>
        <v>0</v>
      </c>
      <c r="AR135" s="199" t="s">
        <v>81</v>
      </c>
      <c r="AT135" s="200" t="s">
        <v>73</v>
      </c>
      <c r="AU135" s="200" t="s">
        <v>83</v>
      </c>
      <c r="AY135" s="199" t="s">
        <v>196</v>
      </c>
      <c r="BK135" s="201">
        <f>SUM(BK136:BK167)</f>
        <v>0</v>
      </c>
    </row>
    <row r="136" spans="2:65" s="1" customFormat="1" ht="23" customHeight="1">
      <c r="B136" s="42"/>
      <c r="C136" s="204" t="s">
        <v>264</v>
      </c>
      <c r="D136" s="204" t="s">
        <v>198</v>
      </c>
      <c r="E136" s="205" t="s">
        <v>3922</v>
      </c>
      <c r="F136" s="206" t="s">
        <v>3923</v>
      </c>
      <c r="G136" s="207" t="s">
        <v>201</v>
      </c>
      <c r="H136" s="208">
        <v>8.94</v>
      </c>
      <c r="I136" s="209"/>
      <c r="J136" s="210">
        <f>ROUND(I136*H136,2)</f>
        <v>0</v>
      </c>
      <c r="K136" s="206" t="s">
        <v>202</v>
      </c>
      <c r="L136" s="62"/>
      <c r="M136" s="211" t="s">
        <v>24</v>
      </c>
      <c r="N136" s="212" t="s">
        <v>45</v>
      </c>
      <c r="O136" s="43"/>
      <c r="P136" s="213">
        <f>O136*H136</f>
        <v>0</v>
      </c>
      <c r="Q136" s="213">
        <v>1.9</v>
      </c>
      <c r="R136" s="213">
        <f>Q136*H136</f>
        <v>16.985999999999997</v>
      </c>
      <c r="S136" s="213">
        <v>0</v>
      </c>
      <c r="T136" s="214">
        <f>S136*H136</f>
        <v>0</v>
      </c>
      <c r="AR136" s="25" t="s">
        <v>203</v>
      </c>
      <c r="AT136" s="25" t="s">
        <v>198</v>
      </c>
      <c r="AU136" s="25" t="s">
        <v>211</v>
      </c>
      <c r="AY136" s="25" t="s">
        <v>196</v>
      </c>
      <c r="BE136" s="215">
        <f>IF(N136="základní",J136,0)</f>
        <v>0</v>
      </c>
      <c r="BF136" s="215">
        <f>IF(N136="snížená",J136,0)</f>
        <v>0</v>
      </c>
      <c r="BG136" s="215">
        <f>IF(N136="zákl. přenesená",J136,0)</f>
        <v>0</v>
      </c>
      <c r="BH136" s="215">
        <f>IF(N136="sníž. přenesená",J136,0)</f>
        <v>0</v>
      </c>
      <c r="BI136" s="215">
        <f>IF(N136="nulová",J136,0)</f>
        <v>0</v>
      </c>
      <c r="BJ136" s="25" t="s">
        <v>81</v>
      </c>
      <c r="BK136" s="215">
        <f>ROUND(I136*H136,2)</f>
        <v>0</v>
      </c>
      <c r="BL136" s="25" t="s">
        <v>203</v>
      </c>
      <c r="BM136" s="25" t="s">
        <v>3924</v>
      </c>
    </row>
    <row r="137" spans="2:65" s="12" customFormat="1">
      <c r="B137" s="216"/>
      <c r="C137" s="217"/>
      <c r="D137" s="218" t="s">
        <v>205</v>
      </c>
      <c r="E137" s="219" t="s">
        <v>24</v>
      </c>
      <c r="F137" s="220" t="s">
        <v>3925</v>
      </c>
      <c r="G137" s="217"/>
      <c r="H137" s="221">
        <v>6.24</v>
      </c>
      <c r="I137" s="222"/>
      <c r="J137" s="217"/>
      <c r="K137" s="217"/>
      <c r="L137" s="223"/>
      <c r="M137" s="224"/>
      <c r="N137" s="225"/>
      <c r="O137" s="225"/>
      <c r="P137" s="225"/>
      <c r="Q137" s="225"/>
      <c r="R137" s="225"/>
      <c r="S137" s="225"/>
      <c r="T137" s="226"/>
      <c r="AT137" s="227" t="s">
        <v>205</v>
      </c>
      <c r="AU137" s="227" t="s">
        <v>211</v>
      </c>
      <c r="AV137" s="12" t="s">
        <v>83</v>
      </c>
      <c r="AW137" s="12" t="s">
        <v>37</v>
      </c>
      <c r="AX137" s="12" t="s">
        <v>74</v>
      </c>
      <c r="AY137" s="227" t="s">
        <v>196</v>
      </c>
    </row>
    <row r="138" spans="2:65" s="12" customFormat="1">
      <c r="B138" s="216"/>
      <c r="C138" s="217"/>
      <c r="D138" s="218" t="s">
        <v>205</v>
      </c>
      <c r="E138" s="219" t="s">
        <v>24</v>
      </c>
      <c r="F138" s="220" t="s">
        <v>3926</v>
      </c>
      <c r="G138" s="217"/>
      <c r="H138" s="221">
        <v>2.7</v>
      </c>
      <c r="I138" s="222"/>
      <c r="J138" s="217"/>
      <c r="K138" s="217"/>
      <c r="L138" s="223"/>
      <c r="M138" s="224"/>
      <c r="N138" s="225"/>
      <c r="O138" s="225"/>
      <c r="P138" s="225"/>
      <c r="Q138" s="225"/>
      <c r="R138" s="225"/>
      <c r="S138" s="225"/>
      <c r="T138" s="226"/>
      <c r="AT138" s="227" t="s">
        <v>205</v>
      </c>
      <c r="AU138" s="227" t="s">
        <v>211</v>
      </c>
      <c r="AV138" s="12" t="s">
        <v>83</v>
      </c>
      <c r="AW138" s="12" t="s">
        <v>37</v>
      </c>
      <c r="AX138" s="12" t="s">
        <v>74</v>
      </c>
      <c r="AY138" s="227" t="s">
        <v>196</v>
      </c>
    </row>
    <row r="139" spans="2:65" s="14" customFormat="1">
      <c r="B139" s="239"/>
      <c r="C139" s="240"/>
      <c r="D139" s="218" t="s">
        <v>205</v>
      </c>
      <c r="E139" s="241" t="s">
        <v>24</v>
      </c>
      <c r="F139" s="242" t="s">
        <v>238</v>
      </c>
      <c r="G139" s="240"/>
      <c r="H139" s="243">
        <v>8.94</v>
      </c>
      <c r="I139" s="244"/>
      <c r="J139" s="240"/>
      <c r="K139" s="240"/>
      <c r="L139" s="245"/>
      <c r="M139" s="246"/>
      <c r="N139" s="247"/>
      <c r="O139" s="247"/>
      <c r="P139" s="247"/>
      <c r="Q139" s="247"/>
      <c r="R139" s="247"/>
      <c r="S139" s="247"/>
      <c r="T139" s="248"/>
      <c r="AT139" s="249" t="s">
        <v>205</v>
      </c>
      <c r="AU139" s="249" t="s">
        <v>211</v>
      </c>
      <c r="AV139" s="14" t="s">
        <v>203</v>
      </c>
      <c r="AW139" s="14" t="s">
        <v>37</v>
      </c>
      <c r="AX139" s="14" t="s">
        <v>81</v>
      </c>
      <c r="AY139" s="249" t="s">
        <v>196</v>
      </c>
    </row>
    <row r="140" spans="2:65" s="1" customFormat="1" ht="34.5" customHeight="1">
      <c r="B140" s="42"/>
      <c r="C140" s="204" t="s">
        <v>272</v>
      </c>
      <c r="D140" s="204" t="s">
        <v>198</v>
      </c>
      <c r="E140" s="205" t="s">
        <v>564</v>
      </c>
      <c r="F140" s="206" t="s">
        <v>565</v>
      </c>
      <c r="G140" s="207" t="s">
        <v>267</v>
      </c>
      <c r="H140" s="208">
        <v>13.2</v>
      </c>
      <c r="I140" s="209"/>
      <c r="J140" s="210">
        <f>ROUND(I140*H140,2)</f>
        <v>0</v>
      </c>
      <c r="K140" s="206" t="s">
        <v>202</v>
      </c>
      <c r="L140" s="62"/>
      <c r="M140" s="211" t="s">
        <v>24</v>
      </c>
      <c r="N140" s="212" t="s">
        <v>45</v>
      </c>
      <c r="O140" s="43"/>
      <c r="P140" s="213">
        <f>O140*H140</f>
        <v>0</v>
      </c>
      <c r="Q140" s="213">
        <v>0</v>
      </c>
      <c r="R140" s="213">
        <f>Q140*H140</f>
        <v>0</v>
      </c>
      <c r="S140" s="213">
        <v>0</v>
      </c>
      <c r="T140" s="214">
        <f>S140*H140</f>
        <v>0</v>
      </c>
      <c r="AR140" s="25" t="s">
        <v>203</v>
      </c>
      <c r="AT140" s="25" t="s">
        <v>198</v>
      </c>
      <c r="AU140" s="25" t="s">
        <v>211</v>
      </c>
      <c r="AY140" s="25" t="s">
        <v>196</v>
      </c>
      <c r="BE140" s="215">
        <f>IF(N140="základní",J140,0)</f>
        <v>0</v>
      </c>
      <c r="BF140" s="215">
        <f>IF(N140="snížená",J140,0)</f>
        <v>0</v>
      </c>
      <c r="BG140" s="215">
        <f>IF(N140="zákl. přenesená",J140,0)</f>
        <v>0</v>
      </c>
      <c r="BH140" s="215">
        <f>IF(N140="sníž. přenesená",J140,0)</f>
        <v>0</v>
      </c>
      <c r="BI140" s="215">
        <f>IF(N140="nulová",J140,0)</f>
        <v>0</v>
      </c>
      <c r="BJ140" s="25" t="s">
        <v>81</v>
      </c>
      <c r="BK140" s="215">
        <f>ROUND(I140*H140,2)</f>
        <v>0</v>
      </c>
      <c r="BL140" s="25" t="s">
        <v>203</v>
      </c>
      <c r="BM140" s="25" t="s">
        <v>3927</v>
      </c>
    </row>
    <row r="141" spans="2:65" s="12" customFormat="1">
      <c r="B141" s="216"/>
      <c r="C141" s="217"/>
      <c r="D141" s="218" t="s">
        <v>205</v>
      </c>
      <c r="E141" s="219" t="s">
        <v>24</v>
      </c>
      <c r="F141" s="220" t="s">
        <v>3928</v>
      </c>
      <c r="G141" s="217"/>
      <c r="H141" s="221">
        <v>13.2</v>
      </c>
      <c r="I141" s="222"/>
      <c r="J141" s="217"/>
      <c r="K141" s="217"/>
      <c r="L141" s="223"/>
      <c r="M141" s="224"/>
      <c r="N141" s="225"/>
      <c r="O141" s="225"/>
      <c r="P141" s="225"/>
      <c r="Q141" s="225"/>
      <c r="R141" s="225"/>
      <c r="S141" s="225"/>
      <c r="T141" s="226"/>
      <c r="AT141" s="227" t="s">
        <v>205</v>
      </c>
      <c r="AU141" s="227" t="s">
        <v>211</v>
      </c>
      <c r="AV141" s="12" t="s">
        <v>83</v>
      </c>
      <c r="AW141" s="12" t="s">
        <v>37</v>
      </c>
      <c r="AX141" s="12" t="s">
        <v>81</v>
      </c>
      <c r="AY141" s="227" t="s">
        <v>196</v>
      </c>
    </row>
    <row r="142" spans="2:65" s="1" customFormat="1" ht="34.5" customHeight="1">
      <c r="B142" s="42"/>
      <c r="C142" s="204" t="s">
        <v>277</v>
      </c>
      <c r="D142" s="204" t="s">
        <v>198</v>
      </c>
      <c r="E142" s="205" t="s">
        <v>3929</v>
      </c>
      <c r="F142" s="206" t="s">
        <v>3930</v>
      </c>
      <c r="G142" s="207" t="s">
        <v>267</v>
      </c>
      <c r="H142" s="208">
        <v>13.2</v>
      </c>
      <c r="I142" s="209"/>
      <c r="J142" s="210">
        <f>ROUND(I142*H142,2)</f>
        <v>0</v>
      </c>
      <c r="K142" s="206" t="s">
        <v>202</v>
      </c>
      <c r="L142" s="62"/>
      <c r="M142" s="211" t="s">
        <v>24</v>
      </c>
      <c r="N142" s="212" t="s">
        <v>45</v>
      </c>
      <c r="O142" s="43"/>
      <c r="P142" s="213">
        <f>O142*H142</f>
        <v>0</v>
      </c>
      <c r="Q142" s="213">
        <v>0.2024</v>
      </c>
      <c r="R142" s="213">
        <f>Q142*H142</f>
        <v>2.6716799999999998</v>
      </c>
      <c r="S142" s="213">
        <v>0</v>
      </c>
      <c r="T142" s="214">
        <f>S142*H142</f>
        <v>0</v>
      </c>
      <c r="AR142" s="25" t="s">
        <v>203</v>
      </c>
      <c r="AT142" s="25" t="s">
        <v>198</v>
      </c>
      <c r="AU142" s="25" t="s">
        <v>211</v>
      </c>
      <c r="AY142" s="25" t="s">
        <v>196</v>
      </c>
      <c r="BE142" s="215">
        <f>IF(N142="základní",J142,0)</f>
        <v>0</v>
      </c>
      <c r="BF142" s="215">
        <f>IF(N142="snížená",J142,0)</f>
        <v>0</v>
      </c>
      <c r="BG142" s="215">
        <f>IF(N142="zákl. přenesená",J142,0)</f>
        <v>0</v>
      </c>
      <c r="BH142" s="215">
        <f>IF(N142="sníž. přenesená",J142,0)</f>
        <v>0</v>
      </c>
      <c r="BI142" s="215">
        <f>IF(N142="nulová",J142,0)</f>
        <v>0</v>
      </c>
      <c r="BJ142" s="25" t="s">
        <v>81</v>
      </c>
      <c r="BK142" s="215">
        <f>ROUND(I142*H142,2)</f>
        <v>0</v>
      </c>
      <c r="BL142" s="25" t="s">
        <v>203</v>
      </c>
      <c r="BM142" s="25" t="s">
        <v>3931</v>
      </c>
    </row>
    <row r="143" spans="2:65" s="12" customFormat="1">
      <c r="B143" s="216"/>
      <c r="C143" s="217"/>
      <c r="D143" s="218" t="s">
        <v>205</v>
      </c>
      <c r="E143" s="219" t="s">
        <v>24</v>
      </c>
      <c r="F143" s="220" t="s">
        <v>3928</v>
      </c>
      <c r="G143" s="217"/>
      <c r="H143" s="221">
        <v>13.2</v>
      </c>
      <c r="I143" s="222"/>
      <c r="J143" s="217"/>
      <c r="K143" s="217"/>
      <c r="L143" s="223"/>
      <c r="M143" s="224"/>
      <c r="N143" s="225"/>
      <c r="O143" s="225"/>
      <c r="P143" s="225"/>
      <c r="Q143" s="225"/>
      <c r="R143" s="225"/>
      <c r="S143" s="225"/>
      <c r="T143" s="226"/>
      <c r="AT143" s="227" t="s">
        <v>205</v>
      </c>
      <c r="AU143" s="227" t="s">
        <v>211</v>
      </c>
      <c r="AV143" s="12" t="s">
        <v>83</v>
      </c>
      <c r="AW143" s="12" t="s">
        <v>37</v>
      </c>
      <c r="AX143" s="12" t="s">
        <v>81</v>
      </c>
      <c r="AY143" s="227" t="s">
        <v>196</v>
      </c>
    </row>
    <row r="144" spans="2:65" s="1" customFormat="1" ht="34.5" customHeight="1">
      <c r="B144" s="42"/>
      <c r="C144" s="204" t="s">
        <v>282</v>
      </c>
      <c r="D144" s="204" t="s">
        <v>198</v>
      </c>
      <c r="E144" s="205" t="s">
        <v>581</v>
      </c>
      <c r="F144" s="206" t="s">
        <v>582</v>
      </c>
      <c r="G144" s="207" t="s">
        <v>267</v>
      </c>
      <c r="H144" s="208">
        <v>19.268000000000001</v>
      </c>
      <c r="I144" s="209"/>
      <c r="J144" s="210">
        <f>ROUND(I144*H144,2)</f>
        <v>0</v>
      </c>
      <c r="K144" s="206" t="s">
        <v>202</v>
      </c>
      <c r="L144" s="62"/>
      <c r="M144" s="211" t="s">
        <v>24</v>
      </c>
      <c r="N144" s="212" t="s">
        <v>45</v>
      </c>
      <c r="O144" s="43"/>
      <c r="P144" s="213">
        <f>O144*H144</f>
        <v>0</v>
      </c>
      <c r="Q144" s="213">
        <v>0.16192000000000001</v>
      </c>
      <c r="R144" s="213">
        <f>Q144*H144</f>
        <v>3.1198745600000004</v>
      </c>
      <c r="S144" s="213">
        <v>0</v>
      </c>
      <c r="T144" s="214">
        <f>S144*H144</f>
        <v>0</v>
      </c>
      <c r="AR144" s="25" t="s">
        <v>203</v>
      </c>
      <c r="AT144" s="25" t="s">
        <v>198</v>
      </c>
      <c r="AU144" s="25" t="s">
        <v>211</v>
      </c>
      <c r="AY144" s="25" t="s">
        <v>196</v>
      </c>
      <c r="BE144" s="215">
        <f>IF(N144="základní",J144,0)</f>
        <v>0</v>
      </c>
      <c r="BF144" s="215">
        <f>IF(N144="snížená",J144,0)</f>
        <v>0</v>
      </c>
      <c r="BG144" s="215">
        <f>IF(N144="zákl. přenesená",J144,0)</f>
        <v>0</v>
      </c>
      <c r="BH144" s="215">
        <f>IF(N144="sníž. přenesená",J144,0)</f>
        <v>0</v>
      </c>
      <c r="BI144" s="215">
        <f>IF(N144="nulová",J144,0)</f>
        <v>0</v>
      </c>
      <c r="BJ144" s="25" t="s">
        <v>81</v>
      </c>
      <c r="BK144" s="215">
        <f>ROUND(I144*H144,2)</f>
        <v>0</v>
      </c>
      <c r="BL144" s="25" t="s">
        <v>203</v>
      </c>
      <c r="BM144" s="25" t="s">
        <v>3932</v>
      </c>
    </row>
    <row r="145" spans="2:65" s="12" customFormat="1">
      <c r="B145" s="216"/>
      <c r="C145" s="217"/>
      <c r="D145" s="218" t="s">
        <v>205</v>
      </c>
      <c r="E145" s="219" t="s">
        <v>24</v>
      </c>
      <c r="F145" s="220" t="s">
        <v>3933</v>
      </c>
      <c r="G145" s="217"/>
      <c r="H145" s="221">
        <v>4.38</v>
      </c>
      <c r="I145" s="222"/>
      <c r="J145" s="217"/>
      <c r="K145" s="217"/>
      <c r="L145" s="223"/>
      <c r="M145" s="224"/>
      <c r="N145" s="225"/>
      <c r="O145" s="225"/>
      <c r="P145" s="225"/>
      <c r="Q145" s="225"/>
      <c r="R145" s="225"/>
      <c r="S145" s="225"/>
      <c r="T145" s="226"/>
      <c r="AT145" s="227" t="s">
        <v>205</v>
      </c>
      <c r="AU145" s="227" t="s">
        <v>211</v>
      </c>
      <c r="AV145" s="12" t="s">
        <v>83</v>
      </c>
      <c r="AW145" s="12" t="s">
        <v>37</v>
      </c>
      <c r="AX145" s="12" t="s">
        <v>74</v>
      </c>
      <c r="AY145" s="227" t="s">
        <v>196</v>
      </c>
    </row>
    <row r="146" spans="2:65" s="12" customFormat="1">
      <c r="B146" s="216"/>
      <c r="C146" s="217"/>
      <c r="D146" s="218" t="s">
        <v>205</v>
      </c>
      <c r="E146" s="219" t="s">
        <v>24</v>
      </c>
      <c r="F146" s="220" t="s">
        <v>3934</v>
      </c>
      <c r="G146" s="217"/>
      <c r="H146" s="221">
        <v>1.6879999999999999</v>
      </c>
      <c r="I146" s="222"/>
      <c r="J146" s="217"/>
      <c r="K146" s="217"/>
      <c r="L146" s="223"/>
      <c r="M146" s="224"/>
      <c r="N146" s="225"/>
      <c r="O146" s="225"/>
      <c r="P146" s="225"/>
      <c r="Q146" s="225"/>
      <c r="R146" s="225"/>
      <c r="S146" s="225"/>
      <c r="T146" s="226"/>
      <c r="AT146" s="227" t="s">
        <v>205</v>
      </c>
      <c r="AU146" s="227" t="s">
        <v>211</v>
      </c>
      <c r="AV146" s="12" t="s">
        <v>83</v>
      </c>
      <c r="AW146" s="12" t="s">
        <v>37</v>
      </c>
      <c r="AX146" s="12" t="s">
        <v>74</v>
      </c>
      <c r="AY146" s="227" t="s">
        <v>196</v>
      </c>
    </row>
    <row r="147" spans="2:65" s="13" customFormat="1">
      <c r="B147" s="228"/>
      <c r="C147" s="229"/>
      <c r="D147" s="218" t="s">
        <v>205</v>
      </c>
      <c r="E147" s="230" t="s">
        <v>24</v>
      </c>
      <c r="F147" s="231" t="s">
        <v>3935</v>
      </c>
      <c r="G147" s="229"/>
      <c r="H147" s="232">
        <v>6.0679999999999996</v>
      </c>
      <c r="I147" s="233"/>
      <c r="J147" s="229"/>
      <c r="K147" s="229"/>
      <c r="L147" s="234"/>
      <c r="M147" s="235"/>
      <c r="N147" s="236"/>
      <c r="O147" s="236"/>
      <c r="P147" s="236"/>
      <c r="Q147" s="236"/>
      <c r="R147" s="236"/>
      <c r="S147" s="236"/>
      <c r="T147" s="237"/>
      <c r="AT147" s="238" t="s">
        <v>205</v>
      </c>
      <c r="AU147" s="238" t="s">
        <v>211</v>
      </c>
      <c r="AV147" s="13" t="s">
        <v>211</v>
      </c>
      <c r="AW147" s="13" t="s">
        <v>37</v>
      </c>
      <c r="AX147" s="13" t="s">
        <v>74</v>
      </c>
      <c r="AY147" s="238" t="s">
        <v>196</v>
      </c>
    </row>
    <row r="148" spans="2:65" s="12" customFormat="1">
      <c r="B148" s="216"/>
      <c r="C148" s="217"/>
      <c r="D148" s="218" t="s">
        <v>205</v>
      </c>
      <c r="E148" s="219" t="s">
        <v>24</v>
      </c>
      <c r="F148" s="220" t="s">
        <v>3928</v>
      </c>
      <c r="G148" s="217"/>
      <c r="H148" s="221">
        <v>13.2</v>
      </c>
      <c r="I148" s="222"/>
      <c r="J148" s="217"/>
      <c r="K148" s="217"/>
      <c r="L148" s="223"/>
      <c r="M148" s="224"/>
      <c r="N148" s="225"/>
      <c r="O148" s="225"/>
      <c r="P148" s="225"/>
      <c r="Q148" s="225"/>
      <c r="R148" s="225"/>
      <c r="S148" s="225"/>
      <c r="T148" s="226"/>
      <c r="AT148" s="227" t="s">
        <v>205</v>
      </c>
      <c r="AU148" s="227" t="s">
        <v>211</v>
      </c>
      <c r="AV148" s="12" t="s">
        <v>83</v>
      </c>
      <c r="AW148" s="12" t="s">
        <v>37</v>
      </c>
      <c r="AX148" s="12" t="s">
        <v>74</v>
      </c>
      <c r="AY148" s="227" t="s">
        <v>196</v>
      </c>
    </row>
    <row r="149" spans="2:65" s="13" customFormat="1">
      <c r="B149" s="228"/>
      <c r="C149" s="229"/>
      <c r="D149" s="218" t="s">
        <v>205</v>
      </c>
      <c r="E149" s="230" t="s">
        <v>24</v>
      </c>
      <c r="F149" s="231" t="s">
        <v>3936</v>
      </c>
      <c r="G149" s="229"/>
      <c r="H149" s="232">
        <v>13.2</v>
      </c>
      <c r="I149" s="233"/>
      <c r="J149" s="229"/>
      <c r="K149" s="229"/>
      <c r="L149" s="234"/>
      <c r="M149" s="235"/>
      <c r="N149" s="236"/>
      <c r="O149" s="236"/>
      <c r="P149" s="236"/>
      <c r="Q149" s="236"/>
      <c r="R149" s="236"/>
      <c r="S149" s="236"/>
      <c r="T149" s="237"/>
      <c r="AT149" s="238" t="s">
        <v>205</v>
      </c>
      <c r="AU149" s="238" t="s">
        <v>211</v>
      </c>
      <c r="AV149" s="13" t="s">
        <v>211</v>
      </c>
      <c r="AW149" s="13" t="s">
        <v>37</v>
      </c>
      <c r="AX149" s="13" t="s">
        <v>74</v>
      </c>
      <c r="AY149" s="238" t="s">
        <v>196</v>
      </c>
    </row>
    <row r="150" spans="2:65" s="14" customFormat="1">
      <c r="B150" s="239"/>
      <c r="C150" s="240"/>
      <c r="D150" s="218" t="s">
        <v>205</v>
      </c>
      <c r="E150" s="241" t="s">
        <v>24</v>
      </c>
      <c r="F150" s="242" t="s">
        <v>238</v>
      </c>
      <c r="G150" s="240"/>
      <c r="H150" s="243">
        <v>19.268000000000001</v>
      </c>
      <c r="I150" s="244"/>
      <c r="J150" s="240"/>
      <c r="K150" s="240"/>
      <c r="L150" s="245"/>
      <c r="M150" s="246"/>
      <c r="N150" s="247"/>
      <c r="O150" s="247"/>
      <c r="P150" s="247"/>
      <c r="Q150" s="247"/>
      <c r="R150" s="247"/>
      <c r="S150" s="247"/>
      <c r="T150" s="248"/>
      <c r="AT150" s="249" t="s">
        <v>205</v>
      </c>
      <c r="AU150" s="249" t="s">
        <v>211</v>
      </c>
      <c r="AV150" s="14" t="s">
        <v>203</v>
      </c>
      <c r="AW150" s="14" t="s">
        <v>37</v>
      </c>
      <c r="AX150" s="14" t="s">
        <v>81</v>
      </c>
      <c r="AY150" s="249" t="s">
        <v>196</v>
      </c>
    </row>
    <row r="151" spans="2:65" s="1" customFormat="1" ht="69" customHeight="1">
      <c r="B151" s="42"/>
      <c r="C151" s="204" t="s">
        <v>10</v>
      </c>
      <c r="D151" s="204" t="s">
        <v>198</v>
      </c>
      <c r="E151" s="205" t="s">
        <v>3937</v>
      </c>
      <c r="F151" s="206" t="s">
        <v>3938</v>
      </c>
      <c r="G151" s="207" t="s">
        <v>267</v>
      </c>
      <c r="H151" s="208">
        <v>19.268000000000001</v>
      </c>
      <c r="I151" s="209"/>
      <c r="J151" s="210">
        <f>ROUND(I151*H151,2)</f>
        <v>0</v>
      </c>
      <c r="K151" s="206" t="s">
        <v>202</v>
      </c>
      <c r="L151" s="62"/>
      <c r="M151" s="211" t="s">
        <v>24</v>
      </c>
      <c r="N151" s="212" t="s">
        <v>45</v>
      </c>
      <c r="O151" s="43"/>
      <c r="P151" s="213">
        <f>O151*H151</f>
        <v>0</v>
      </c>
      <c r="Q151" s="213">
        <v>8.4250000000000005E-2</v>
      </c>
      <c r="R151" s="213">
        <f>Q151*H151</f>
        <v>1.6233290000000002</v>
      </c>
      <c r="S151" s="213">
        <v>0</v>
      </c>
      <c r="T151" s="214">
        <f>S151*H151</f>
        <v>0</v>
      </c>
      <c r="AR151" s="25" t="s">
        <v>203</v>
      </c>
      <c r="AT151" s="25" t="s">
        <v>198</v>
      </c>
      <c r="AU151" s="25" t="s">
        <v>211</v>
      </c>
      <c r="AY151" s="25" t="s">
        <v>196</v>
      </c>
      <c r="BE151" s="215">
        <f>IF(N151="základní",J151,0)</f>
        <v>0</v>
      </c>
      <c r="BF151" s="215">
        <f>IF(N151="snížená",J151,0)</f>
        <v>0</v>
      </c>
      <c r="BG151" s="215">
        <f>IF(N151="zákl. přenesená",J151,0)</f>
        <v>0</v>
      </c>
      <c r="BH151" s="215">
        <f>IF(N151="sníž. přenesená",J151,0)</f>
        <v>0</v>
      </c>
      <c r="BI151" s="215">
        <f>IF(N151="nulová",J151,0)</f>
        <v>0</v>
      </c>
      <c r="BJ151" s="25" t="s">
        <v>81</v>
      </c>
      <c r="BK151" s="215">
        <f>ROUND(I151*H151,2)</f>
        <v>0</v>
      </c>
      <c r="BL151" s="25" t="s">
        <v>203</v>
      </c>
      <c r="BM151" s="25" t="s">
        <v>3939</v>
      </c>
    </row>
    <row r="152" spans="2:65" s="12" customFormat="1">
      <c r="B152" s="216"/>
      <c r="C152" s="217"/>
      <c r="D152" s="218" t="s">
        <v>205</v>
      </c>
      <c r="E152" s="219" t="s">
        <v>24</v>
      </c>
      <c r="F152" s="220" t="s">
        <v>3933</v>
      </c>
      <c r="G152" s="217"/>
      <c r="H152" s="221">
        <v>4.38</v>
      </c>
      <c r="I152" s="222"/>
      <c r="J152" s="217"/>
      <c r="K152" s="217"/>
      <c r="L152" s="223"/>
      <c r="M152" s="224"/>
      <c r="N152" s="225"/>
      <c r="O152" s="225"/>
      <c r="P152" s="225"/>
      <c r="Q152" s="225"/>
      <c r="R152" s="225"/>
      <c r="S152" s="225"/>
      <c r="T152" s="226"/>
      <c r="AT152" s="227" t="s">
        <v>205</v>
      </c>
      <c r="AU152" s="227" t="s">
        <v>211</v>
      </c>
      <c r="AV152" s="12" t="s">
        <v>83</v>
      </c>
      <c r="AW152" s="12" t="s">
        <v>37</v>
      </c>
      <c r="AX152" s="12" t="s">
        <v>74</v>
      </c>
      <c r="AY152" s="227" t="s">
        <v>196</v>
      </c>
    </row>
    <row r="153" spans="2:65" s="12" customFormat="1">
      <c r="B153" s="216"/>
      <c r="C153" s="217"/>
      <c r="D153" s="218" t="s">
        <v>205</v>
      </c>
      <c r="E153" s="219" t="s">
        <v>24</v>
      </c>
      <c r="F153" s="220" t="s">
        <v>3934</v>
      </c>
      <c r="G153" s="217"/>
      <c r="H153" s="221">
        <v>1.6879999999999999</v>
      </c>
      <c r="I153" s="222"/>
      <c r="J153" s="217"/>
      <c r="K153" s="217"/>
      <c r="L153" s="223"/>
      <c r="M153" s="224"/>
      <c r="N153" s="225"/>
      <c r="O153" s="225"/>
      <c r="P153" s="225"/>
      <c r="Q153" s="225"/>
      <c r="R153" s="225"/>
      <c r="S153" s="225"/>
      <c r="T153" s="226"/>
      <c r="AT153" s="227" t="s">
        <v>205</v>
      </c>
      <c r="AU153" s="227" t="s">
        <v>211</v>
      </c>
      <c r="AV153" s="12" t="s">
        <v>83</v>
      </c>
      <c r="AW153" s="12" t="s">
        <v>37</v>
      </c>
      <c r="AX153" s="12" t="s">
        <v>74</v>
      </c>
      <c r="AY153" s="227" t="s">
        <v>196</v>
      </c>
    </row>
    <row r="154" spans="2:65" s="13" customFormat="1">
      <c r="B154" s="228"/>
      <c r="C154" s="229"/>
      <c r="D154" s="218" t="s">
        <v>205</v>
      </c>
      <c r="E154" s="230" t="s">
        <v>24</v>
      </c>
      <c r="F154" s="231" t="s">
        <v>3935</v>
      </c>
      <c r="G154" s="229"/>
      <c r="H154" s="232">
        <v>6.0679999999999996</v>
      </c>
      <c r="I154" s="233"/>
      <c r="J154" s="229"/>
      <c r="K154" s="229"/>
      <c r="L154" s="234"/>
      <c r="M154" s="235"/>
      <c r="N154" s="236"/>
      <c r="O154" s="236"/>
      <c r="P154" s="236"/>
      <c r="Q154" s="236"/>
      <c r="R154" s="236"/>
      <c r="S154" s="236"/>
      <c r="T154" s="237"/>
      <c r="AT154" s="238" t="s">
        <v>205</v>
      </c>
      <c r="AU154" s="238" t="s">
        <v>211</v>
      </c>
      <c r="AV154" s="13" t="s">
        <v>211</v>
      </c>
      <c r="AW154" s="13" t="s">
        <v>37</v>
      </c>
      <c r="AX154" s="13" t="s">
        <v>74</v>
      </c>
      <c r="AY154" s="238" t="s">
        <v>196</v>
      </c>
    </row>
    <row r="155" spans="2:65" s="12" customFormat="1">
      <c r="B155" s="216"/>
      <c r="C155" s="217"/>
      <c r="D155" s="218" t="s">
        <v>205</v>
      </c>
      <c r="E155" s="219" t="s">
        <v>24</v>
      </c>
      <c r="F155" s="220" t="s">
        <v>3928</v>
      </c>
      <c r="G155" s="217"/>
      <c r="H155" s="221">
        <v>13.2</v>
      </c>
      <c r="I155" s="222"/>
      <c r="J155" s="217"/>
      <c r="K155" s="217"/>
      <c r="L155" s="223"/>
      <c r="M155" s="224"/>
      <c r="N155" s="225"/>
      <c r="O155" s="225"/>
      <c r="P155" s="225"/>
      <c r="Q155" s="225"/>
      <c r="R155" s="225"/>
      <c r="S155" s="225"/>
      <c r="T155" s="226"/>
      <c r="AT155" s="227" t="s">
        <v>205</v>
      </c>
      <c r="AU155" s="227" t="s">
        <v>211</v>
      </c>
      <c r="AV155" s="12" t="s">
        <v>83</v>
      </c>
      <c r="AW155" s="12" t="s">
        <v>37</v>
      </c>
      <c r="AX155" s="12" t="s">
        <v>74</v>
      </c>
      <c r="AY155" s="227" t="s">
        <v>196</v>
      </c>
    </row>
    <row r="156" spans="2:65" s="13" customFormat="1">
      <c r="B156" s="228"/>
      <c r="C156" s="229"/>
      <c r="D156" s="218" t="s">
        <v>205</v>
      </c>
      <c r="E156" s="230" t="s">
        <v>24</v>
      </c>
      <c r="F156" s="231" t="s">
        <v>3936</v>
      </c>
      <c r="G156" s="229"/>
      <c r="H156" s="232">
        <v>13.2</v>
      </c>
      <c r="I156" s="233"/>
      <c r="J156" s="229"/>
      <c r="K156" s="229"/>
      <c r="L156" s="234"/>
      <c r="M156" s="235"/>
      <c r="N156" s="236"/>
      <c r="O156" s="236"/>
      <c r="P156" s="236"/>
      <c r="Q156" s="236"/>
      <c r="R156" s="236"/>
      <c r="S156" s="236"/>
      <c r="T156" s="237"/>
      <c r="AT156" s="238" t="s">
        <v>205</v>
      </c>
      <c r="AU156" s="238" t="s">
        <v>211</v>
      </c>
      <c r="AV156" s="13" t="s">
        <v>211</v>
      </c>
      <c r="AW156" s="13" t="s">
        <v>37</v>
      </c>
      <c r="AX156" s="13" t="s">
        <v>74</v>
      </c>
      <c r="AY156" s="238" t="s">
        <v>196</v>
      </c>
    </row>
    <row r="157" spans="2:65" s="14" customFormat="1">
      <c r="B157" s="239"/>
      <c r="C157" s="240"/>
      <c r="D157" s="218" t="s">
        <v>205</v>
      </c>
      <c r="E157" s="241" t="s">
        <v>24</v>
      </c>
      <c r="F157" s="242" t="s">
        <v>238</v>
      </c>
      <c r="G157" s="240"/>
      <c r="H157" s="243">
        <v>19.268000000000001</v>
      </c>
      <c r="I157" s="244"/>
      <c r="J157" s="240"/>
      <c r="K157" s="240"/>
      <c r="L157" s="245"/>
      <c r="M157" s="246"/>
      <c r="N157" s="247"/>
      <c r="O157" s="247"/>
      <c r="P157" s="247"/>
      <c r="Q157" s="247"/>
      <c r="R157" s="247"/>
      <c r="S157" s="247"/>
      <c r="T157" s="248"/>
      <c r="AT157" s="249" t="s">
        <v>205</v>
      </c>
      <c r="AU157" s="249" t="s">
        <v>211</v>
      </c>
      <c r="AV157" s="14" t="s">
        <v>203</v>
      </c>
      <c r="AW157" s="14" t="s">
        <v>37</v>
      </c>
      <c r="AX157" s="14" t="s">
        <v>81</v>
      </c>
      <c r="AY157" s="249" t="s">
        <v>196</v>
      </c>
    </row>
    <row r="158" spans="2:65" s="1" customFormat="1" ht="23" customHeight="1">
      <c r="B158" s="42"/>
      <c r="C158" s="250" t="s">
        <v>290</v>
      </c>
      <c r="D158" s="250" t="s">
        <v>252</v>
      </c>
      <c r="E158" s="251" t="s">
        <v>3940</v>
      </c>
      <c r="F158" s="252" t="s">
        <v>3941</v>
      </c>
      <c r="G158" s="253" t="s">
        <v>267</v>
      </c>
      <c r="H158" s="254">
        <v>21.195</v>
      </c>
      <c r="I158" s="255"/>
      <c r="J158" s="256">
        <f>ROUND(I158*H158,2)</f>
        <v>0</v>
      </c>
      <c r="K158" s="252" t="s">
        <v>202</v>
      </c>
      <c r="L158" s="257"/>
      <c r="M158" s="258" t="s">
        <v>24</v>
      </c>
      <c r="N158" s="259" t="s">
        <v>45</v>
      </c>
      <c r="O158" s="43"/>
      <c r="P158" s="213">
        <f>O158*H158</f>
        <v>0</v>
      </c>
      <c r="Q158" s="213">
        <v>0.113</v>
      </c>
      <c r="R158" s="213">
        <f>Q158*H158</f>
        <v>2.395035</v>
      </c>
      <c r="S158" s="213">
        <v>0</v>
      </c>
      <c r="T158" s="214">
        <f>S158*H158</f>
        <v>0</v>
      </c>
      <c r="AR158" s="25" t="s">
        <v>245</v>
      </c>
      <c r="AT158" s="25" t="s">
        <v>252</v>
      </c>
      <c r="AU158" s="25" t="s">
        <v>211</v>
      </c>
      <c r="AY158" s="25" t="s">
        <v>196</v>
      </c>
      <c r="BE158" s="215">
        <f>IF(N158="základní",J158,0)</f>
        <v>0</v>
      </c>
      <c r="BF158" s="215">
        <f>IF(N158="snížená",J158,0)</f>
        <v>0</v>
      </c>
      <c r="BG158" s="215">
        <f>IF(N158="zákl. přenesená",J158,0)</f>
        <v>0</v>
      </c>
      <c r="BH158" s="215">
        <f>IF(N158="sníž. přenesená",J158,0)</f>
        <v>0</v>
      </c>
      <c r="BI158" s="215">
        <f>IF(N158="nulová",J158,0)</f>
        <v>0</v>
      </c>
      <c r="BJ158" s="25" t="s">
        <v>81</v>
      </c>
      <c r="BK158" s="215">
        <f>ROUND(I158*H158,2)</f>
        <v>0</v>
      </c>
      <c r="BL158" s="25" t="s">
        <v>203</v>
      </c>
      <c r="BM158" s="25" t="s">
        <v>3942</v>
      </c>
    </row>
    <row r="159" spans="2:65" s="12" customFormat="1">
      <c r="B159" s="216"/>
      <c r="C159" s="217"/>
      <c r="D159" s="218" t="s">
        <v>205</v>
      </c>
      <c r="E159" s="219" t="s">
        <v>24</v>
      </c>
      <c r="F159" s="220" t="s">
        <v>3943</v>
      </c>
      <c r="G159" s="217"/>
      <c r="H159" s="221">
        <v>21.195</v>
      </c>
      <c r="I159" s="222"/>
      <c r="J159" s="217"/>
      <c r="K159" s="217"/>
      <c r="L159" s="223"/>
      <c r="M159" s="224"/>
      <c r="N159" s="225"/>
      <c r="O159" s="225"/>
      <c r="P159" s="225"/>
      <c r="Q159" s="225"/>
      <c r="R159" s="225"/>
      <c r="S159" s="225"/>
      <c r="T159" s="226"/>
      <c r="AT159" s="227" t="s">
        <v>205</v>
      </c>
      <c r="AU159" s="227" t="s">
        <v>211</v>
      </c>
      <c r="AV159" s="12" t="s">
        <v>83</v>
      </c>
      <c r="AW159" s="12" t="s">
        <v>37</v>
      </c>
      <c r="AX159" s="12" t="s">
        <v>81</v>
      </c>
      <c r="AY159" s="227" t="s">
        <v>196</v>
      </c>
    </row>
    <row r="160" spans="2:65" s="1" customFormat="1" ht="23" customHeight="1">
      <c r="B160" s="42"/>
      <c r="C160" s="204" t="s">
        <v>296</v>
      </c>
      <c r="D160" s="204" t="s">
        <v>198</v>
      </c>
      <c r="E160" s="205" t="s">
        <v>3944</v>
      </c>
      <c r="F160" s="206" t="s">
        <v>3945</v>
      </c>
      <c r="G160" s="207" t="s">
        <v>248</v>
      </c>
      <c r="H160" s="208">
        <v>1</v>
      </c>
      <c r="I160" s="209"/>
      <c r="J160" s="210">
        <f>ROUND(I160*H160,2)</f>
        <v>0</v>
      </c>
      <c r="K160" s="206" t="s">
        <v>202</v>
      </c>
      <c r="L160" s="62"/>
      <c r="M160" s="211" t="s">
        <v>24</v>
      </c>
      <c r="N160" s="212" t="s">
        <v>45</v>
      </c>
      <c r="O160" s="43"/>
      <c r="P160" s="213">
        <f>O160*H160</f>
        <v>0</v>
      </c>
      <c r="Q160" s="213">
        <v>1E-4</v>
      </c>
      <c r="R160" s="213">
        <f>Q160*H160</f>
        <v>1E-4</v>
      </c>
      <c r="S160" s="213">
        <v>0</v>
      </c>
      <c r="T160" s="214">
        <f>S160*H160</f>
        <v>0</v>
      </c>
      <c r="AR160" s="25" t="s">
        <v>203</v>
      </c>
      <c r="AT160" s="25" t="s">
        <v>198</v>
      </c>
      <c r="AU160" s="25" t="s">
        <v>211</v>
      </c>
      <c r="AY160" s="25" t="s">
        <v>196</v>
      </c>
      <c r="BE160" s="215">
        <f>IF(N160="základní",J160,0)</f>
        <v>0</v>
      </c>
      <c r="BF160" s="215">
        <f>IF(N160="snížená",J160,0)</f>
        <v>0</v>
      </c>
      <c r="BG160" s="215">
        <f>IF(N160="zákl. přenesená",J160,0)</f>
        <v>0</v>
      </c>
      <c r="BH160" s="215">
        <f>IF(N160="sníž. přenesená",J160,0)</f>
        <v>0</v>
      </c>
      <c r="BI160" s="215">
        <f>IF(N160="nulová",J160,0)</f>
        <v>0</v>
      </c>
      <c r="BJ160" s="25" t="s">
        <v>81</v>
      </c>
      <c r="BK160" s="215">
        <f>ROUND(I160*H160,2)</f>
        <v>0</v>
      </c>
      <c r="BL160" s="25" t="s">
        <v>203</v>
      </c>
      <c r="BM160" s="25" t="s">
        <v>3946</v>
      </c>
    </row>
    <row r="161" spans="2:65" s="1" customFormat="1" ht="14.5" customHeight="1">
      <c r="B161" s="42"/>
      <c r="C161" s="250" t="s">
        <v>303</v>
      </c>
      <c r="D161" s="250" t="s">
        <v>252</v>
      </c>
      <c r="E161" s="251" t="s">
        <v>3947</v>
      </c>
      <c r="F161" s="252" t="s">
        <v>3948</v>
      </c>
      <c r="G161" s="253" t="s">
        <v>248</v>
      </c>
      <c r="H161" s="254">
        <v>1</v>
      </c>
      <c r="I161" s="255"/>
      <c r="J161" s="256">
        <f>ROUND(I161*H161,2)</f>
        <v>0</v>
      </c>
      <c r="K161" s="252" t="s">
        <v>202</v>
      </c>
      <c r="L161" s="257"/>
      <c r="M161" s="258" t="s">
        <v>24</v>
      </c>
      <c r="N161" s="259" t="s">
        <v>45</v>
      </c>
      <c r="O161" s="43"/>
      <c r="P161" s="213">
        <f>O161*H161</f>
        <v>0</v>
      </c>
      <c r="Q161" s="213">
        <v>8.0000000000000004E-4</v>
      </c>
      <c r="R161" s="213">
        <f>Q161*H161</f>
        <v>8.0000000000000004E-4</v>
      </c>
      <c r="S161" s="213">
        <v>0</v>
      </c>
      <c r="T161" s="214">
        <f>S161*H161</f>
        <v>0</v>
      </c>
      <c r="AR161" s="25" t="s">
        <v>245</v>
      </c>
      <c r="AT161" s="25" t="s">
        <v>252</v>
      </c>
      <c r="AU161" s="25" t="s">
        <v>211</v>
      </c>
      <c r="AY161" s="25" t="s">
        <v>196</v>
      </c>
      <c r="BE161" s="215">
        <f>IF(N161="základní",J161,0)</f>
        <v>0</v>
      </c>
      <c r="BF161" s="215">
        <f>IF(N161="snížená",J161,0)</f>
        <v>0</v>
      </c>
      <c r="BG161" s="215">
        <f>IF(N161="zákl. přenesená",J161,0)</f>
        <v>0</v>
      </c>
      <c r="BH161" s="215">
        <f>IF(N161="sníž. přenesená",J161,0)</f>
        <v>0</v>
      </c>
      <c r="BI161" s="215">
        <f>IF(N161="nulová",J161,0)</f>
        <v>0</v>
      </c>
      <c r="BJ161" s="25" t="s">
        <v>81</v>
      </c>
      <c r="BK161" s="215">
        <f>ROUND(I161*H161,2)</f>
        <v>0</v>
      </c>
      <c r="BL161" s="25" t="s">
        <v>203</v>
      </c>
      <c r="BM161" s="25" t="s">
        <v>3949</v>
      </c>
    </row>
    <row r="162" spans="2:65" s="1" customFormat="1" ht="34.5" customHeight="1">
      <c r="B162" s="42"/>
      <c r="C162" s="204" t="s">
        <v>312</v>
      </c>
      <c r="D162" s="204" t="s">
        <v>198</v>
      </c>
      <c r="E162" s="205" t="s">
        <v>3950</v>
      </c>
      <c r="F162" s="206" t="s">
        <v>3951</v>
      </c>
      <c r="G162" s="207" t="s">
        <v>320</v>
      </c>
      <c r="H162" s="208">
        <v>13.62</v>
      </c>
      <c r="I162" s="209"/>
      <c r="J162" s="210">
        <f>ROUND(I162*H162,2)</f>
        <v>0</v>
      </c>
      <c r="K162" s="206" t="s">
        <v>202</v>
      </c>
      <c r="L162" s="62"/>
      <c r="M162" s="211" t="s">
        <v>24</v>
      </c>
      <c r="N162" s="212" t="s">
        <v>45</v>
      </c>
      <c r="O162" s="43"/>
      <c r="P162" s="213">
        <f>O162*H162</f>
        <v>0</v>
      </c>
      <c r="Q162" s="213">
        <v>6.0000000000000002E-5</v>
      </c>
      <c r="R162" s="213">
        <f>Q162*H162</f>
        <v>8.1720000000000002E-4</v>
      </c>
      <c r="S162" s="213">
        <v>0</v>
      </c>
      <c r="T162" s="214">
        <f>S162*H162</f>
        <v>0</v>
      </c>
      <c r="AR162" s="25" t="s">
        <v>203</v>
      </c>
      <c r="AT162" s="25" t="s">
        <v>198</v>
      </c>
      <c r="AU162" s="25" t="s">
        <v>211</v>
      </c>
      <c r="AY162" s="25" t="s">
        <v>196</v>
      </c>
      <c r="BE162" s="215">
        <f>IF(N162="základní",J162,0)</f>
        <v>0</v>
      </c>
      <c r="BF162" s="215">
        <f>IF(N162="snížená",J162,0)</f>
        <v>0</v>
      </c>
      <c r="BG162" s="215">
        <f>IF(N162="zákl. přenesená",J162,0)</f>
        <v>0</v>
      </c>
      <c r="BH162" s="215">
        <f>IF(N162="sníž. přenesená",J162,0)</f>
        <v>0</v>
      </c>
      <c r="BI162" s="215">
        <f>IF(N162="nulová",J162,0)</f>
        <v>0</v>
      </c>
      <c r="BJ162" s="25" t="s">
        <v>81</v>
      </c>
      <c r="BK162" s="215">
        <f>ROUND(I162*H162,2)</f>
        <v>0</v>
      </c>
      <c r="BL162" s="25" t="s">
        <v>203</v>
      </c>
      <c r="BM162" s="25" t="s">
        <v>3952</v>
      </c>
    </row>
    <row r="163" spans="2:65" s="12" customFormat="1">
      <c r="B163" s="216"/>
      <c r="C163" s="217"/>
      <c r="D163" s="218" t="s">
        <v>205</v>
      </c>
      <c r="E163" s="219" t="s">
        <v>24</v>
      </c>
      <c r="F163" s="220" t="s">
        <v>3953</v>
      </c>
      <c r="G163" s="217"/>
      <c r="H163" s="221">
        <v>13.62</v>
      </c>
      <c r="I163" s="222"/>
      <c r="J163" s="217"/>
      <c r="K163" s="217"/>
      <c r="L163" s="223"/>
      <c r="M163" s="224"/>
      <c r="N163" s="225"/>
      <c r="O163" s="225"/>
      <c r="P163" s="225"/>
      <c r="Q163" s="225"/>
      <c r="R163" s="225"/>
      <c r="S163" s="225"/>
      <c r="T163" s="226"/>
      <c r="AT163" s="227" t="s">
        <v>205</v>
      </c>
      <c r="AU163" s="227" t="s">
        <v>211</v>
      </c>
      <c r="AV163" s="12" t="s">
        <v>83</v>
      </c>
      <c r="AW163" s="12" t="s">
        <v>37</v>
      </c>
      <c r="AX163" s="12" t="s">
        <v>81</v>
      </c>
      <c r="AY163" s="227" t="s">
        <v>196</v>
      </c>
    </row>
    <row r="164" spans="2:65" s="1" customFormat="1" ht="34.5" customHeight="1">
      <c r="B164" s="42"/>
      <c r="C164" s="250" t="s">
        <v>317</v>
      </c>
      <c r="D164" s="250" t="s">
        <v>252</v>
      </c>
      <c r="E164" s="251" t="s">
        <v>3954</v>
      </c>
      <c r="F164" s="252" t="s">
        <v>3955</v>
      </c>
      <c r="G164" s="253" t="s">
        <v>248</v>
      </c>
      <c r="H164" s="254">
        <v>13.7</v>
      </c>
      <c r="I164" s="255"/>
      <c r="J164" s="256">
        <f>ROUND(I164*H164,2)</f>
        <v>0</v>
      </c>
      <c r="K164" s="252" t="s">
        <v>24</v>
      </c>
      <c r="L164" s="257"/>
      <c r="M164" s="258" t="s">
        <v>24</v>
      </c>
      <c r="N164" s="259" t="s">
        <v>45</v>
      </c>
      <c r="O164" s="43"/>
      <c r="P164" s="213">
        <f>O164*H164</f>
        <v>0</v>
      </c>
      <c r="Q164" s="213">
        <v>2.4E-2</v>
      </c>
      <c r="R164" s="213">
        <f>Q164*H164</f>
        <v>0.32879999999999998</v>
      </c>
      <c r="S164" s="213">
        <v>0</v>
      </c>
      <c r="T164" s="214">
        <f>S164*H164</f>
        <v>0</v>
      </c>
      <c r="AR164" s="25" t="s">
        <v>245</v>
      </c>
      <c r="AT164" s="25" t="s">
        <v>252</v>
      </c>
      <c r="AU164" s="25" t="s">
        <v>211</v>
      </c>
      <c r="AY164" s="25" t="s">
        <v>196</v>
      </c>
      <c r="BE164" s="215">
        <f>IF(N164="základní",J164,0)</f>
        <v>0</v>
      </c>
      <c r="BF164" s="215">
        <f>IF(N164="snížená",J164,0)</f>
        <v>0</v>
      </c>
      <c r="BG164" s="215">
        <f>IF(N164="zákl. přenesená",J164,0)</f>
        <v>0</v>
      </c>
      <c r="BH164" s="215">
        <f>IF(N164="sníž. přenesená",J164,0)</f>
        <v>0</v>
      </c>
      <c r="BI164" s="215">
        <f>IF(N164="nulová",J164,0)</f>
        <v>0</v>
      </c>
      <c r="BJ164" s="25" t="s">
        <v>81</v>
      </c>
      <c r="BK164" s="215">
        <f>ROUND(I164*H164,2)</f>
        <v>0</v>
      </c>
      <c r="BL164" s="25" t="s">
        <v>203</v>
      </c>
      <c r="BM164" s="25" t="s">
        <v>3956</v>
      </c>
    </row>
    <row r="165" spans="2:65" s="1" customFormat="1" ht="23" customHeight="1">
      <c r="B165" s="42"/>
      <c r="C165" s="204" t="s">
        <v>9</v>
      </c>
      <c r="D165" s="204" t="s">
        <v>198</v>
      </c>
      <c r="E165" s="205" t="s">
        <v>540</v>
      </c>
      <c r="F165" s="206" t="s">
        <v>541</v>
      </c>
      <c r="G165" s="207" t="s">
        <v>320</v>
      </c>
      <c r="H165" s="208">
        <v>7.3</v>
      </c>
      <c r="I165" s="209"/>
      <c r="J165" s="210">
        <f>ROUND(I165*H165,2)</f>
        <v>0</v>
      </c>
      <c r="K165" s="206" t="s">
        <v>202</v>
      </c>
      <c r="L165" s="62"/>
      <c r="M165" s="211" t="s">
        <v>24</v>
      </c>
      <c r="N165" s="212" t="s">
        <v>45</v>
      </c>
      <c r="O165" s="43"/>
      <c r="P165" s="213">
        <f>O165*H165</f>
        <v>0</v>
      </c>
      <c r="Q165" s="213">
        <v>0</v>
      </c>
      <c r="R165" s="213">
        <f>Q165*H165</f>
        <v>0</v>
      </c>
      <c r="S165" s="213">
        <v>0</v>
      </c>
      <c r="T165" s="214">
        <f>S165*H165</f>
        <v>0</v>
      </c>
      <c r="AR165" s="25" t="s">
        <v>203</v>
      </c>
      <c r="AT165" s="25" t="s">
        <v>198</v>
      </c>
      <c r="AU165" s="25" t="s">
        <v>211</v>
      </c>
      <c r="AY165" s="25" t="s">
        <v>196</v>
      </c>
      <c r="BE165" s="215">
        <f>IF(N165="základní",J165,0)</f>
        <v>0</v>
      </c>
      <c r="BF165" s="215">
        <f>IF(N165="snížená",J165,0)</f>
        <v>0</v>
      </c>
      <c r="BG165" s="215">
        <f>IF(N165="zákl. přenesená",J165,0)</f>
        <v>0</v>
      </c>
      <c r="BH165" s="215">
        <f>IF(N165="sníž. přenesená",J165,0)</f>
        <v>0</v>
      </c>
      <c r="BI165" s="215">
        <f>IF(N165="nulová",J165,0)</f>
        <v>0</v>
      </c>
      <c r="BJ165" s="25" t="s">
        <v>81</v>
      </c>
      <c r="BK165" s="215">
        <f>ROUND(I165*H165,2)</f>
        <v>0</v>
      </c>
      <c r="BL165" s="25" t="s">
        <v>203</v>
      </c>
      <c r="BM165" s="25" t="s">
        <v>3957</v>
      </c>
    </row>
    <row r="166" spans="2:65" s="12" customFormat="1">
      <c r="B166" s="216"/>
      <c r="C166" s="217"/>
      <c r="D166" s="218" t="s">
        <v>205</v>
      </c>
      <c r="E166" s="219" t="s">
        <v>24</v>
      </c>
      <c r="F166" s="220" t="s">
        <v>3958</v>
      </c>
      <c r="G166" s="217"/>
      <c r="H166" s="221">
        <v>7.3</v>
      </c>
      <c r="I166" s="222"/>
      <c r="J166" s="217"/>
      <c r="K166" s="217"/>
      <c r="L166" s="223"/>
      <c r="M166" s="224"/>
      <c r="N166" s="225"/>
      <c r="O166" s="225"/>
      <c r="P166" s="225"/>
      <c r="Q166" s="225"/>
      <c r="R166" s="225"/>
      <c r="S166" s="225"/>
      <c r="T166" s="226"/>
      <c r="AT166" s="227" t="s">
        <v>205</v>
      </c>
      <c r="AU166" s="227" t="s">
        <v>211</v>
      </c>
      <c r="AV166" s="12" t="s">
        <v>83</v>
      </c>
      <c r="AW166" s="12" t="s">
        <v>37</v>
      </c>
      <c r="AX166" s="12" t="s">
        <v>81</v>
      </c>
      <c r="AY166" s="227" t="s">
        <v>196</v>
      </c>
    </row>
    <row r="167" spans="2:65" s="1" customFormat="1" ht="23" customHeight="1">
      <c r="B167" s="42"/>
      <c r="C167" s="250" t="s">
        <v>327</v>
      </c>
      <c r="D167" s="250" t="s">
        <v>252</v>
      </c>
      <c r="E167" s="251" t="s">
        <v>3959</v>
      </c>
      <c r="F167" s="252" t="s">
        <v>3960</v>
      </c>
      <c r="G167" s="253" t="s">
        <v>248</v>
      </c>
      <c r="H167" s="254">
        <v>7.3</v>
      </c>
      <c r="I167" s="255"/>
      <c r="J167" s="256">
        <f>ROUND(I167*H167,2)</f>
        <v>0</v>
      </c>
      <c r="K167" s="252" t="s">
        <v>24</v>
      </c>
      <c r="L167" s="257"/>
      <c r="M167" s="258" t="s">
        <v>24</v>
      </c>
      <c r="N167" s="259" t="s">
        <v>45</v>
      </c>
      <c r="O167" s="43"/>
      <c r="P167" s="213">
        <f>O167*H167</f>
        <v>0</v>
      </c>
      <c r="Q167" s="213">
        <v>2.3999999999999998E-3</v>
      </c>
      <c r="R167" s="213">
        <f>Q167*H167</f>
        <v>1.7519999999999997E-2</v>
      </c>
      <c r="S167" s="213">
        <v>0</v>
      </c>
      <c r="T167" s="214">
        <f>S167*H167</f>
        <v>0</v>
      </c>
      <c r="AR167" s="25" t="s">
        <v>245</v>
      </c>
      <c r="AT167" s="25" t="s">
        <v>252</v>
      </c>
      <c r="AU167" s="25" t="s">
        <v>211</v>
      </c>
      <c r="AY167" s="25" t="s">
        <v>196</v>
      </c>
      <c r="BE167" s="215">
        <f>IF(N167="základní",J167,0)</f>
        <v>0</v>
      </c>
      <c r="BF167" s="215">
        <f>IF(N167="snížená",J167,0)</f>
        <v>0</v>
      </c>
      <c r="BG167" s="215">
        <f>IF(N167="zákl. přenesená",J167,0)</f>
        <v>0</v>
      </c>
      <c r="BH167" s="215">
        <f>IF(N167="sníž. přenesená",J167,0)</f>
        <v>0</v>
      </c>
      <c r="BI167" s="215">
        <f>IF(N167="nulová",J167,0)</f>
        <v>0</v>
      </c>
      <c r="BJ167" s="25" t="s">
        <v>81</v>
      </c>
      <c r="BK167" s="215">
        <f>ROUND(I167*H167,2)</f>
        <v>0</v>
      </c>
      <c r="BL167" s="25" t="s">
        <v>203</v>
      </c>
      <c r="BM167" s="25" t="s">
        <v>3961</v>
      </c>
    </row>
    <row r="168" spans="2:65" s="11" customFormat="1" ht="22.25" customHeight="1">
      <c r="B168" s="188"/>
      <c r="C168" s="189"/>
      <c r="D168" s="190" t="s">
        <v>73</v>
      </c>
      <c r="E168" s="202" t="s">
        <v>3962</v>
      </c>
      <c r="F168" s="202" t="s">
        <v>3963</v>
      </c>
      <c r="G168" s="189"/>
      <c r="H168" s="189"/>
      <c r="I168" s="192"/>
      <c r="J168" s="203">
        <f>BK168</f>
        <v>0</v>
      </c>
      <c r="K168" s="189"/>
      <c r="L168" s="194"/>
      <c r="M168" s="195"/>
      <c r="N168" s="196"/>
      <c r="O168" s="196"/>
      <c r="P168" s="197">
        <f>SUM(P169:P185)</f>
        <v>0</v>
      </c>
      <c r="Q168" s="196"/>
      <c r="R168" s="197">
        <f>SUM(R169:R185)</f>
        <v>3.5929932800000004</v>
      </c>
      <c r="S168" s="196"/>
      <c r="T168" s="198">
        <f>SUM(T169:T185)</f>
        <v>0</v>
      </c>
      <c r="AR168" s="199" t="s">
        <v>81</v>
      </c>
      <c r="AT168" s="200" t="s">
        <v>73</v>
      </c>
      <c r="AU168" s="200" t="s">
        <v>83</v>
      </c>
      <c r="AY168" s="199" t="s">
        <v>196</v>
      </c>
      <c r="BK168" s="201">
        <f>SUM(BK169:BK185)</f>
        <v>0</v>
      </c>
    </row>
    <row r="169" spans="2:65" s="1" customFormat="1" ht="34.5" customHeight="1">
      <c r="B169" s="42"/>
      <c r="C169" s="204" t="s">
        <v>334</v>
      </c>
      <c r="D169" s="204" t="s">
        <v>198</v>
      </c>
      <c r="E169" s="205" t="s">
        <v>564</v>
      </c>
      <c r="F169" s="206" t="s">
        <v>565</v>
      </c>
      <c r="G169" s="207" t="s">
        <v>267</v>
      </c>
      <c r="H169" s="208">
        <v>1.92</v>
      </c>
      <c r="I169" s="209"/>
      <c r="J169" s="210">
        <f>ROUND(I169*H169,2)</f>
        <v>0</v>
      </c>
      <c r="K169" s="206" t="s">
        <v>202</v>
      </c>
      <c r="L169" s="62"/>
      <c r="M169" s="211" t="s">
        <v>24</v>
      </c>
      <c r="N169" s="212" t="s">
        <v>45</v>
      </c>
      <c r="O169" s="43"/>
      <c r="P169" s="213">
        <f>O169*H169</f>
        <v>0</v>
      </c>
      <c r="Q169" s="213">
        <v>0</v>
      </c>
      <c r="R169" s="213">
        <f>Q169*H169</f>
        <v>0</v>
      </c>
      <c r="S169" s="213">
        <v>0</v>
      </c>
      <c r="T169" s="214">
        <f>S169*H169</f>
        <v>0</v>
      </c>
      <c r="AR169" s="25" t="s">
        <v>203</v>
      </c>
      <c r="AT169" s="25" t="s">
        <v>198</v>
      </c>
      <c r="AU169" s="25" t="s">
        <v>211</v>
      </c>
      <c r="AY169" s="25" t="s">
        <v>196</v>
      </c>
      <c r="BE169" s="215">
        <f>IF(N169="základní",J169,0)</f>
        <v>0</v>
      </c>
      <c r="BF169" s="215">
        <f>IF(N169="snížená",J169,0)</f>
        <v>0</v>
      </c>
      <c r="BG169" s="215">
        <f>IF(N169="zákl. přenesená",J169,0)</f>
        <v>0</v>
      </c>
      <c r="BH169" s="215">
        <f>IF(N169="sníž. přenesená",J169,0)</f>
        <v>0</v>
      </c>
      <c r="BI169" s="215">
        <f>IF(N169="nulová",J169,0)</f>
        <v>0</v>
      </c>
      <c r="BJ169" s="25" t="s">
        <v>81</v>
      </c>
      <c r="BK169" s="215">
        <f>ROUND(I169*H169,2)</f>
        <v>0</v>
      </c>
      <c r="BL169" s="25" t="s">
        <v>203</v>
      </c>
      <c r="BM169" s="25" t="s">
        <v>3964</v>
      </c>
    </row>
    <row r="170" spans="2:65" s="12" customFormat="1">
      <c r="B170" s="216"/>
      <c r="C170" s="217"/>
      <c r="D170" s="218" t="s">
        <v>205</v>
      </c>
      <c r="E170" s="219" t="s">
        <v>24</v>
      </c>
      <c r="F170" s="220" t="s">
        <v>3965</v>
      </c>
      <c r="G170" s="217"/>
      <c r="H170" s="221">
        <v>1.92</v>
      </c>
      <c r="I170" s="222"/>
      <c r="J170" s="217"/>
      <c r="K170" s="217"/>
      <c r="L170" s="223"/>
      <c r="M170" s="224"/>
      <c r="N170" s="225"/>
      <c r="O170" s="225"/>
      <c r="P170" s="225"/>
      <c r="Q170" s="225"/>
      <c r="R170" s="225"/>
      <c r="S170" s="225"/>
      <c r="T170" s="226"/>
      <c r="AT170" s="227" t="s">
        <v>205</v>
      </c>
      <c r="AU170" s="227" t="s">
        <v>211</v>
      </c>
      <c r="AV170" s="12" t="s">
        <v>83</v>
      </c>
      <c r="AW170" s="12" t="s">
        <v>37</v>
      </c>
      <c r="AX170" s="12" t="s">
        <v>81</v>
      </c>
      <c r="AY170" s="227" t="s">
        <v>196</v>
      </c>
    </row>
    <row r="171" spans="2:65" s="1" customFormat="1" ht="46" customHeight="1">
      <c r="B171" s="42"/>
      <c r="C171" s="204" t="s">
        <v>341</v>
      </c>
      <c r="D171" s="204" t="s">
        <v>198</v>
      </c>
      <c r="E171" s="205" t="s">
        <v>3966</v>
      </c>
      <c r="F171" s="206" t="s">
        <v>3967</v>
      </c>
      <c r="G171" s="207" t="s">
        <v>320</v>
      </c>
      <c r="H171" s="208">
        <v>3.2</v>
      </c>
      <c r="I171" s="209"/>
      <c r="J171" s="210">
        <f>ROUND(I171*H171,2)</f>
        <v>0</v>
      </c>
      <c r="K171" s="206" t="s">
        <v>202</v>
      </c>
      <c r="L171" s="62"/>
      <c r="M171" s="211" t="s">
        <v>24</v>
      </c>
      <c r="N171" s="212" t="s">
        <v>45</v>
      </c>
      <c r="O171" s="43"/>
      <c r="P171" s="213">
        <f>O171*H171</f>
        <v>0</v>
      </c>
      <c r="Q171" s="213">
        <v>0.16370999999999999</v>
      </c>
      <c r="R171" s="213">
        <f>Q171*H171</f>
        <v>0.523872</v>
      </c>
      <c r="S171" s="213">
        <v>0</v>
      </c>
      <c r="T171" s="214">
        <f>S171*H171</f>
        <v>0</v>
      </c>
      <c r="AR171" s="25" t="s">
        <v>203</v>
      </c>
      <c r="AT171" s="25" t="s">
        <v>198</v>
      </c>
      <c r="AU171" s="25" t="s">
        <v>211</v>
      </c>
      <c r="AY171" s="25" t="s">
        <v>196</v>
      </c>
      <c r="BE171" s="215">
        <f>IF(N171="základní",J171,0)</f>
        <v>0</v>
      </c>
      <c r="BF171" s="215">
        <f>IF(N171="snížená",J171,0)</f>
        <v>0</v>
      </c>
      <c r="BG171" s="215">
        <f>IF(N171="zákl. přenesená",J171,0)</f>
        <v>0</v>
      </c>
      <c r="BH171" s="215">
        <f>IF(N171="sníž. přenesená",J171,0)</f>
        <v>0</v>
      </c>
      <c r="BI171" s="215">
        <f>IF(N171="nulová",J171,0)</f>
        <v>0</v>
      </c>
      <c r="BJ171" s="25" t="s">
        <v>81</v>
      </c>
      <c r="BK171" s="215">
        <f>ROUND(I171*H171,2)</f>
        <v>0</v>
      </c>
      <c r="BL171" s="25" t="s">
        <v>203</v>
      </c>
      <c r="BM171" s="25" t="s">
        <v>3968</v>
      </c>
    </row>
    <row r="172" spans="2:65" s="12" customFormat="1">
      <c r="B172" s="216"/>
      <c r="C172" s="217"/>
      <c r="D172" s="218" t="s">
        <v>205</v>
      </c>
      <c r="E172" s="219" t="s">
        <v>24</v>
      </c>
      <c r="F172" s="220" t="s">
        <v>3969</v>
      </c>
      <c r="G172" s="217"/>
      <c r="H172" s="221">
        <v>3.2</v>
      </c>
      <c r="I172" s="222"/>
      <c r="J172" s="217"/>
      <c r="K172" s="217"/>
      <c r="L172" s="223"/>
      <c r="M172" s="224"/>
      <c r="N172" s="225"/>
      <c r="O172" s="225"/>
      <c r="P172" s="225"/>
      <c r="Q172" s="225"/>
      <c r="R172" s="225"/>
      <c r="S172" s="225"/>
      <c r="T172" s="226"/>
      <c r="AT172" s="227" t="s">
        <v>205</v>
      </c>
      <c r="AU172" s="227" t="s">
        <v>211</v>
      </c>
      <c r="AV172" s="12" t="s">
        <v>83</v>
      </c>
      <c r="AW172" s="12" t="s">
        <v>37</v>
      </c>
      <c r="AX172" s="12" t="s">
        <v>81</v>
      </c>
      <c r="AY172" s="227" t="s">
        <v>196</v>
      </c>
    </row>
    <row r="173" spans="2:65" s="1" customFormat="1" ht="14.5" customHeight="1">
      <c r="B173" s="42"/>
      <c r="C173" s="250" t="s">
        <v>345</v>
      </c>
      <c r="D173" s="250" t="s">
        <v>252</v>
      </c>
      <c r="E173" s="251" t="s">
        <v>3970</v>
      </c>
      <c r="F173" s="252" t="s">
        <v>3971</v>
      </c>
      <c r="G173" s="253" t="s">
        <v>320</v>
      </c>
      <c r="H173" s="254">
        <v>4</v>
      </c>
      <c r="I173" s="255"/>
      <c r="J173" s="256">
        <f>ROUND(I173*H173,2)</f>
        <v>0</v>
      </c>
      <c r="K173" s="252" t="s">
        <v>24</v>
      </c>
      <c r="L173" s="257"/>
      <c r="M173" s="258" t="s">
        <v>24</v>
      </c>
      <c r="N173" s="259" t="s">
        <v>45</v>
      </c>
      <c r="O173" s="43"/>
      <c r="P173" s="213">
        <f>O173*H173</f>
        <v>0</v>
      </c>
      <c r="Q173" s="213">
        <v>0.24</v>
      </c>
      <c r="R173" s="213">
        <f>Q173*H173</f>
        <v>0.96</v>
      </c>
      <c r="S173" s="213">
        <v>0</v>
      </c>
      <c r="T173" s="214">
        <f>S173*H173</f>
        <v>0</v>
      </c>
      <c r="AR173" s="25" t="s">
        <v>245</v>
      </c>
      <c r="AT173" s="25" t="s">
        <v>252</v>
      </c>
      <c r="AU173" s="25" t="s">
        <v>211</v>
      </c>
      <c r="AY173" s="25" t="s">
        <v>196</v>
      </c>
      <c r="BE173" s="215">
        <f>IF(N173="základní",J173,0)</f>
        <v>0</v>
      </c>
      <c r="BF173" s="215">
        <f>IF(N173="snížená",J173,0)</f>
        <v>0</v>
      </c>
      <c r="BG173" s="215">
        <f>IF(N173="zákl. přenesená",J173,0)</f>
        <v>0</v>
      </c>
      <c r="BH173" s="215">
        <f>IF(N173="sníž. přenesená",J173,0)</f>
        <v>0</v>
      </c>
      <c r="BI173" s="215">
        <f>IF(N173="nulová",J173,0)</f>
        <v>0</v>
      </c>
      <c r="BJ173" s="25" t="s">
        <v>81</v>
      </c>
      <c r="BK173" s="215">
        <f>ROUND(I173*H173,2)</f>
        <v>0</v>
      </c>
      <c r="BL173" s="25" t="s">
        <v>203</v>
      </c>
      <c r="BM173" s="25" t="s">
        <v>3972</v>
      </c>
    </row>
    <row r="174" spans="2:65" s="15" customFormat="1">
      <c r="B174" s="260"/>
      <c r="C174" s="261"/>
      <c r="D174" s="218" t="s">
        <v>205</v>
      </c>
      <c r="E174" s="262" t="s">
        <v>24</v>
      </c>
      <c r="F174" s="263" t="s">
        <v>3973</v>
      </c>
      <c r="G174" s="261"/>
      <c r="H174" s="262" t="s">
        <v>24</v>
      </c>
      <c r="I174" s="264"/>
      <c r="J174" s="261"/>
      <c r="K174" s="261"/>
      <c r="L174" s="265"/>
      <c r="M174" s="266"/>
      <c r="N174" s="267"/>
      <c r="O174" s="267"/>
      <c r="P174" s="267"/>
      <c r="Q174" s="267"/>
      <c r="R174" s="267"/>
      <c r="S174" s="267"/>
      <c r="T174" s="268"/>
      <c r="AT174" s="269" t="s">
        <v>205</v>
      </c>
      <c r="AU174" s="269" t="s">
        <v>211</v>
      </c>
      <c r="AV174" s="15" t="s">
        <v>81</v>
      </c>
      <c r="AW174" s="15" t="s">
        <v>37</v>
      </c>
      <c r="AX174" s="15" t="s">
        <v>74</v>
      </c>
      <c r="AY174" s="269" t="s">
        <v>196</v>
      </c>
    </row>
    <row r="175" spans="2:65" s="12" customFormat="1">
      <c r="B175" s="216"/>
      <c r="C175" s="217"/>
      <c r="D175" s="218" t="s">
        <v>205</v>
      </c>
      <c r="E175" s="219" t="s">
        <v>24</v>
      </c>
      <c r="F175" s="220" t="s">
        <v>24</v>
      </c>
      <c r="G175" s="217"/>
      <c r="H175" s="221">
        <v>0</v>
      </c>
      <c r="I175" s="222"/>
      <c r="J175" s="217"/>
      <c r="K175" s="217"/>
      <c r="L175" s="223"/>
      <c r="M175" s="224"/>
      <c r="N175" s="225"/>
      <c r="O175" s="225"/>
      <c r="P175" s="225"/>
      <c r="Q175" s="225"/>
      <c r="R175" s="225"/>
      <c r="S175" s="225"/>
      <c r="T175" s="226"/>
      <c r="AT175" s="227" t="s">
        <v>205</v>
      </c>
      <c r="AU175" s="227" t="s">
        <v>211</v>
      </c>
      <c r="AV175" s="12" t="s">
        <v>83</v>
      </c>
      <c r="AW175" s="12" t="s">
        <v>37</v>
      </c>
      <c r="AX175" s="12" t="s">
        <v>74</v>
      </c>
      <c r="AY175" s="227" t="s">
        <v>196</v>
      </c>
    </row>
    <row r="176" spans="2:65" s="12" customFormat="1">
      <c r="B176" s="216"/>
      <c r="C176" s="217"/>
      <c r="D176" s="218" t="s">
        <v>205</v>
      </c>
      <c r="E176" s="219" t="s">
        <v>24</v>
      </c>
      <c r="F176" s="220" t="s">
        <v>203</v>
      </c>
      <c r="G176" s="217"/>
      <c r="H176" s="221">
        <v>4</v>
      </c>
      <c r="I176" s="222"/>
      <c r="J176" s="217"/>
      <c r="K176" s="217"/>
      <c r="L176" s="223"/>
      <c r="M176" s="224"/>
      <c r="N176" s="225"/>
      <c r="O176" s="225"/>
      <c r="P176" s="225"/>
      <c r="Q176" s="225"/>
      <c r="R176" s="225"/>
      <c r="S176" s="225"/>
      <c r="T176" s="226"/>
      <c r="AT176" s="227" t="s">
        <v>205</v>
      </c>
      <c r="AU176" s="227" t="s">
        <v>211</v>
      </c>
      <c r="AV176" s="12" t="s">
        <v>83</v>
      </c>
      <c r="AW176" s="12" t="s">
        <v>37</v>
      </c>
      <c r="AX176" s="12" t="s">
        <v>81</v>
      </c>
      <c r="AY176" s="227" t="s">
        <v>196</v>
      </c>
    </row>
    <row r="177" spans="2:65" s="1" customFormat="1" ht="46" customHeight="1">
      <c r="B177" s="42"/>
      <c r="C177" s="204" t="s">
        <v>350</v>
      </c>
      <c r="D177" s="204" t="s">
        <v>198</v>
      </c>
      <c r="E177" s="205" t="s">
        <v>3974</v>
      </c>
      <c r="F177" s="206" t="s">
        <v>3975</v>
      </c>
      <c r="G177" s="207" t="s">
        <v>267</v>
      </c>
      <c r="H177" s="208">
        <v>38.4</v>
      </c>
      <c r="I177" s="209"/>
      <c r="J177" s="210">
        <f>ROUND(I177*H177,2)</f>
        <v>0</v>
      </c>
      <c r="K177" s="206" t="s">
        <v>202</v>
      </c>
      <c r="L177" s="62"/>
      <c r="M177" s="211" t="s">
        <v>24</v>
      </c>
      <c r="N177" s="212" t="s">
        <v>45</v>
      </c>
      <c r="O177" s="43"/>
      <c r="P177" s="213">
        <f>O177*H177</f>
        <v>0</v>
      </c>
      <c r="Q177" s="213">
        <v>2.681E-2</v>
      </c>
      <c r="R177" s="213">
        <f>Q177*H177</f>
        <v>1.029504</v>
      </c>
      <c r="S177" s="213">
        <v>0</v>
      </c>
      <c r="T177" s="214">
        <f>S177*H177</f>
        <v>0</v>
      </c>
      <c r="AR177" s="25" t="s">
        <v>203</v>
      </c>
      <c r="AT177" s="25" t="s">
        <v>198</v>
      </c>
      <c r="AU177" s="25" t="s">
        <v>211</v>
      </c>
      <c r="AY177" s="25" t="s">
        <v>196</v>
      </c>
      <c r="BE177" s="215">
        <f>IF(N177="základní",J177,0)</f>
        <v>0</v>
      </c>
      <c r="BF177" s="215">
        <f>IF(N177="snížená",J177,0)</f>
        <v>0</v>
      </c>
      <c r="BG177" s="215">
        <f>IF(N177="zákl. přenesená",J177,0)</f>
        <v>0</v>
      </c>
      <c r="BH177" s="215">
        <f>IF(N177="sníž. přenesená",J177,0)</f>
        <v>0</v>
      </c>
      <c r="BI177" s="215">
        <f>IF(N177="nulová",J177,0)</f>
        <v>0</v>
      </c>
      <c r="BJ177" s="25" t="s">
        <v>81</v>
      </c>
      <c r="BK177" s="215">
        <f>ROUND(I177*H177,2)</f>
        <v>0</v>
      </c>
      <c r="BL177" s="25" t="s">
        <v>203</v>
      </c>
      <c r="BM177" s="25" t="s">
        <v>3976</v>
      </c>
    </row>
    <row r="178" spans="2:65" s="12" customFormat="1">
      <c r="B178" s="216"/>
      <c r="C178" s="217"/>
      <c r="D178" s="218" t="s">
        <v>205</v>
      </c>
      <c r="E178" s="219" t="s">
        <v>24</v>
      </c>
      <c r="F178" s="220" t="s">
        <v>3977</v>
      </c>
      <c r="G178" s="217"/>
      <c r="H178" s="221">
        <v>19.2</v>
      </c>
      <c r="I178" s="222"/>
      <c r="J178" s="217"/>
      <c r="K178" s="217"/>
      <c r="L178" s="223"/>
      <c r="M178" s="224"/>
      <c r="N178" s="225"/>
      <c r="O178" s="225"/>
      <c r="P178" s="225"/>
      <c r="Q178" s="225"/>
      <c r="R178" s="225"/>
      <c r="S178" s="225"/>
      <c r="T178" s="226"/>
      <c r="AT178" s="227" t="s">
        <v>205</v>
      </c>
      <c r="AU178" s="227" t="s">
        <v>211</v>
      </c>
      <c r="AV178" s="12" t="s">
        <v>83</v>
      </c>
      <c r="AW178" s="12" t="s">
        <v>37</v>
      </c>
      <c r="AX178" s="12" t="s">
        <v>74</v>
      </c>
      <c r="AY178" s="227" t="s">
        <v>196</v>
      </c>
    </row>
    <row r="179" spans="2:65" s="12" customFormat="1">
      <c r="B179" s="216"/>
      <c r="C179" s="217"/>
      <c r="D179" s="218" t="s">
        <v>205</v>
      </c>
      <c r="E179" s="219" t="s">
        <v>24</v>
      </c>
      <c r="F179" s="220" t="s">
        <v>3978</v>
      </c>
      <c r="G179" s="217"/>
      <c r="H179" s="221">
        <v>19.2</v>
      </c>
      <c r="I179" s="222"/>
      <c r="J179" s="217"/>
      <c r="K179" s="217"/>
      <c r="L179" s="223"/>
      <c r="M179" s="224"/>
      <c r="N179" s="225"/>
      <c r="O179" s="225"/>
      <c r="P179" s="225"/>
      <c r="Q179" s="225"/>
      <c r="R179" s="225"/>
      <c r="S179" s="225"/>
      <c r="T179" s="226"/>
      <c r="AT179" s="227" t="s">
        <v>205</v>
      </c>
      <c r="AU179" s="227" t="s">
        <v>211</v>
      </c>
      <c r="AV179" s="12" t="s">
        <v>83</v>
      </c>
      <c r="AW179" s="12" t="s">
        <v>37</v>
      </c>
      <c r="AX179" s="12" t="s">
        <v>74</v>
      </c>
      <c r="AY179" s="227" t="s">
        <v>196</v>
      </c>
    </row>
    <row r="180" spans="2:65" s="14" customFormat="1">
      <c r="B180" s="239"/>
      <c r="C180" s="240"/>
      <c r="D180" s="218" t="s">
        <v>205</v>
      </c>
      <c r="E180" s="241" t="s">
        <v>24</v>
      </c>
      <c r="F180" s="242" t="s">
        <v>238</v>
      </c>
      <c r="G180" s="240"/>
      <c r="H180" s="243">
        <v>38.4</v>
      </c>
      <c r="I180" s="244"/>
      <c r="J180" s="240"/>
      <c r="K180" s="240"/>
      <c r="L180" s="245"/>
      <c r="M180" s="246"/>
      <c r="N180" s="247"/>
      <c r="O180" s="247"/>
      <c r="P180" s="247"/>
      <c r="Q180" s="247"/>
      <c r="R180" s="247"/>
      <c r="S180" s="247"/>
      <c r="T180" s="248"/>
      <c r="AT180" s="249" t="s">
        <v>205</v>
      </c>
      <c r="AU180" s="249" t="s">
        <v>211</v>
      </c>
      <c r="AV180" s="14" t="s">
        <v>203</v>
      </c>
      <c r="AW180" s="14" t="s">
        <v>37</v>
      </c>
      <c r="AX180" s="14" t="s">
        <v>81</v>
      </c>
      <c r="AY180" s="249" t="s">
        <v>196</v>
      </c>
    </row>
    <row r="181" spans="2:65" s="1" customFormat="1" ht="46" customHeight="1">
      <c r="B181" s="42"/>
      <c r="C181" s="204" t="s">
        <v>217</v>
      </c>
      <c r="D181" s="204" t="s">
        <v>198</v>
      </c>
      <c r="E181" s="205" t="s">
        <v>3979</v>
      </c>
      <c r="F181" s="206" t="s">
        <v>3980</v>
      </c>
      <c r="G181" s="207" t="s">
        <v>320</v>
      </c>
      <c r="H181" s="208">
        <v>3.2</v>
      </c>
      <c r="I181" s="209"/>
      <c r="J181" s="210">
        <f>ROUND(I181*H181,2)</f>
        <v>0</v>
      </c>
      <c r="K181" s="206" t="s">
        <v>202</v>
      </c>
      <c r="L181" s="62"/>
      <c r="M181" s="211" t="s">
        <v>24</v>
      </c>
      <c r="N181" s="212" t="s">
        <v>45</v>
      </c>
      <c r="O181" s="43"/>
      <c r="P181" s="213">
        <f>O181*H181</f>
        <v>0</v>
      </c>
      <c r="Q181" s="213">
        <v>0.1295</v>
      </c>
      <c r="R181" s="213">
        <f>Q181*H181</f>
        <v>0.41440000000000005</v>
      </c>
      <c r="S181" s="213">
        <v>0</v>
      </c>
      <c r="T181" s="214">
        <f>S181*H181</f>
        <v>0</v>
      </c>
      <c r="AR181" s="25" t="s">
        <v>203</v>
      </c>
      <c r="AT181" s="25" t="s">
        <v>198</v>
      </c>
      <c r="AU181" s="25" t="s">
        <v>211</v>
      </c>
      <c r="AY181" s="25" t="s">
        <v>196</v>
      </c>
      <c r="BE181" s="215">
        <f>IF(N181="základní",J181,0)</f>
        <v>0</v>
      </c>
      <c r="BF181" s="215">
        <f>IF(N181="snížená",J181,0)</f>
        <v>0</v>
      </c>
      <c r="BG181" s="215">
        <f>IF(N181="zákl. přenesená",J181,0)</f>
        <v>0</v>
      </c>
      <c r="BH181" s="215">
        <f>IF(N181="sníž. přenesená",J181,0)</f>
        <v>0</v>
      </c>
      <c r="BI181" s="215">
        <f>IF(N181="nulová",J181,0)</f>
        <v>0</v>
      </c>
      <c r="BJ181" s="25" t="s">
        <v>81</v>
      </c>
      <c r="BK181" s="215">
        <f>ROUND(I181*H181,2)</f>
        <v>0</v>
      </c>
      <c r="BL181" s="25" t="s">
        <v>203</v>
      </c>
      <c r="BM181" s="25" t="s">
        <v>3981</v>
      </c>
    </row>
    <row r="182" spans="2:65" s="12" customFormat="1">
      <c r="B182" s="216"/>
      <c r="C182" s="217"/>
      <c r="D182" s="218" t="s">
        <v>205</v>
      </c>
      <c r="E182" s="219" t="s">
        <v>24</v>
      </c>
      <c r="F182" s="220" t="s">
        <v>3969</v>
      </c>
      <c r="G182" s="217"/>
      <c r="H182" s="221">
        <v>3.2</v>
      </c>
      <c r="I182" s="222"/>
      <c r="J182" s="217"/>
      <c r="K182" s="217"/>
      <c r="L182" s="223"/>
      <c r="M182" s="224"/>
      <c r="N182" s="225"/>
      <c r="O182" s="225"/>
      <c r="P182" s="225"/>
      <c r="Q182" s="225"/>
      <c r="R182" s="225"/>
      <c r="S182" s="225"/>
      <c r="T182" s="226"/>
      <c r="AT182" s="227" t="s">
        <v>205</v>
      </c>
      <c r="AU182" s="227" t="s">
        <v>211</v>
      </c>
      <c r="AV182" s="12" t="s">
        <v>83</v>
      </c>
      <c r="AW182" s="12" t="s">
        <v>37</v>
      </c>
      <c r="AX182" s="12" t="s">
        <v>81</v>
      </c>
      <c r="AY182" s="227" t="s">
        <v>196</v>
      </c>
    </row>
    <row r="183" spans="2:65" s="1" customFormat="1" ht="14.5" customHeight="1">
      <c r="B183" s="42"/>
      <c r="C183" s="250" t="s">
        <v>360</v>
      </c>
      <c r="D183" s="250" t="s">
        <v>252</v>
      </c>
      <c r="E183" s="251" t="s">
        <v>3982</v>
      </c>
      <c r="F183" s="252" t="s">
        <v>3983</v>
      </c>
      <c r="G183" s="253" t="s">
        <v>320</v>
      </c>
      <c r="H183" s="254">
        <v>4</v>
      </c>
      <c r="I183" s="255"/>
      <c r="J183" s="256">
        <f>ROUND(I183*H183,2)</f>
        <v>0</v>
      </c>
      <c r="K183" s="252" t="s">
        <v>202</v>
      </c>
      <c r="L183" s="257"/>
      <c r="M183" s="258" t="s">
        <v>24</v>
      </c>
      <c r="N183" s="259" t="s">
        <v>45</v>
      </c>
      <c r="O183" s="43"/>
      <c r="P183" s="213">
        <f>O183*H183</f>
        <v>0</v>
      </c>
      <c r="Q183" s="213">
        <v>5.8000000000000003E-2</v>
      </c>
      <c r="R183" s="213">
        <f>Q183*H183</f>
        <v>0.23200000000000001</v>
      </c>
      <c r="S183" s="213">
        <v>0</v>
      </c>
      <c r="T183" s="214">
        <f>S183*H183</f>
        <v>0</v>
      </c>
      <c r="AR183" s="25" t="s">
        <v>245</v>
      </c>
      <c r="AT183" s="25" t="s">
        <v>252</v>
      </c>
      <c r="AU183" s="25" t="s">
        <v>211</v>
      </c>
      <c r="AY183" s="25" t="s">
        <v>196</v>
      </c>
      <c r="BE183" s="215">
        <f>IF(N183="základní",J183,0)</f>
        <v>0</v>
      </c>
      <c r="BF183" s="215">
        <f>IF(N183="snížená",J183,0)</f>
        <v>0</v>
      </c>
      <c r="BG183" s="215">
        <f>IF(N183="zákl. přenesená",J183,0)</f>
        <v>0</v>
      </c>
      <c r="BH183" s="215">
        <f>IF(N183="sníž. přenesená",J183,0)</f>
        <v>0</v>
      </c>
      <c r="BI183" s="215">
        <f>IF(N183="nulová",J183,0)</f>
        <v>0</v>
      </c>
      <c r="BJ183" s="25" t="s">
        <v>81</v>
      </c>
      <c r="BK183" s="215">
        <f>ROUND(I183*H183,2)</f>
        <v>0</v>
      </c>
      <c r="BL183" s="25" t="s">
        <v>203</v>
      </c>
      <c r="BM183" s="25" t="s">
        <v>3984</v>
      </c>
    </row>
    <row r="184" spans="2:65" s="1" customFormat="1" ht="23" customHeight="1">
      <c r="B184" s="42"/>
      <c r="C184" s="204" t="s">
        <v>367</v>
      </c>
      <c r="D184" s="204" t="s">
        <v>198</v>
      </c>
      <c r="E184" s="205" t="s">
        <v>3530</v>
      </c>
      <c r="F184" s="206" t="s">
        <v>3531</v>
      </c>
      <c r="G184" s="207" t="s">
        <v>201</v>
      </c>
      <c r="H184" s="208">
        <v>0.192</v>
      </c>
      <c r="I184" s="209"/>
      <c r="J184" s="210">
        <f>ROUND(I184*H184,2)</f>
        <v>0</v>
      </c>
      <c r="K184" s="206" t="s">
        <v>202</v>
      </c>
      <c r="L184" s="62"/>
      <c r="M184" s="211" t="s">
        <v>24</v>
      </c>
      <c r="N184" s="212" t="s">
        <v>45</v>
      </c>
      <c r="O184" s="43"/>
      <c r="P184" s="213">
        <f>O184*H184</f>
        <v>0</v>
      </c>
      <c r="Q184" s="213">
        <v>2.2563399999999998</v>
      </c>
      <c r="R184" s="213">
        <f>Q184*H184</f>
        <v>0.43321727999999998</v>
      </c>
      <c r="S184" s="213">
        <v>0</v>
      </c>
      <c r="T184" s="214">
        <f>S184*H184</f>
        <v>0</v>
      </c>
      <c r="AR184" s="25" t="s">
        <v>203</v>
      </c>
      <c r="AT184" s="25" t="s">
        <v>198</v>
      </c>
      <c r="AU184" s="25" t="s">
        <v>211</v>
      </c>
      <c r="AY184" s="25" t="s">
        <v>196</v>
      </c>
      <c r="BE184" s="215">
        <f>IF(N184="základní",J184,0)</f>
        <v>0</v>
      </c>
      <c r="BF184" s="215">
        <f>IF(N184="snížená",J184,0)</f>
        <v>0</v>
      </c>
      <c r="BG184" s="215">
        <f>IF(N184="zákl. přenesená",J184,0)</f>
        <v>0</v>
      </c>
      <c r="BH184" s="215">
        <f>IF(N184="sníž. přenesená",J184,0)</f>
        <v>0</v>
      </c>
      <c r="BI184" s="215">
        <f>IF(N184="nulová",J184,0)</f>
        <v>0</v>
      </c>
      <c r="BJ184" s="25" t="s">
        <v>81</v>
      </c>
      <c r="BK184" s="215">
        <f>ROUND(I184*H184,2)</f>
        <v>0</v>
      </c>
      <c r="BL184" s="25" t="s">
        <v>203</v>
      </c>
      <c r="BM184" s="25" t="s">
        <v>3985</v>
      </c>
    </row>
    <row r="185" spans="2:65" s="12" customFormat="1">
      <c r="B185" s="216"/>
      <c r="C185" s="217"/>
      <c r="D185" s="218" t="s">
        <v>205</v>
      </c>
      <c r="E185" s="219" t="s">
        <v>24</v>
      </c>
      <c r="F185" s="220" t="s">
        <v>3986</v>
      </c>
      <c r="G185" s="217"/>
      <c r="H185" s="221">
        <v>0.192</v>
      </c>
      <c r="I185" s="222"/>
      <c r="J185" s="217"/>
      <c r="K185" s="217"/>
      <c r="L185" s="223"/>
      <c r="M185" s="224"/>
      <c r="N185" s="225"/>
      <c r="O185" s="225"/>
      <c r="P185" s="225"/>
      <c r="Q185" s="225"/>
      <c r="R185" s="225"/>
      <c r="S185" s="225"/>
      <c r="T185" s="226"/>
      <c r="AT185" s="227" t="s">
        <v>205</v>
      </c>
      <c r="AU185" s="227" t="s">
        <v>211</v>
      </c>
      <c r="AV185" s="12" t="s">
        <v>83</v>
      </c>
      <c r="AW185" s="12" t="s">
        <v>37</v>
      </c>
      <c r="AX185" s="12" t="s">
        <v>81</v>
      </c>
      <c r="AY185" s="227" t="s">
        <v>196</v>
      </c>
    </row>
    <row r="186" spans="2:65" s="11" customFormat="1" ht="29.9" customHeight="1">
      <c r="B186" s="188"/>
      <c r="C186" s="189"/>
      <c r="D186" s="190" t="s">
        <v>73</v>
      </c>
      <c r="E186" s="202" t="s">
        <v>223</v>
      </c>
      <c r="F186" s="202" t="s">
        <v>3987</v>
      </c>
      <c r="G186" s="189"/>
      <c r="H186" s="189"/>
      <c r="I186" s="192"/>
      <c r="J186" s="203">
        <f>BK186</f>
        <v>0</v>
      </c>
      <c r="K186" s="189"/>
      <c r="L186" s="194"/>
      <c r="M186" s="195"/>
      <c r="N186" s="196"/>
      <c r="O186" s="196"/>
      <c r="P186" s="197">
        <f>P187</f>
        <v>0</v>
      </c>
      <c r="Q186" s="196"/>
      <c r="R186" s="197">
        <f>R187</f>
        <v>3.7308702</v>
      </c>
      <c r="S186" s="196"/>
      <c r="T186" s="198">
        <f>T187</f>
        <v>0</v>
      </c>
      <c r="AR186" s="199" t="s">
        <v>81</v>
      </c>
      <c r="AT186" s="200" t="s">
        <v>73</v>
      </c>
      <c r="AU186" s="200" t="s">
        <v>81</v>
      </c>
      <c r="AY186" s="199" t="s">
        <v>196</v>
      </c>
      <c r="BK186" s="201">
        <f>BK187</f>
        <v>0</v>
      </c>
    </row>
    <row r="187" spans="2:65" s="11" customFormat="1" ht="14.9" customHeight="1">
      <c r="B187" s="188"/>
      <c r="C187" s="189"/>
      <c r="D187" s="190" t="s">
        <v>73</v>
      </c>
      <c r="E187" s="202" t="s">
        <v>3988</v>
      </c>
      <c r="F187" s="202" t="s">
        <v>3989</v>
      </c>
      <c r="G187" s="189"/>
      <c r="H187" s="189"/>
      <c r="I187" s="192"/>
      <c r="J187" s="203">
        <f>BK187</f>
        <v>0</v>
      </c>
      <c r="K187" s="189"/>
      <c r="L187" s="194"/>
      <c r="M187" s="195"/>
      <c r="N187" s="196"/>
      <c r="O187" s="196"/>
      <c r="P187" s="197">
        <f>SUM(P188:P224)</f>
        <v>0</v>
      </c>
      <c r="Q187" s="196"/>
      <c r="R187" s="197">
        <f>SUM(R188:R224)</f>
        <v>3.7308702</v>
      </c>
      <c r="S187" s="196"/>
      <c r="T187" s="198">
        <f>SUM(T188:T224)</f>
        <v>0</v>
      </c>
      <c r="AR187" s="199" t="s">
        <v>81</v>
      </c>
      <c r="AT187" s="200" t="s">
        <v>73</v>
      </c>
      <c r="AU187" s="200" t="s">
        <v>83</v>
      </c>
      <c r="AY187" s="199" t="s">
        <v>196</v>
      </c>
      <c r="BK187" s="201">
        <f>SUM(BK188:BK224)</f>
        <v>0</v>
      </c>
    </row>
    <row r="188" spans="2:65" s="1" customFormat="1" ht="34.5" customHeight="1">
      <c r="B188" s="42"/>
      <c r="C188" s="204" t="s">
        <v>370</v>
      </c>
      <c r="D188" s="204" t="s">
        <v>198</v>
      </c>
      <c r="E188" s="205" t="s">
        <v>564</v>
      </c>
      <c r="F188" s="206" t="s">
        <v>565</v>
      </c>
      <c r="G188" s="207" t="s">
        <v>267</v>
      </c>
      <c r="H188" s="208">
        <v>4.38</v>
      </c>
      <c r="I188" s="209"/>
      <c r="J188" s="210">
        <f>ROUND(I188*H188,2)</f>
        <v>0</v>
      </c>
      <c r="K188" s="206" t="s">
        <v>202</v>
      </c>
      <c r="L188" s="62"/>
      <c r="M188" s="211" t="s">
        <v>24</v>
      </c>
      <c r="N188" s="212" t="s">
        <v>45</v>
      </c>
      <c r="O188" s="43"/>
      <c r="P188" s="213">
        <f>O188*H188</f>
        <v>0</v>
      </c>
      <c r="Q188" s="213">
        <v>0</v>
      </c>
      <c r="R188" s="213">
        <f>Q188*H188</f>
        <v>0</v>
      </c>
      <c r="S188" s="213">
        <v>0</v>
      </c>
      <c r="T188" s="214">
        <f>S188*H188</f>
        <v>0</v>
      </c>
      <c r="AR188" s="25" t="s">
        <v>203</v>
      </c>
      <c r="AT188" s="25" t="s">
        <v>198</v>
      </c>
      <c r="AU188" s="25" t="s">
        <v>211</v>
      </c>
      <c r="AY188" s="25" t="s">
        <v>196</v>
      </c>
      <c r="BE188" s="215">
        <f>IF(N188="základní",J188,0)</f>
        <v>0</v>
      </c>
      <c r="BF188" s="215">
        <f>IF(N188="snížená",J188,0)</f>
        <v>0</v>
      </c>
      <c r="BG188" s="215">
        <f>IF(N188="zákl. přenesená",J188,0)</f>
        <v>0</v>
      </c>
      <c r="BH188" s="215">
        <f>IF(N188="sníž. přenesená",J188,0)</f>
        <v>0</v>
      </c>
      <c r="BI188" s="215">
        <f>IF(N188="nulová",J188,0)</f>
        <v>0</v>
      </c>
      <c r="BJ188" s="25" t="s">
        <v>81</v>
      </c>
      <c r="BK188" s="215">
        <f>ROUND(I188*H188,2)</f>
        <v>0</v>
      </c>
      <c r="BL188" s="25" t="s">
        <v>203</v>
      </c>
      <c r="BM188" s="25" t="s">
        <v>3990</v>
      </c>
    </row>
    <row r="189" spans="2:65" s="12" customFormat="1">
      <c r="B189" s="216"/>
      <c r="C189" s="217"/>
      <c r="D189" s="218" t="s">
        <v>205</v>
      </c>
      <c r="E189" s="219" t="s">
        <v>24</v>
      </c>
      <c r="F189" s="220" t="s">
        <v>3991</v>
      </c>
      <c r="G189" s="217"/>
      <c r="H189" s="221">
        <v>2.25</v>
      </c>
      <c r="I189" s="222"/>
      <c r="J189" s="217"/>
      <c r="K189" s="217"/>
      <c r="L189" s="223"/>
      <c r="M189" s="224"/>
      <c r="N189" s="225"/>
      <c r="O189" s="225"/>
      <c r="P189" s="225"/>
      <c r="Q189" s="225"/>
      <c r="R189" s="225"/>
      <c r="S189" s="225"/>
      <c r="T189" s="226"/>
      <c r="AT189" s="227" t="s">
        <v>205</v>
      </c>
      <c r="AU189" s="227" t="s">
        <v>211</v>
      </c>
      <c r="AV189" s="12" t="s">
        <v>83</v>
      </c>
      <c r="AW189" s="12" t="s">
        <v>37</v>
      </c>
      <c r="AX189" s="12" t="s">
        <v>74</v>
      </c>
      <c r="AY189" s="227" t="s">
        <v>196</v>
      </c>
    </row>
    <row r="190" spans="2:65" s="12" customFormat="1">
      <c r="B190" s="216"/>
      <c r="C190" s="217"/>
      <c r="D190" s="218" t="s">
        <v>205</v>
      </c>
      <c r="E190" s="219" t="s">
        <v>24</v>
      </c>
      <c r="F190" s="220" t="s">
        <v>3992</v>
      </c>
      <c r="G190" s="217"/>
      <c r="H190" s="221">
        <v>2.13</v>
      </c>
      <c r="I190" s="222"/>
      <c r="J190" s="217"/>
      <c r="K190" s="217"/>
      <c r="L190" s="223"/>
      <c r="M190" s="224"/>
      <c r="N190" s="225"/>
      <c r="O190" s="225"/>
      <c r="P190" s="225"/>
      <c r="Q190" s="225"/>
      <c r="R190" s="225"/>
      <c r="S190" s="225"/>
      <c r="T190" s="226"/>
      <c r="AT190" s="227" t="s">
        <v>205</v>
      </c>
      <c r="AU190" s="227" t="s">
        <v>211</v>
      </c>
      <c r="AV190" s="12" t="s">
        <v>83</v>
      </c>
      <c r="AW190" s="12" t="s">
        <v>37</v>
      </c>
      <c r="AX190" s="12" t="s">
        <v>74</v>
      </c>
      <c r="AY190" s="227" t="s">
        <v>196</v>
      </c>
    </row>
    <row r="191" spans="2:65" s="14" customFormat="1">
      <c r="B191" s="239"/>
      <c r="C191" s="240"/>
      <c r="D191" s="218" t="s">
        <v>205</v>
      </c>
      <c r="E191" s="241" t="s">
        <v>24</v>
      </c>
      <c r="F191" s="242" t="s">
        <v>238</v>
      </c>
      <c r="G191" s="240"/>
      <c r="H191" s="243">
        <v>4.38</v>
      </c>
      <c r="I191" s="244"/>
      <c r="J191" s="240"/>
      <c r="K191" s="240"/>
      <c r="L191" s="245"/>
      <c r="M191" s="246"/>
      <c r="N191" s="247"/>
      <c r="O191" s="247"/>
      <c r="P191" s="247"/>
      <c r="Q191" s="247"/>
      <c r="R191" s="247"/>
      <c r="S191" s="247"/>
      <c r="T191" s="248"/>
      <c r="AT191" s="249" t="s">
        <v>205</v>
      </c>
      <c r="AU191" s="249" t="s">
        <v>211</v>
      </c>
      <c r="AV191" s="14" t="s">
        <v>203</v>
      </c>
      <c r="AW191" s="14" t="s">
        <v>37</v>
      </c>
      <c r="AX191" s="14" t="s">
        <v>81</v>
      </c>
      <c r="AY191" s="249" t="s">
        <v>196</v>
      </c>
    </row>
    <row r="192" spans="2:65" s="1" customFormat="1" ht="34.5" customHeight="1">
      <c r="B192" s="42"/>
      <c r="C192" s="204" t="s">
        <v>373</v>
      </c>
      <c r="D192" s="204" t="s">
        <v>198</v>
      </c>
      <c r="E192" s="205" t="s">
        <v>3993</v>
      </c>
      <c r="F192" s="206" t="s">
        <v>3994</v>
      </c>
      <c r="G192" s="207" t="s">
        <v>267</v>
      </c>
      <c r="H192" s="208">
        <v>4.38</v>
      </c>
      <c r="I192" s="209"/>
      <c r="J192" s="210">
        <f>ROUND(I192*H192,2)</f>
        <v>0</v>
      </c>
      <c r="K192" s="206" t="s">
        <v>202</v>
      </c>
      <c r="L192" s="62"/>
      <c r="M192" s="211" t="s">
        <v>24</v>
      </c>
      <c r="N192" s="212" t="s">
        <v>45</v>
      </c>
      <c r="O192" s="43"/>
      <c r="P192" s="213">
        <f>O192*H192</f>
        <v>0</v>
      </c>
      <c r="Q192" s="213">
        <v>0.27994000000000002</v>
      </c>
      <c r="R192" s="213">
        <f>Q192*H192</f>
        <v>1.2261372000000001</v>
      </c>
      <c r="S192" s="213">
        <v>0</v>
      </c>
      <c r="T192" s="214">
        <f>S192*H192</f>
        <v>0</v>
      </c>
      <c r="AR192" s="25" t="s">
        <v>203</v>
      </c>
      <c r="AT192" s="25" t="s">
        <v>198</v>
      </c>
      <c r="AU192" s="25" t="s">
        <v>211</v>
      </c>
      <c r="AY192" s="25" t="s">
        <v>196</v>
      </c>
      <c r="BE192" s="215">
        <f>IF(N192="základní",J192,0)</f>
        <v>0</v>
      </c>
      <c r="BF192" s="215">
        <f>IF(N192="snížená",J192,0)</f>
        <v>0</v>
      </c>
      <c r="BG192" s="215">
        <f>IF(N192="zákl. přenesená",J192,0)</f>
        <v>0</v>
      </c>
      <c r="BH192" s="215">
        <f>IF(N192="sníž. přenesená",J192,0)</f>
        <v>0</v>
      </c>
      <c r="BI192" s="215">
        <f>IF(N192="nulová",J192,0)</f>
        <v>0</v>
      </c>
      <c r="BJ192" s="25" t="s">
        <v>81</v>
      </c>
      <c r="BK192" s="215">
        <f>ROUND(I192*H192,2)</f>
        <v>0</v>
      </c>
      <c r="BL192" s="25" t="s">
        <v>203</v>
      </c>
      <c r="BM192" s="25" t="s">
        <v>3995</v>
      </c>
    </row>
    <row r="193" spans="2:65" s="15" customFormat="1">
      <c r="B193" s="260"/>
      <c r="C193" s="261"/>
      <c r="D193" s="218" t="s">
        <v>205</v>
      </c>
      <c r="E193" s="262" t="s">
        <v>24</v>
      </c>
      <c r="F193" s="263" t="s">
        <v>3996</v>
      </c>
      <c r="G193" s="261"/>
      <c r="H193" s="262" t="s">
        <v>24</v>
      </c>
      <c r="I193" s="264"/>
      <c r="J193" s="261"/>
      <c r="K193" s="261"/>
      <c r="L193" s="265"/>
      <c r="M193" s="266"/>
      <c r="N193" s="267"/>
      <c r="O193" s="267"/>
      <c r="P193" s="267"/>
      <c r="Q193" s="267"/>
      <c r="R193" s="267"/>
      <c r="S193" s="267"/>
      <c r="T193" s="268"/>
      <c r="AT193" s="269" t="s">
        <v>205</v>
      </c>
      <c r="AU193" s="269" t="s">
        <v>211</v>
      </c>
      <c r="AV193" s="15" t="s">
        <v>81</v>
      </c>
      <c r="AW193" s="15" t="s">
        <v>37</v>
      </c>
      <c r="AX193" s="15" t="s">
        <v>74</v>
      </c>
      <c r="AY193" s="269" t="s">
        <v>196</v>
      </c>
    </row>
    <row r="194" spans="2:65" s="12" customFormat="1">
      <c r="B194" s="216"/>
      <c r="C194" s="217"/>
      <c r="D194" s="218" t="s">
        <v>205</v>
      </c>
      <c r="E194" s="219" t="s">
        <v>24</v>
      </c>
      <c r="F194" s="220" t="s">
        <v>24</v>
      </c>
      <c r="G194" s="217"/>
      <c r="H194" s="221">
        <v>0</v>
      </c>
      <c r="I194" s="222"/>
      <c r="J194" s="217"/>
      <c r="K194" s="217"/>
      <c r="L194" s="223"/>
      <c r="M194" s="224"/>
      <c r="N194" s="225"/>
      <c r="O194" s="225"/>
      <c r="P194" s="225"/>
      <c r="Q194" s="225"/>
      <c r="R194" s="225"/>
      <c r="S194" s="225"/>
      <c r="T194" s="226"/>
      <c r="AT194" s="227" t="s">
        <v>205</v>
      </c>
      <c r="AU194" s="227" t="s">
        <v>211</v>
      </c>
      <c r="AV194" s="12" t="s">
        <v>83</v>
      </c>
      <c r="AW194" s="12" t="s">
        <v>37</v>
      </c>
      <c r="AX194" s="12" t="s">
        <v>74</v>
      </c>
      <c r="AY194" s="227" t="s">
        <v>196</v>
      </c>
    </row>
    <row r="195" spans="2:65" s="12" customFormat="1">
      <c r="B195" s="216"/>
      <c r="C195" s="217"/>
      <c r="D195" s="218" t="s">
        <v>205</v>
      </c>
      <c r="E195" s="219" t="s">
        <v>24</v>
      </c>
      <c r="F195" s="220" t="s">
        <v>3991</v>
      </c>
      <c r="G195" s="217"/>
      <c r="H195" s="221">
        <v>2.25</v>
      </c>
      <c r="I195" s="222"/>
      <c r="J195" s="217"/>
      <c r="K195" s="217"/>
      <c r="L195" s="223"/>
      <c r="M195" s="224"/>
      <c r="N195" s="225"/>
      <c r="O195" s="225"/>
      <c r="P195" s="225"/>
      <c r="Q195" s="225"/>
      <c r="R195" s="225"/>
      <c r="S195" s="225"/>
      <c r="T195" s="226"/>
      <c r="AT195" s="227" t="s">
        <v>205</v>
      </c>
      <c r="AU195" s="227" t="s">
        <v>211</v>
      </c>
      <c r="AV195" s="12" t="s">
        <v>83</v>
      </c>
      <c r="AW195" s="12" t="s">
        <v>37</v>
      </c>
      <c r="AX195" s="12" t="s">
        <v>74</v>
      </c>
      <c r="AY195" s="227" t="s">
        <v>196</v>
      </c>
    </row>
    <row r="196" spans="2:65" s="12" customFormat="1">
      <c r="B196" s="216"/>
      <c r="C196" s="217"/>
      <c r="D196" s="218" t="s">
        <v>205</v>
      </c>
      <c r="E196" s="219" t="s">
        <v>24</v>
      </c>
      <c r="F196" s="220" t="s">
        <v>3992</v>
      </c>
      <c r="G196" s="217"/>
      <c r="H196" s="221">
        <v>2.13</v>
      </c>
      <c r="I196" s="222"/>
      <c r="J196" s="217"/>
      <c r="K196" s="217"/>
      <c r="L196" s="223"/>
      <c r="M196" s="224"/>
      <c r="N196" s="225"/>
      <c r="O196" s="225"/>
      <c r="P196" s="225"/>
      <c r="Q196" s="225"/>
      <c r="R196" s="225"/>
      <c r="S196" s="225"/>
      <c r="T196" s="226"/>
      <c r="AT196" s="227" t="s">
        <v>205</v>
      </c>
      <c r="AU196" s="227" t="s">
        <v>211</v>
      </c>
      <c r="AV196" s="12" t="s">
        <v>83</v>
      </c>
      <c r="AW196" s="12" t="s">
        <v>37</v>
      </c>
      <c r="AX196" s="12" t="s">
        <v>74</v>
      </c>
      <c r="AY196" s="227" t="s">
        <v>196</v>
      </c>
    </row>
    <row r="197" spans="2:65" s="14" customFormat="1">
      <c r="B197" s="239"/>
      <c r="C197" s="240"/>
      <c r="D197" s="218" t="s">
        <v>205</v>
      </c>
      <c r="E197" s="241" t="s">
        <v>24</v>
      </c>
      <c r="F197" s="242" t="s">
        <v>238</v>
      </c>
      <c r="G197" s="240"/>
      <c r="H197" s="243">
        <v>4.38</v>
      </c>
      <c r="I197" s="244"/>
      <c r="J197" s="240"/>
      <c r="K197" s="240"/>
      <c r="L197" s="245"/>
      <c r="M197" s="246"/>
      <c r="N197" s="247"/>
      <c r="O197" s="247"/>
      <c r="P197" s="247"/>
      <c r="Q197" s="247"/>
      <c r="R197" s="247"/>
      <c r="S197" s="247"/>
      <c r="T197" s="248"/>
      <c r="AT197" s="249" t="s">
        <v>205</v>
      </c>
      <c r="AU197" s="249" t="s">
        <v>211</v>
      </c>
      <c r="AV197" s="14" t="s">
        <v>203</v>
      </c>
      <c r="AW197" s="14" t="s">
        <v>37</v>
      </c>
      <c r="AX197" s="14" t="s">
        <v>81</v>
      </c>
      <c r="AY197" s="249" t="s">
        <v>196</v>
      </c>
    </row>
    <row r="198" spans="2:65" s="1" customFormat="1" ht="34.5" customHeight="1">
      <c r="B198" s="42"/>
      <c r="C198" s="204" t="s">
        <v>376</v>
      </c>
      <c r="D198" s="204" t="s">
        <v>198</v>
      </c>
      <c r="E198" s="205" t="s">
        <v>2798</v>
      </c>
      <c r="F198" s="206" t="s">
        <v>2799</v>
      </c>
      <c r="G198" s="207" t="s">
        <v>267</v>
      </c>
      <c r="H198" s="208">
        <v>5.3</v>
      </c>
      <c r="I198" s="209"/>
      <c r="J198" s="210">
        <f>ROUND(I198*H198,2)</f>
        <v>0</v>
      </c>
      <c r="K198" s="206" t="s">
        <v>202</v>
      </c>
      <c r="L198" s="62"/>
      <c r="M198" s="211" t="s">
        <v>24</v>
      </c>
      <c r="N198" s="212" t="s">
        <v>45</v>
      </c>
      <c r="O198" s="43"/>
      <c r="P198" s="213">
        <f>O198*H198</f>
        <v>0</v>
      </c>
      <c r="Q198" s="213">
        <v>0.26375999999999999</v>
      </c>
      <c r="R198" s="213">
        <f>Q198*H198</f>
        <v>1.3979279999999998</v>
      </c>
      <c r="S198" s="213">
        <v>0</v>
      </c>
      <c r="T198" s="214">
        <f>S198*H198</f>
        <v>0</v>
      </c>
      <c r="AR198" s="25" t="s">
        <v>203</v>
      </c>
      <c r="AT198" s="25" t="s">
        <v>198</v>
      </c>
      <c r="AU198" s="25" t="s">
        <v>211</v>
      </c>
      <c r="AY198" s="25" t="s">
        <v>196</v>
      </c>
      <c r="BE198" s="215">
        <f>IF(N198="základní",J198,0)</f>
        <v>0</v>
      </c>
      <c r="BF198" s="215">
        <f>IF(N198="snížená",J198,0)</f>
        <v>0</v>
      </c>
      <c r="BG198" s="215">
        <f>IF(N198="zákl. přenesená",J198,0)</f>
        <v>0</v>
      </c>
      <c r="BH198" s="215">
        <f>IF(N198="sníž. přenesená",J198,0)</f>
        <v>0</v>
      </c>
      <c r="BI198" s="215">
        <f>IF(N198="nulová",J198,0)</f>
        <v>0</v>
      </c>
      <c r="BJ198" s="25" t="s">
        <v>81</v>
      </c>
      <c r="BK198" s="215">
        <f>ROUND(I198*H198,2)</f>
        <v>0</v>
      </c>
      <c r="BL198" s="25" t="s">
        <v>203</v>
      </c>
      <c r="BM198" s="25" t="s">
        <v>3997</v>
      </c>
    </row>
    <row r="199" spans="2:65" s="15" customFormat="1">
      <c r="B199" s="260"/>
      <c r="C199" s="261"/>
      <c r="D199" s="218" t="s">
        <v>205</v>
      </c>
      <c r="E199" s="262" t="s">
        <v>24</v>
      </c>
      <c r="F199" s="263" t="s">
        <v>3996</v>
      </c>
      <c r="G199" s="261"/>
      <c r="H199" s="262" t="s">
        <v>24</v>
      </c>
      <c r="I199" s="264"/>
      <c r="J199" s="261"/>
      <c r="K199" s="261"/>
      <c r="L199" s="265"/>
      <c r="M199" s="266"/>
      <c r="N199" s="267"/>
      <c r="O199" s="267"/>
      <c r="P199" s="267"/>
      <c r="Q199" s="267"/>
      <c r="R199" s="267"/>
      <c r="S199" s="267"/>
      <c r="T199" s="268"/>
      <c r="AT199" s="269" t="s">
        <v>205</v>
      </c>
      <c r="AU199" s="269" t="s">
        <v>211</v>
      </c>
      <c r="AV199" s="15" t="s">
        <v>81</v>
      </c>
      <c r="AW199" s="15" t="s">
        <v>37</v>
      </c>
      <c r="AX199" s="15" t="s">
        <v>74</v>
      </c>
      <c r="AY199" s="269" t="s">
        <v>196</v>
      </c>
    </row>
    <row r="200" spans="2:65" s="12" customFormat="1">
      <c r="B200" s="216"/>
      <c r="C200" s="217"/>
      <c r="D200" s="218" t="s">
        <v>205</v>
      </c>
      <c r="E200" s="219" t="s">
        <v>24</v>
      </c>
      <c r="F200" s="220" t="s">
        <v>24</v>
      </c>
      <c r="G200" s="217"/>
      <c r="H200" s="221">
        <v>0</v>
      </c>
      <c r="I200" s="222"/>
      <c r="J200" s="217"/>
      <c r="K200" s="217"/>
      <c r="L200" s="223"/>
      <c r="M200" s="224"/>
      <c r="N200" s="225"/>
      <c r="O200" s="225"/>
      <c r="P200" s="225"/>
      <c r="Q200" s="225"/>
      <c r="R200" s="225"/>
      <c r="S200" s="225"/>
      <c r="T200" s="226"/>
      <c r="AT200" s="227" t="s">
        <v>205</v>
      </c>
      <c r="AU200" s="227" t="s">
        <v>211</v>
      </c>
      <c r="AV200" s="12" t="s">
        <v>83</v>
      </c>
      <c r="AW200" s="12" t="s">
        <v>37</v>
      </c>
      <c r="AX200" s="12" t="s">
        <v>74</v>
      </c>
      <c r="AY200" s="227" t="s">
        <v>196</v>
      </c>
    </row>
    <row r="201" spans="2:65" s="12" customFormat="1">
      <c r="B201" s="216"/>
      <c r="C201" s="217"/>
      <c r="D201" s="218" t="s">
        <v>205</v>
      </c>
      <c r="E201" s="219" t="s">
        <v>24</v>
      </c>
      <c r="F201" s="220" t="s">
        <v>3991</v>
      </c>
      <c r="G201" s="217"/>
      <c r="H201" s="221">
        <v>2.25</v>
      </c>
      <c r="I201" s="222"/>
      <c r="J201" s="217"/>
      <c r="K201" s="217"/>
      <c r="L201" s="223"/>
      <c r="M201" s="224"/>
      <c r="N201" s="225"/>
      <c r="O201" s="225"/>
      <c r="P201" s="225"/>
      <c r="Q201" s="225"/>
      <c r="R201" s="225"/>
      <c r="S201" s="225"/>
      <c r="T201" s="226"/>
      <c r="AT201" s="227" t="s">
        <v>205</v>
      </c>
      <c r="AU201" s="227" t="s">
        <v>211</v>
      </c>
      <c r="AV201" s="12" t="s">
        <v>83</v>
      </c>
      <c r="AW201" s="12" t="s">
        <v>37</v>
      </c>
      <c r="AX201" s="12" t="s">
        <v>74</v>
      </c>
      <c r="AY201" s="227" t="s">
        <v>196</v>
      </c>
    </row>
    <row r="202" spans="2:65" s="12" customFormat="1">
      <c r="B202" s="216"/>
      <c r="C202" s="217"/>
      <c r="D202" s="218" t="s">
        <v>205</v>
      </c>
      <c r="E202" s="219" t="s">
        <v>24</v>
      </c>
      <c r="F202" s="220" t="s">
        <v>3992</v>
      </c>
      <c r="G202" s="217"/>
      <c r="H202" s="221">
        <v>2.13</v>
      </c>
      <c r="I202" s="222"/>
      <c r="J202" s="217"/>
      <c r="K202" s="217"/>
      <c r="L202" s="223"/>
      <c r="M202" s="224"/>
      <c r="N202" s="225"/>
      <c r="O202" s="225"/>
      <c r="P202" s="225"/>
      <c r="Q202" s="225"/>
      <c r="R202" s="225"/>
      <c r="S202" s="225"/>
      <c r="T202" s="226"/>
      <c r="AT202" s="227" t="s">
        <v>205</v>
      </c>
      <c r="AU202" s="227" t="s">
        <v>211</v>
      </c>
      <c r="AV202" s="12" t="s">
        <v>83</v>
      </c>
      <c r="AW202" s="12" t="s">
        <v>37</v>
      </c>
      <c r="AX202" s="12" t="s">
        <v>74</v>
      </c>
      <c r="AY202" s="227" t="s">
        <v>196</v>
      </c>
    </row>
    <row r="203" spans="2:65" s="13" customFormat="1">
      <c r="B203" s="228"/>
      <c r="C203" s="229"/>
      <c r="D203" s="218" t="s">
        <v>205</v>
      </c>
      <c r="E203" s="230" t="s">
        <v>24</v>
      </c>
      <c r="F203" s="231" t="s">
        <v>1753</v>
      </c>
      <c r="G203" s="229"/>
      <c r="H203" s="232">
        <v>4.38</v>
      </c>
      <c r="I203" s="233"/>
      <c r="J203" s="229"/>
      <c r="K203" s="229"/>
      <c r="L203" s="234"/>
      <c r="M203" s="235"/>
      <c r="N203" s="236"/>
      <c r="O203" s="236"/>
      <c r="P203" s="236"/>
      <c r="Q203" s="236"/>
      <c r="R203" s="236"/>
      <c r="S203" s="236"/>
      <c r="T203" s="237"/>
      <c r="AT203" s="238" t="s">
        <v>205</v>
      </c>
      <c r="AU203" s="238" t="s">
        <v>211</v>
      </c>
      <c r="AV203" s="13" t="s">
        <v>211</v>
      </c>
      <c r="AW203" s="13" t="s">
        <v>37</v>
      </c>
      <c r="AX203" s="13" t="s">
        <v>74</v>
      </c>
      <c r="AY203" s="238" t="s">
        <v>196</v>
      </c>
    </row>
    <row r="204" spans="2:65" s="12" customFormat="1">
      <c r="B204" s="216"/>
      <c r="C204" s="217"/>
      <c r="D204" s="218" t="s">
        <v>205</v>
      </c>
      <c r="E204" s="219" t="s">
        <v>24</v>
      </c>
      <c r="F204" s="220" t="s">
        <v>3998</v>
      </c>
      <c r="G204" s="217"/>
      <c r="H204" s="221">
        <v>1.07</v>
      </c>
      <c r="I204" s="222"/>
      <c r="J204" s="217"/>
      <c r="K204" s="217"/>
      <c r="L204" s="223"/>
      <c r="M204" s="224"/>
      <c r="N204" s="225"/>
      <c r="O204" s="225"/>
      <c r="P204" s="225"/>
      <c r="Q204" s="225"/>
      <c r="R204" s="225"/>
      <c r="S204" s="225"/>
      <c r="T204" s="226"/>
      <c r="AT204" s="227" t="s">
        <v>205</v>
      </c>
      <c r="AU204" s="227" t="s">
        <v>211</v>
      </c>
      <c r="AV204" s="12" t="s">
        <v>83</v>
      </c>
      <c r="AW204" s="12" t="s">
        <v>37</v>
      </c>
      <c r="AX204" s="12" t="s">
        <v>74</v>
      </c>
      <c r="AY204" s="227" t="s">
        <v>196</v>
      </c>
    </row>
    <row r="205" spans="2:65" s="12" customFormat="1">
      <c r="B205" s="216"/>
      <c r="C205" s="217"/>
      <c r="D205" s="218" t="s">
        <v>205</v>
      </c>
      <c r="E205" s="219" t="s">
        <v>24</v>
      </c>
      <c r="F205" s="220" t="s">
        <v>3999</v>
      </c>
      <c r="G205" s="217"/>
      <c r="H205" s="221">
        <v>-0.15</v>
      </c>
      <c r="I205" s="222"/>
      <c r="J205" s="217"/>
      <c r="K205" s="217"/>
      <c r="L205" s="223"/>
      <c r="M205" s="224"/>
      <c r="N205" s="225"/>
      <c r="O205" s="225"/>
      <c r="P205" s="225"/>
      <c r="Q205" s="225"/>
      <c r="R205" s="225"/>
      <c r="S205" s="225"/>
      <c r="T205" s="226"/>
      <c r="AT205" s="227" t="s">
        <v>205</v>
      </c>
      <c r="AU205" s="227" t="s">
        <v>211</v>
      </c>
      <c r="AV205" s="12" t="s">
        <v>83</v>
      </c>
      <c r="AW205" s="12" t="s">
        <v>37</v>
      </c>
      <c r="AX205" s="12" t="s">
        <v>74</v>
      </c>
      <c r="AY205" s="227" t="s">
        <v>196</v>
      </c>
    </row>
    <row r="206" spans="2:65" s="13" customFormat="1">
      <c r="B206" s="228"/>
      <c r="C206" s="229"/>
      <c r="D206" s="218" t="s">
        <v>205</v>
      </c>
      <c r="E206" s="230" t="s">
        <v>24</v>
      </c>
      <c r="F206" s="231" t="s">
        <v>4000</v>
      </c>
      <c r="G206" s="229"/>
      <c r="H206" s="232">
        <v>0.92</v>
      </c>
      <c r="I206" s="233"/>
      <c r="J206" s="229"/>
      <c r="K206" s="229"/>
      <c r="L206" s="234"/>
      <c r="M206" s="235"/>
      <c r="N206" s="236"/>
      <c r="O206" s="236"/>
      <c r="P206" s="236"/>
      <c r="Q206" s="236"/>
      <c r="R206" s="236"/>
      <c r="S206" s="236"/>
      <c r="T206" s="237"/>
      <c r="AT206" s="238" t="s">
        <v>205</v>
      </c>
      <c r="AU206" s="238" t="s">
        <v>211</v>
      </c>
      <c r="AV206" s="13" t="s">
        <v>211</v>
      </c>
      <c r="AW206" s="13" t="s">
        <v>37</v>
      </c>
      <c r="AX206" s="13" t="s">
        <v>74</v>
      </c>
      <c r="AY206" s="238" t="s">
        <v>196</v>
      </c>
    </row>
    <row r="207" spans="2:65" s="14" customFormat="1">
      <c r="B207" s="239"/>
      <c r="C207" s="240"/>
      <c r="D207" s="218" t="s">
        <v>205</v>
      </c>
      <c r="E207" s="241" t="s">
        <v>24</v>
      </c>
      <c r="F207" s="242" t="s">
        <v>238</v>
      </c>
      <c r="G207" s="240"/>
      <c r="H207" s="243">
        <v>5.3</v>
      </c>
      <c r="I207" s="244"/>
      <c r="J207" s="240"/>
      <c r="K207" s="240"/>
      <c r="L207" s="245"/>
      <c r="M207" s="246"/>
      <c r="N207" s="247"/>
      <c r="O207" s="247"/>
      <c r="P207" s="247"/>
      <c r="Q207" s="247"/>
      <c r="R207" s="247"/>
      <c r="S207" s="247"/>
      <c r="T207" s="248"/>
      <c r="AT207" s="249" t="s">
        <v>205</v>
      </c>
      <c r="AU207" s="249" t="s">
        <v>211</v>
      </c>
      <c r="AV207" s="14" t="s">
        <v>203</v>
      </c>
      <c r="AW207" s="14" t="s">
        <v>37</v>
      </c>
      <c r="AX207" s="14" t="s">
        <v>81</v>
      </c>
      <c r="AY207" s="249" t="s">
        <v>196</v>
      </c>
    </row>
    <row r="208" spans="2:65" s="1" customFormat="1" ht="46" customHeight="1">
      <c r="B208" s="42"/>
      <c r="C208" s="204" t="s">
        <v>380</v>
      </c>
      <c r="D208" s="204" t="s">
        <v>198</v>
      </c>
      <c r="E208" s="205" t="s">
        <v>4001</v>
      </c>
      <c r="F208" s="206" t="s">
        <v>4002</v>
      </c>
      <c r="G208" s="207" t="s">
        <v>267</v>
      </c>
      <c r="H208" s="208">
        <v>5.3</v>
      </c>
      <c r="I208" s="209"/>
      <c r="J208" s="210">
        <f>ROUND(I208*H208,2)</f>
        <v>0</v>
      </c>
      <c r="K208" s="206" t="s">
        <v>202</v>
      </c>
      <c r="L208" s="62"/>
      <c r="M208" s="211" t="s">
        <v>24</v>
      </c>
      <c r="N208" s="212" t="s">
        <v>45</v>
      </c>
      <c r="O208" s="43"/>
      <c r="P208" s="213">
        <f>O208*H208</f>
        <v>0</v>
      </c>
      <c r="Q208" s="213">
        <v>0.20745</v>
      </c>
      <c r="R208" s="213">
        <f>Q208*H208</f>
        <v>1.099485</v>
      </c>
      <c r="S208" s="213">
        <v>0</v>
      </c>
      <c r="T208" s="214">
        <f>S208*H208</f>
        <v>0</v>
      </c>
      <c r="AR208" s="25" t="s">
        <v>203</v>
      </c>
      <c r="AT208" s="25" t="s">
        <v>198</v>
      </c>
      <c r="AU208" s="25" t="s">
        <v>211</v>
      </c>
      <c r="AY208" s="25" t="s">
        <v>196</v>
      </c>
      <c r="BE208" s="215">
        <f>IF(N208="základní",J208,0)</f>
        <v>0</v>
      </c>
      <c r="BF208" s="215">
        <f>IF(N208="snížená",J208,0)</f>
        <v>0</v>
      </c>
      <c r="BG208" s="215">
        <f>IF(N208="zákl. přenesená",J208,0)</f>
        <v>0</v>
      </c>
      <c r="BH208" s="215">
        <f>IF(N208="sníž. přenesená",J208,0)</f>
        <v>0</v>
      </c>
      <c r="BI208" s="215">
        <f>IF(N208="nulová",J208,0)</f>
        <v>0</v>
      </c>
      <c r="BJ208" s="25" t="s">
        <v>81</v>
      </c>
      <c r="BK208" s="215">
        <f>ROUND(I208*H208,2)</f>
        <v>0</v>
      </c>
      <c r="BL208" s="25" t="s">
        <v>203</v>
      </c>
      <c r="BM208" s="25" t="s">
        <v>4003</v>
      </c>
    </row>
    <row r="209" spans="2:65" s="15" customFormat="1">
      <c r="B209" s="260"/>
      <c r="C209" s="261"/>
      <c r="D209" s="218" t="s">
        <v>205</v>
      </c>
      <c r="E209" s="262" t="s">
        <v>24</v>
      </c>
      <c r="F209" s="263" t="s">
        <v>3996</v>
      </c>
      <c r="G209" s="261"/>
      <c r="H209" s="262" t="s">
        <v>24</v>
      </c>
      <c r="I209" s="264"/>
      <c r="J209" s="261"/>
      <c r="K209" s="261"/>
      <c r="L209" s="265"/>
      <c r="M209" s="266"/>
      <c r="N209" s="267"/>
      <c r="O209" s="267"/>
      <c r="P209" s="267"/>
      <c r="Q209" s="267"/>
      <c r="R209" s="267"/>
      <c r="S209" s="267"/>
      <c r="T209" s="268"/>
      <c r="AT209" s="269" t="s">
        <v>205</v>
      </c>
      <c r="AU209" s="269" t="s">
        <v>211</v>
      </c>
      <c r="AV209" s="15" t="s">
        <v>81</v>
      </c>
      <c r="AW209" s="15" t="s">
        <v>37</v>
      </c>
      <c r="AX209" s="15" t="s">
        <v>74</v>
      </c>
      <c r="AY209" s="269" t="s">
        <v>196</v>
      </c>
    </row>
    <row r="210" spans="2:65" s="12" customFormat="1">
      <c r="B210" s="216"/>
      <c r="C210" s="217"/>
      <c r="D210" s="218" t="s">
        <v>205</v>
      </c>
      <c r="E210" s="219" t="s">
        <v>24</v>
      </c>
      <c r="F210" s="220" t="s">
        <v>24</v>
      </c>
      <c r="G210" s="217"/>
      <c r="H210" s="221">
        <v>0</v>
      </c>
      <c r="I210" s="222"/>
      <c r="J210" s="217"/>
      <c r="K210" s="217"/>
      <c r="L210" s="223"/>
      <c r="M210" s="224"/>
      <c r="N210" s="225"/>
      <c r="O210" s="225"/>
      <c r="P210" s="225"/>
      <c r="Q210" s="225"/>
      <c r="R210" s="225"/>
      <c r="S210" s="225"/>
      <c r="T210" s="226"/>
      <c r="AT210" s="227" t="s">
        <v>205</v>
      </c>
      <c r="AU210" s="227" t="s">
        <v>211</v>
      </c>
      <c r="AV210" s="12" t="s">
        <v>83</v>
      </c>
      <c r="AW210" s="12" t="s">
        <v>37</v>
      </c>
      <c r="AX210" s="12" t="s">
        <v>74</v>
      </c>
      <c r="AY210" s="227" t="s">
        <v>196</v>
      </c>
    </row>
    <row r="211" spans="2:65" s="12" customFormat="1">
      <c r="B211" s="216"/>
      <c r="C211" s="217"/>
      <c r="D211" s="218" t="s">
        <v>205</v>
      </c>
      <c r="E211" s="219" t="s">
        <v>24</v>
      </c>
      <c r="F211" s="220" t="s">
        <v>3991</v>
      </c>
      <c r="G211" s="217"/>
      <c r="H211" s="221">
        <v>2.25</v>
      </c>
      <c r="I211" s="222"/>
      <c r="J211" s="217"/>
      <c r="K211" s="217"/>
      <c r="L211" s="223"/>
      <c r="M211" s="224"/>
      <c r="N211" s="225"/>
      <c r="O211" s="225"/>
      <c r="P211" s="225"/>
      <c r="Q211" s="225"/>
      <c r="R211" s="225"/>
      <c r="S211" s="225"/>
      <c r="T211" s="226"/>
      <c r="AT211" s="227" t="s">
        <v>205</v>
      </c>
      <c r="AU211" s="227" t="s">
        <v>211</v>
      </c>
      <c r="AV211" s="12" t="s">
        <v>83</v>
      </c>
      <c r="AW211" s="12" t="s">
        <v>37</v>
      </c>
      <c r="AX211" s="12" t="s">
        <v>74</v>
      </c>
      <c r="AY211" s="227" t="s">
        <v>196</v>
      </c>
    </row>
    <row r="212" spans="2:65" s="12" customFormat="1">
      <c r="B212" s="216"/>
      <c r="C212" s="217"/>
      <c r="D212" s="218" t="s">
        <v>205</v>
      </c>
      <c r="E212" s="219" t="s">
        <v>24</v>
      </c>
      <c r="F212" s="220" t="s">
        <v>3992</v>
      </c>
      <c r="G212" s="217"/>
      <c r="H212" s="221">
        <v>2.13</v>
      </c>
      <c r="I212" s="222"/>
      <c r="J212" s="217"/>
      <c r="K212" s="217"/>
      <c r="L212" s="223"/>
      <c r="M212" s="224"/>
      <c r="N212" s="225"/>
      <c r="O212" s="225"/>
      <c r="P212" s="225"/>
      <c r="Q212" s="225"/>
      <c r="R212" s="225"/>
      <c r="S212" s="225"/>
      <c r="T212" s="226"/>
      <c r="AT212" s="227" t="s">
        <v>205</v>
      </c>
      <c r="AU212" s="227" t="s">
        <v>211</v>
      </c>
      <c r="AV212" s="12" t="s">
        <v>83</v>
      </c>
      <c r="AW212" s="12" t="s">
        <v>37</v>
      </c>
      <c r="AX212" s="12" t="s">
        <v>74</v>
      </c>
      <c r="AY212" s="227" t="s">
        <v>196</v>
      </c>
    </row>
    <row r="213" spans="2:65" s="13" customFormat="1">
      <c r="B213" s="228"/>
      <c r="C213" s="229"/>
      <c r="D213" s="218" t="s">
        <v>205</v>
      </c>
      <c r="E213" s="230" t="s">
        <v>24</v>
      </c>
      <c r="F213" s="231" t="s">
        <v>1753</v>
      </c>
      <c r="G213" s="229"/>
      <c r="H213" s="232">
        <v>4.38</v>
      </c>
      <c r="I213" s="233"/>
      <c r="J213" s="229"/>
      <c r="K213" s="229"/>
      <c r="L213" s="234"/>
      <c r="M213" s="235"/>
      <c r="N213" s="236"/>
      <c r="O213" s="236"/>
      <c r="P213" s="236"/>
      <c r="Q213" s="236"/>
      <c r="R213" s="236"/>
      <c r="S213" s="236"/>
      <c r="T213" s="237"/>
      <c r="AT213" s="238" t="s">
        <v>205</v>
      </c>
      <c r="AU213" s="238" t="s">
        <v>211</v>
      </c>
      <c r="AV213" s="13" t="s">
        <v>211</v>
      </c>
      <c r="AW213" s="13" t="s">
        <v>37</v>
      </c>
      <c r="AX213" s="13" t="s">
        <v>74</v>
      </c>
      <c r="AY213" s="238" t="s">
        <v>196</v>
      </c>
    </row>
    <row r="214" spans="2:65" s="12" customFormat="1">
      <c r="B214" s="216"/>
      <c r="C214" s="217"/>
      <c r="D214" s="218" t="s">
        <v>205</v>
      </c>
      <c r="E214" s="219" t="s">
        <v>24</v>
      </c>
      <c r="F214" s="220" t="s">
        <v>3998</v>
      </c>
      <c r="G214" s="217"/>
      <c r="H214" s="221">
        <v>1.07</v>
      </c>
      <c r="I214" s="222"/>
      <c r="J214" s="217"/>
      <c r="K214" s="217"/>
      <c r="L214" s="223"/>
      <c r="M214" s="224"/>
      <c r="N214" s="225"/>
      <c r="O214" s="225"/>
      <c r="P214" s="225"/>
      <c r="Q214" s="225"/>
      <c r="R214" s="225"/>
      <c r="S214" s="225"/>
      <c r="T214" s="226"/>
      <c r="AT214" s="227" t="s">
        <v>205</v>
      </c>
      <c r="AU214" s="227" t="s">
        <v>211</v>
      </c>
      <c r="AV214" s="12" t="s">
        <v>83</v>
      </c>
      <c r="AW214" s="12" t="s">
        <v>37</v>
      </c>
      <c r="AX214" s="12" t="s">
        <v>74</v>
      </c>
      <c r="AY214" s="227" t="s">
        <v>196</v>
      </c>
    </row>
    <row r="215" spans="2:65" s="12" customFormat="1">
      <c r="B215" s="216"/>
      <c r="C215" s="217"/>
      <c r="D215" s="218" t="s">
        <v>205</v>
      </c>
      <c r="E215" s="219" t="s">
        <v>24</v>
      </c>
      <c r="F215" s="220" t="s">
        <v>3999</v>
      </c>
      <c r="G215" s="217"/>
      <c r="H215" s="221">
        <v>-0.15</v>
      </c>
      <c r="I215" s="222"/>
      <c r="J215" s="217"/>
      <c r="K215" s="217"/>
      <c r="L215" s="223"/>
      <c r="M215" s="224"/>
      <c r="N215" s="225"/>
      <c r="O215" s="225"/>
      <c r="P215" s="225"/>
      <c r="Q215" s="225"/>
      <c r="R215" s="225"/>
      <c r="S215" s="225"/>
      <c r="T215" s="226"/>
      <c r="AT215" s="227" t="s">
        <v>205</v>
      </c>
      <c r="AU215" s="227" t="s">
        <v>211</v>
      </c>
      <c r="AV215" s="12" t="s">
        <v>83</v>
      </c>
      <c r="AW215" s="12" t="s">
        <v>37</v>
      </c>
      <c r="AX215" s="12" t="s">
        <v>74</v>
      </c>
      <c r="AY215" s="227" t="s">
        <v>196</v>
      </c>
    </row>
    <row r="216" spans="2:65" s="13" customFormat="1">
      <c r="B216" s="228"/>
      <c r="C216" s="229"/>
      <c r="D216" s="218" t="s">
        <v>205</v>
      </c>
      <c r="E216" s="230" t="s">
        <v>24</v>
      </c>
      <c r="F216" s="231" t="s">
        <v>4000</v>
      </c>
      <c r="G216" s="229"/>
      <c r="H216" s="232">
        <v>0.92</v>
      </c>
      <c r="I216" s="233"/>
      <c r="J216" s="229"/>
      <c r="K216" s="229"/>
      <c r="L216" s="234"/>
      <c r="M216" s="235"/>
      <c r="N216" s="236"/>
      <c r="O216" s="236"/>
      <c r="P216" s="236"/>
      <c r="Q216" s="236"/>
      <c r="R216" s="236"/>
      <c r="S216" s="236"/>
      <c r="T216" s="237"/>
      <c r="AT216" s="238" t="s">
        <v>205</v>
      </c>
      <c r="AU216" s="238" t="s">
        <v>211</v>
      </c>
      <c r="AV216" s="13" t="s">
        <v>211</v>
      </c>
      <c r="AW216" s="13" t="s">
        <v>37</v>
      </c>
      <c r="AX216" s="13" t="s">
        <v>74</v>
      </c>
      <c r="AY216" s="238" t="s">
        <v>196</v>
      </c>
    </row>
    <row r="217" spans="2:65" s="14" customFormat="1">
      <c r="B217" s="239"/>
      <c r="C217" s="240"/>
      <c r="D217" s="218" t="s">
        <v>205</v>
      </c>
      <c r="E217" s="241" t="s">
        <v>24</v>
      </c>
      <c r="F217" s="242" t="s">
        <v>238</v>
      </c>
      <c r="G217" s="240"/>
      <c r="H217" s="243">
        <v>5.3</v>
      </c>
      <c r="I217" s="244"/>
      <c r="J217" s="240"/>
      <c r="K217" s="240"/>
      <c r="L217" s="245"/>
      <c r="M217" s="246"/>
      <c r="N217" s="247"/>
      <c r="O217" s="247"/>
      <c r="P217" s="247"/>
      <c r="Q217" s="247"/>
      <c r="R217" s="247"/>
      <c r="S217" s="247"/>
      <c r="T217" s="248"/>
      <c r="AT217" s="249" t="s">
        <v>205</v>
      </c>
      <c r="AU217" s="249" t="s">
        <v>211</v>
      </c>
      <c r="AV217" s="14" t="s">
        <v>203</v>
      </c>
      <c r="AW217" s="14" t="s">
        <v>37</v>
      </c>
      <c r="AX217" s="14" t="s">
        <v>81</v>
      </c>
      <c r="AY217" s="249" t="s">
        <v>196</v>
      </c>
    </row>
    <row r="218" spans="2:65" s="1" customFormat="1" ht="57.5" customHeight="1">
      <c r="B218" s="42"/>
      <c r="C218" s="204" t="s">
        <v>228</v>
      </c>
      <c r="D218" s="204" t="s">
        <v>198</v>
      </c>
      <c r="E218" s="205" t="s">
        <v>4004</v>
      </c>
      <c r="F218" s="206" t="s">
        <v>4005</v>
      </c>
      <c r="G218" s="207" t="s">
        <v>320</v>
      </c>
      <c r="H218" s="208">
        <v>12.2</v>
      </c>
      <c r="I218" s="209"/>
      <c r="J218" s="210">
        <f>ROUND(I218*H218,2)</f>
        <v>0</v>
      </c>
      <c r="K218" s="206" t="s">
        <v>202</v>
      </c>
      <c r="L218" s="62"/>
      <c r="M218" s="211" t="s">
        <v>24</v>
      </c>
      <c r="N218" s="212" t="s">
        <v>45</v>
      </c>
      <c r="O218" s="43"/>
      <c r="P218" s="213">
        <f>O218*H218</f>
        <v>0</v>
      </c>
      <c r="Q218" s="213">
        <v>5.9999999999999995E-4</v>
      </c>
      <c r="R218" s="213">
        <f>Q218*H218</f>
        <v>7.3199999999999993E-3</v>
      </c>
      <c r="S218" s="213">
        <v>0</v>
      </c>
      <c r="T218" s="214">
        <f>S218*H218</f>
        <v>0</v>
      </c>
      <c r="AR218" s="25" t="s">
        <v>203</v>
      </c>
      <c r="AT218" s="25" t="s">
        <v>198</v>
      </c>
      <c r="AU218" s="25" t="s">
        <v>211</v>
      </c>
      <c r="AY218" s="25" t="s">
        <v>196</v>
      </c>
      <c r="BE218" s="215">
        <f>IF(N218="základní",J218,0)</f>
        <v>0</v>
      </c>
      <c r="BF218" s="215">
        <f>IF(N218="snížená",J218,0)</f>
        <v>0</v>
      </c>
      <c r="BG218" s="215">
        <f>IF(N218="zákl. přenesená",J218,0)</f>
        <v>0</v>
      </c>
      <c r="BH218" s="215">
        <f>IF(N218="sníž. přenesená",J218,0)</f>
        <v>0</v>
      </c>
      <c r="BI218" s="215">
        <f>IF(N218="nulová",J218,0)</f>
        <v>0</v>
      </c>
      <c r="BJ218" s="25" t="s">
        <v>81</v>
      </c>
      <c r="BK218" s="215">
        <f>ROUND(I218*H218,2)</f>
        <v>0</v>
      </c>
      <c r="BL218" s="25" t="s">
        <v>203</v>
      </c>
      <c r="BM218" s="25" t="s">
        <v>4006</v>
      </c>
    </row>
    <row r="219" spans="2:65" s="12" customFormat="1">
      <c r="B219" s="216"/>
      <c r="C219" s="217"/>
      <c r="D219" s="218" t="s">
        <v>205</v>
      </c>
      <c r="E219" s="219" t="s">
        <v>24</v>
      </c>
      <c r="F219" s="220" t="s">
        <v>4007</v>
      </c>
      <c r="G219" s="217"/>
      <c r="H219" s="221">
        <v>3</v>
      </c>
      <c r="I219" s="222"/>
      <c r="J219" s="217"/>
      <c r="K219" s="217"/>
      <c r="L219" s="223"/>
      <c r="M219" s="224"/>
      <c r="N219" s="225"/>
      <c r="O219" s="225"/>
      <c r="P219" s="225"/>
      <c r="Q219" s="225"/>
      <c r="R219" s="225"/>
      <c r="S219" s="225"/>
      <c r="T219" s="226"/>
      <c r="AT219" s="227" t="s">
        <v>205</v>
      </c>
      <c r="AU219" s="227" t="s">
        <v>211</v>
      </c>
      <c r="AV219" s="12" t="s">
        <v>83</v>
      </c>
      <c r="AW219" s="12" t="s">
        <v>37</v>
      </c>
      <c r="AX219" s="12" t="s">
        <v>74</v>
      </c>
      <c r="AY219" s="227" t="s">
        <v>196</v>
      </c>
    </row>
    <row r="220" spans="2:65" s="13" customFormat="1">
      <c r="B220" s="228"/>
      <c r="C220" s="229"/>
      <c r="D220" s="218" t="s">
        <v>205</v>
      </c>
      <c r="E220" s="230" t="s">
        <v>24</v>
      </c>
      <c r="F220" s="231" t="s">
        <v>4008</v>
      </c>
      <c r="G220" s="229"/>
      <c r="H220" s="232">
        <v>3</v>
      </c>
      <c r="I220" s="233"/>
      <c r="J220" s="229"/>
      <c r="K220" s="229"/>
      <c r="L220" s="234"/>
      <c r="M220" s="235"/>
      <c r="N220" s="236"/>
      <c r="O220" s="236"/>
      <c r="P220" s="236"/>
      <c r="Q220" s="236"/>
      <c r="R220" s="236"/>
      <c r="S220" s="236"/>
      <c r="T220" s="237"/>
      <c r="AT220" s="238" t="s">
        <v>205</v>
      </c>
      <c r="AU220" s="238" t="s">
        <v>211</v>
      </c>
      <c r="AV220" s="13" t="s">
        <v>211</v>
      </c>
      <c r="AW220" s="13" t="s">
        <v>37</v>
      </c>
      <c r="AX220" s="13" t="s">
        <v>74</v>
      </c>
      <c r="AY220" s="238" t="s">
        <v>196</v>
      </c>
    </row>
    <row r="221" spans="2:65" s="12" customFormat="1">
      <c r="B221" s="216"/>
      <c r="C221" s="217"/>
      <c r="D221" s="218" t="s">
        <v>205</v>
      </c>
      <c r="E221" s="219" t="s">
        <v>24</v>
      </c>
      <c r="F221" s="220" t="s">
        <v>4009</v>
      </c>
      <c r="G221" s="217"/>
      <c r="H221" s="221">
        <v>10.7</v>
      </c>
      <c r="I221" s="222"/>
      <c r="J221" s="217"/>
      <c r="K221" s="217"/>
      <c r="L221" s="223"/>
      <c r="M221" s="224"/>
      <c r="N221" s="225"/>
      <c r="O221" s="225"/>
      <c r="P221" s="225"/>
      <c r="Q221" s="225"/>
      <c r="R221" s="225"/>
      <c r="S221" s="225"/>
      <c r="T221" s="226"/>
      <c r="AT221" s="227" t="s">
        <v>205</v>
      </c>
      <c r="AU221" s="227" t="s">
        <v>211</v>
      </c>
      <c r="AV221" s="12" t="s">
        <v>83</v>
      </c>
      <c r="AW221" s="12" t="s">
        <v>37</v>
      </c>
      <c r="AX221" s="12" t="s">
        <v>74</v>
      </c>
      <c r="AY221" s="227" t="s">
        <v>196</v>
      </c>
    </row>
    <row r="222" spans="2:65" s="12" customFormat="1">
      <c r="B222" s="216"/>
      <c r="C222" s="217"/>
      <c r="D222" s="218" t="s">
        <v>205</v>
      </c>
      <c r="E222" s="219" t="s">
        <v>24</v>
      </c>
      <c r="F222" s="220" t="s">
        <v>4010</v>
      </c>
      <c r="G222" s="217"/>
      <c r="H222" s="221">
        <v>-1.5</v>
      </c>
      <c r="I222" s="222"/>
      <c r="J222" s="217"/>
      <c r="K222" s="217"/>
      <c r="L222" s="223"/>
      <c r="M222" s="224"/>
      <c r="N222" s="225"/>
      <c r="O222" s="225"/>
      <c r="P222" s="225"/>
      <c r="Q222" s="225"/>
      <c r="R222" s="225"/>
      <c r="S222" s="225"/>
      <c r="T222" s="226"/>
      <c r="AT222" s="227" t="s">
        <v>205</v>
      </c>
      <c r="AU222" s="227" t="s">
        <v>211</v>
      </c>
      <c r="AV222" s="12" t="s">
        <v>83</v>
      </c>
      <c r="AW222" s="12" t="s">
        <v>37</v>
      </c>
      <c r="AX222" s="12" t="s">
        <v>74</v>
      </c>
      <c r="AY222" s="227" t="s">
        <v>196</v>
      </c>
    </row>
    <row r="223" spans="2:65" s="13" customFormat="1">
      <c r="B223" s="228"/>
      <c r="C223" s="229"/>
      <c r="D223" s="218" t="s">
        <v>205</v>
      </c>
      <c r="E223" s="230" t="s">
        <v>24</v>
      </c>
      <c r="F223" s="231" t="s">
        <v>4000</v>
      </c>
      <c r="G223" s="229"/>
      <c r="H223" s="232">
        <v>9.1999999999999993</v>
      </c>
      <c r="I223" s="233"/>
      <c r="J223" s="229"/>
      <c r="K223" s="229"/>
      <c r="L223" s="234"/>
      <c r="M223" s="235"/>
      <c r="N223" s="236"/>
      <c r="O223" s="236"/>
      <c r="P223" s="236"/>
      <c r="Q223" s="236"/>
      <c r="R223" s="236"/>
      <c r="S223" s="236"/>
      <c r="T223" s="237"/>
      <c r="AT223" s="238" t="s">
        <v>205</v>
      </c>
      <c r="AU223" s="238" t="s">
        <v>211</v>
      </c>
      <c r="AV223" s="13" t="s">
        <v>211</v>
      </c>
      <c r="AW223" s="13" t="s">
        <v>37</v>
      </c>
      <c r="AX223" s="13" t="s">
        <v>74</v>
      </c>
      <c r="AY223" s="238" t="s">
        <v>196</v>
      </c>
    </row>
    <row r="224" spans="2:65" s="14" customFormat="1">
      <c r="B224" s="239"/>
      <c r="C224" s="240"/>
      <c r="D224" s="218" t="s">
        <v>205</v>
      </c>
      <c r="E224" s="241" t="s">
        <v>24</v>
      </c>
      <c r="F224" s="242" t="s">
        <v>238</v>
      </c>
      <c r="G224" s="240"/>
      <c r="H224" s="243">
        <v>12.2</v>
      </c>
      <c r="I224" s="244"/>
      <c r="J224" s="240"/>
      <c r="K224" s="240"/>
      <c r="L224" s="245"/>
      <c r="M224" s="246"/>
      <c r="N224" s="247"/>
      <c r="O224" s="247"/>
      <c r="P224" s="247"/>
      <c r="Q224" s="247"/>
      <c r="R224" s="247"/>
      <c r="S224" s="247"/>
      <c r="T224" s="248"/>
      <c r="AT224" s="249" t="s">
        <v>205</v>
      </c>
      <c r="AU224" s="249" t="s">
        <v>211</v>
      </c>
      <c r="AV224" s="14" t="s">
        <v>203</v>
      </c>
      <c r="AW224" s="14" t="s">
        <v>37</v>
      </c>
      <c r="AX224" s="14" t="s">
        <v>81</v>
      </c>
      <c r="AY224" s="249" t="s">
        <v>196</v>
      </c>
    </row>
    <row r="225" spans="2:65" s="11" customFormat="1" ht="29.9" customHeight="1">
      <c r="B225" s="188"/>
      <c r="C225" s="189"/>
      <c r="D225" s="190" t="s">
        <v>73</v>
      </c>
      <c r="E225" s="202" t="s">
        <v>684</v>
      </c>
      <c r="F225" s="202" t="s">
        <v>833</v>
      </c>
      <c r="G225" s="189"/>
      <c r="H225" s="189"/>
      <c r="I225" s="192"/>
      <c r="J225" s="203">
        <f>BK225</f>
        <v>0</v>
      </c>
      <c r="K225" s="189"/>
      <c r="L225" s="194"/>
      <c r="M225" s="195"/>
      <c r="N225" s="196"/>
      <c r="O225" s="196"/>
      <c r="P225" s="197">
        <f>SUM(P226:P269)</f>
        <v>0</v>
      </c>
      <c r="Q225" s="196"/>
      <c r="R225" s="197">
        <f>SUM(R226:R269)</f>
        <v>1.2239999999999999E-4</v>
      </c>
      <c r="S225" s="196"/>
      <c r="T225" s="198">
        <f>SUM(T226:T269)</f>
        <v>19.658999999999999</v>
      </c>
      <c r="AR225" s="199" t="s">
        <v>81</v>
      </c>
      <c r="AT225" s="200" t="s">
        <v>73</v>
      </c>
      <c r="AU225" s="200" t="s">
        <v>81</v>
      </c>
      <c r="AY225" s="199" t="s">
        <v>196</v>
      </c>
      <c r="BK225" s="201">
        <f>SUM(BK226:BK269)</f>
        <v>0</v>
      </c>
    </row>
    <row r="226" spans="2:65" s="1" customFormat="1" ht="23" customHeight="1">
      <c r="B226" s="42"/>
      <c r="C226" s="204" t="s">
        <v>390</v>
      </c>
      <c r="D226" s="204" t="s">
        <v>198</v>
      </c>
      <c r="E226" s="205" t="s">
        <v>4011</v>
      </c>
      <c r="F226" s="206" t="s">
        <v>4012</v>
      </c>
      <c r="G226" s="207" t="s">
        <v>320</v>
      </c>
      <c r="H226" s="208">
        <v>7.2</v>
      </c>
      <c r="I226" s="209"/>
      <c r="J226" s="210">
        <f>ROUND(I226*H226,2)</f>
        <v>0</v>
      </c>
      <c r="K226" s="206" t="s">
        <v>202</v>
      </c>
      <c r="L226" s="62"/>
      <c r="M226" s="211" t="s">
        <v>24</v>
      </c>
      <c r="N226" s="212" t="s">
        <v>45</v>
      </c>
      <c r="O226" s="43"/>
      <c r="P226" s="213">
        <f>O226*H226</f>
        <v>0</v>
      </c>
      <c r="Q226" s="213">
        <v>0</v>
      </c>
      <c r="R226" s="213">
        <f>Q226*H226</f>
        <v>0</v>
      </c>
      <c r="S226" s="213">
        <v>3.6999999999999998E-2</v>
      </c>
      <c r="T226" s="214">
        <f>S226*H226</f>
        <v>0.26639999999999997</v>
      </c>
      <c r="AR226" s="25" t="s">
        <v>203</v>
      </c>
      <c r="AT226" s="25" t="s">
        <v>198</v>
      </c>
      <c r="AU226" s="25" t="s">
        <v>83</v>
      </c>
      <c r="AY226" s="25" t="s">
        <v>196</v>
      </c>
      <c r="BE226" s="215">
        <f>IF(N226="základní",J226,0)</f>
        <v>0</v>
      </c>
      <c r="BF226" s="215">
        <f>IF(N226="snížená",J226,0)</f>
        <v>0</v>
      </c>
      <c r="BG226" s="215">
        <f>IF(N226="zákl. přenesená",J226,0)</f>
        <v>0</v>
      </c>
      <c r="BH226" s="215">
        <f>IF(N226="sníž. přenesená",J226,0)</f>
        <v>0</v>
      </c>
      <c r="BI226" s="215">
        <f>IF(N226="nulová",J226,0)</f>
        <v>0</v>
      </c>
      <c r="BJ226" s="25" t="s">
        <v>81</v>
      </c>
      <c r="BK226" s="215">
        <f>ROUND(I226*H226,2)</f>
        <v>0</v>
      </c>
      <c r="BL226" s="25" t="s">
        <v>203</v>
      </c>
      <c r="BM226" s="25" t="s">
        <v>4013</v>
      </c>
    </row>
    <row r="227" spans="2:65" s="12" customFormat="1">
      <c r="B227" s="216"/>
      <c r="C227" s="217"/>
      <c r="D227" s="218" t="s">
        <v>205</v>
      </c>
      <c r="E227" s="219" t="s">
        <v>24</v>
      </c>
      <c r="F227" s="220" t="s">
        <v>4014</v>
      </c>
      <c r="G227" s="217"/>
      <c r="H227" s="221">
        <v>4.8</v>
      </c>
      <c r="I227" s="222"/>
      <c r="J227" s="217"/>
      <c r="K227" s="217"/>
      <c r="L227" s="223"/>
      <c r="M227" s="224"/>
      <c r="N227" s="225"/>
      <c r="O227" s="225"/>
      <c r="P227" s="225"/>
      <c r="Q227" s="225"/>
      <c r="R227" s="225"/>
      <c r="S227" s="225"/>
      <c r="T227" s="226"/>
      <c r="AT227" s="227" t="s">
        <v>205</v>
      </c>
      <c r="AU227" s="227" t="s">
        <v>83</v>
      </c>
      <c r="AV227" s="12" t="s">
        <v>83</v>
      </c>
      <c r="AW227" s="12" t="s">
        <v>37</v>
      </c>
      <c r="AX227" s="12" t="s">
        <v>74</v>
      </c>
      <c r="AY227" s="227" t="s">
        <v>196</v>
      </c>
    </row>
    <row r="228" spans="2:65" s="12" customFormat="1">
      <c r="B228" s="216"/>
      <c r="C228" s="217"/>
      <c r="D228" s="218" t="s">
        <v>205</v>
      </c>
      <c r="E228" s="219" t="s">
        <v>24</v>
      </c>
      <c r="F228" s="220" t="s">
        <v>4015</v>
      </c>
      <c r="G228" s="217"/>
      <c r="H228" s="221">
        <v>2.4</v>
      </c>
      <c r="I228" s="222"/>
      <c r="J228" s="217"/>
      <c r="K228" s="217"/>
      <c r="L228" s="223"/>
      <c r="M228" s="224"/>
      <c r="N228" s="225"/>
      <c r="O228" s="225"/>
      <c r="P228" s="225"/>
      <c r="Q228" s="225"/>
      <c r="R228" s="225"/>
      <c r="S228" s="225"/>
      <c r="T228" s="226"/>
      <c r="AT228" s="227" t="s">
        <v>205</v>
      </c>
      <c r="AU228" s="227" t="s">
        <v>83</v>
      </c>
      <c r="AV228" s="12" t="s">
        <v>83</v>
      </c>
      <c r="AW228" s="12" t="s">
        <v>37</v>
      </c>
      <c r="AX228" s="12" t="s">
        <v>74</v>
      </c>
      <c r="AY228" s="227" t="s">
        <v>196</v>
      </c>
    </row>
    <row r="229" spans="2:65" s="14" customFormat="1">
      <c r="B229" s="239"/>
      <c r="C229" s="240"/>
      <c r="D229" s="218" t="s">
        <v>205</v>
      </c>
      <c r="E229" s="241" t="s">
        <v>24</v>
      </c>
      <c r="F229" s="242" t="s">
        <v>238</v>
      </c>
      <c r="G229" s="240"/>
      <c r="H229" s="243">
        <v>7.2</v>
      </c>
      <c r="I229" s="244"/>
      <c r="J229" s="240"/>
      <c r="K229" s="240"/>
      <c r="L229" s="245"/>
      <c r="M229" s="246"/>
      <c r="N229" s="247"/>
      <c r="O229" s="247"/>
      <c r="P229" s="247"/>
      <c r="Q229" s="247"/>
      <c r="R229" s="247"/>
      <c r="S229" s="247"/>
      <c r="T229" s="248"/>
      <c r="AT229" s="249" t="s">
        <v>205</v>
      </c>
      <c r="AU229" s="249" t="s">
        <v>83</v>
      </c>
      <c r="AV229" s="14" t="s">
        <v>203</v>
      </c>
      <c r="AW229" s="14" t="s">
        <v>37</v>
      </c>
      <c r="AX229" s="14" t="s">
        <v>81</v>
      </c>
      <c r="AY229" s="249" t="s">
        <v>196</v>
      </c>
    </row>
    <row r="230" spans="2:65" s="1" customFormat="1" ht="23" customHeight="1">
      <c r="B230" s="42"/>
      <c r="C230" s="204" t="s">
        <v>394</v>
      </c>
      <c r="D230" s="204" t="s">
        <v>198</v>
      </c>
      <c r="E230" s="205" t="s">
        <v>4016</v>
      </c>
      <c r="F230" s="206" t="s">
        <v>4017</v>
      </c>
      <c r="G230" s="207" t="s">
        <v>320</v>
      </c>
      <c r="H230" s="208">
        <v>4.08</v>
      </c>
      <c r="I230" s="209"/>
      <c r="J230" s="210">
        <f>ROUND(I230*H230,2)</f>
        <v>0</v>
      </c>
      <c r="K230" s="206" t="s">
        <v>202</v>
      </c>
      <c r="L230" s="62"/>
      <c r="M230" s="211" t="s">
        <v>24</v>
      </c>
      <c r="N230" s="212" t="s">
        <v>45</v>
      </c>
      <c r="O230" s="43"/>
      <c r="P230" s="213">
        <f>O230*H230</f>
        <v>0</v>
      </c>
      <c r="Q230" s="213">
        <v>3.0000000000000001E-5</v>
      </c>
      <c r="R230" s="213">
        <f>Q230*H230</f>
        <v>1.2239999999999999E-4</v>
      </c>
      <c r="S230" s="213">
        <v>0</v>
      </c>
      <c r="T230" s="214">
        <f>S230*H230</f>
        <v>0</v>
      </c>
      <c r="AR230" s="25" t="s">
        <v>203</v>
      </c>
      <c r="AT230" s="25" t="s">
        <v>198</v>
      </c>
      <c r="AU230" s="25" t="s">
        <v>83</v>
      </c>
      <c r="AY230" s="25" t="s">
        <v>196</v>
      </c>
      <c r="BE230" s="215">
        <f>IF(N230="základní",J230,0)</f>
        <v>0</v>
      </c>
      <c r="BF230" s="215">
        <f>IF(N230="snížená",J230,0)</f>
        <v>0</v>
      </c>
      <c r="BG230" s="215">
        <f>IF(N230="zákl. přenesená",J230,0)</f>
        <v>0</v>
      </c>
      <c r="BH230" s="215">
        <f>IF(N230="sníž. přenesená",J230,0)</f>
        <v>0</v>
      </c>
      <c r="BI230" s="215">
        <f>IF(N230="nulová",J230,0)</f>
        <v>0</v>
      </c>
      <c r="BJ230" s="25" t="s">
        <v>81</v>
      </c>
      <c r="BK230" s="215">
        <f>ROUND(I230*H230,2)</f>
        <v>0</v>
      </c>
      <c r="BL230" s="25" t="s">
        <v>203</v>
      </c>
      <c r="BM230" s="25" t="s">
        <v>4018</v>
      </c>
    </row>
    <row r="231" spans="2:65" s="12" customFormat="1">
      <c r="B231" s="216"/>
      <c r="C231" s="217"/>
      <c r="D231" s="218" t="s">
        <v>205</v>
      </c>
      <c r="E231" s="219" t="s">
        <v>24</v>
      </c>
      <c r="F231" s="220" t="s">
        <v>4019</v>
      </c>
      <c r="G231" s="217"/>
      <c r="H231" s="221">
        <v>4.08</v>
      </c>
      <c r="I231" s="222"/>
      <c r="J231" s="217"/>
      <c r="K231" s="217"/>
      <c r="L231" s="223"/>
      <c r="M231" s="224"/>
      <c r="N231" s="225"/>
      <c r="O231" s="225"/>
      <c r="P231" s="225"/>
      <c r="Q231" s="225"/>
      <c r="R231" s="225"/>
      <c r="S231" s="225"/>
      <c r="T231" s="226"/>
      <c r="AT231" s="227" t="s">
        <v>205</v>
      </c>
      <c r="AU231" s="227" t="s">
        <v>83</v>
      </c>
      <c r="AV231" s="12" t="s">
        <v>83</v>
      </c>
      <c r="AW231" s="12" t="s">
        <v>37</v>
      </c>
      <c r="AX231" s="12" t="s">
        <v>81</v>
      </c>
      <c r="AY231" s="227" t="s">
        <v>196</v>
      </c>
    </row>
    <row r="232" spans="2:65" s="1" customFormat="1" ht="23" customHeight="1">
      <c r="B232" s="42"/>
      <c r="C232" s="204" t="s">
        <v>399</v>
      </c>
      <c r="D232" s="204" t="s">
        <v>198</v>
      </c>
      <c r="E232" s="205" t="s">
        <v>2529</v>
      </c>
      <c r="F232" s="206" t="s">
        <v>2530</v>
      </c>
      <c r="G232" s="207" t="s">
        <v>201</v>
      </c>
      <c r="H232" s="208">
        <v>0.63100000000000001</v>
      </c>
      <c r="I232" s="209"/>
      <c r="J232" s="210">
        <f>ROUND(I232*H232,2)</f>
        <v>0</v>
      </c>
      <c r="K232" s="206" t="s">
        <v>202</v>
      </c>
      <c r="L232" s="62"/>
      <c r="M232" s="211" t="s">
        <v>24</v>
      </c>
      <c r="N232" s="212" t="s">
        <v>45</v>
      </c>
      <c r="O232" s="43"/>
      <c r="P232" s="213">
        <f>O232*H232</f>
        <v>0</v>
      </c>
      <c r="Q232" s="213">
        <v>0</v>
      </c>
      <c r="R232" s="213">
        <f>Q232*H232</f>
        <v>0</v>
      </c>
      <c r="S232" s="213">
        <v>2.2000000000000002</v>
      </c>
      <c r="T232" s="214">
        <f>S232*H232</f>
        <v>1.3882000000000001</v>
      </c>
      <c r="AR232" s="25" t="s">
        <v>203</v>
      </c>
      <c r="AT232" s="25" t="s">
        <v>198</v>
      </c>
      <c r="AU232" s="25" t="s">
        <v>83</v>
      </c>
      <c r="AY232" s="25" t="s">
        <v>196</v>
      </c>
      <c r="BE232" s="215">
        <f>IF(N232="základní",J232,0)</f>
        <v>0</v>
      </c>
      <c r="BF232" s="215">
        <f>IF(N232="snížená",J232,0)</f>
        <v>0</v>
      </c>
      <c r="BG232" s="215">
        <f>IF(N232="zákl. přenesená",J232,0)</f>
        <v>0</v>
      </c>
      <c r="BH232" s="215">
        <f>IF(N232="sníž. přenesená",J232,0)</f>
        <v>0</v>
      </c>
      <c r="BI232" s="215">
        <f>IF(N232="nulová",J232,0)</f>
        <v>0</v>
      </c>
      <c r="BJ232" s="25" t="s">
        <v>81</v>
      </c>
      <c r="BK232" s="215">
        <f>ROUND(I232*H232,2)</f>
        <v>0</v>
      </c>
      <c r="BL232" s="25" t="s">
        <v>203</v>
      </c>
      <c r="BM232" s="25" t="s">
        <v>4020</v>
      </c>
    </row>
    <row r="233" spans="2:65" s="12" customFormat="1">
      <c r="B233" s="216"/>
      <c r="C233" s="217"/>
      <c r="D233" s="218" t="s">
        <v>205</v>
      </c>
      <c r="E233" s="219" t="s">
        <v>24</v>
      </c>
      <c r="F233" s="220" t="s">
        <v>4021</v>
      </c>
      <c r="G233" s="217"/>
      <c r="H233" s="221">
        <v>1.04</v>
      </c>
      <c r="I233" s="222"/>
      <c r="J233" s="217"/>
      <c r="K233" s="217"/>
      <c r="L233" s="223"/>
      <c r="M233" s="224"/>
      <c r="N233" s="225"/>
      <c r="O233" s="225"/>
      <c r="P233" s="225"/>
      <c r="Q233" s="225"/>
      <c r="R233" s="225"/>
      <c r="S233" s="225"/>
      <c r="T233" s="226"/>
      <c r="AT233" s="227" t="s">
        <v>205</v>
      </c>
      <c r="AU233" s="227" t="s">
        <v>83</v>
      </c>
      <c r="AV233" s="12" t="s">
        <v>83</v>
      </c>
      <c r="AW233" s="12" t="s">
        <v>37</v>
      </c>
      <c r="AX233" s="12" t="s">
        <v>74</v>
      </c>
      <c r="AY233" s="227" t="s">
        <v>196</v>
      </c>
    </row>
    <row r="234" spans="2:65" s="12" customFormat="1">
      <c r="B234" s="216"/>
      <c r="C234" s="217"/>
      <c r="D234" s="218" t="s">
        <v>205</v>
      </c>
      <c r="E234" s="219" t="s">
        <v>24</v>
      </c>
      <c r="F234" s="220" t="s">
        <v>4022</v>
      </c>
      <c r="G234" s="217"/>
      <c r="H234" s="221">
        <v>0.113</v>
      </c>
      <c r="I234" s="222"/>
      <c r="J234" s="217"/>
      <c r="K234" s="217"/>
      <c r="L234" s="223"/>
      <c r="M234" s="224"/>
      <c r="N234" s="225"/>
      <c r="O234" s="225"/>
      <c r="P234" s="225"/>
      <c r="Q234" s="225"/>
      <c r="R234" s="225"/>
      <c r="S234" s="225"/>
      <c r="T234" s="226"/>
      <c r="AT234" s="227" t="s">
        <v>205</v>
      </c>
      <c r="AU234" s="227" t="s">
        <v>83</v>
      </c>
      <c r="AV234" s="12" t="s">
        <v>83</v>
      </c>
      <c r="AW234" s="12" t="s">
        <v>37</v>
      </c>
      <c r="AX234" s="12" t="s">
        <v>74</v>
      </c>
      <c r="AY234" s="227" t="s">
        <v>196</v>
      </c>
    </row>
    <row r="235" spans="2:65" s="12" customFormat="1">
      <c r="B235" s="216"/>
      <c r="C235" s="217"/>
      <c r="D235" s="218" t="s">
        <v>205</v>
      </c>
      <c r="E235" s="219" t="s">
        <v>24</v>
      </c>
      <c r="F235" s="220" t="s">
        <v>4023</v>
      </c>
      <c r="G235" s="217"/>
      <c r="H235" s="221">
        <v>-0.24099999999999999</v>
      </c>
      <c r="I235" s="222"/>
      <c r="J235" s="217"/>
      <c r="K235" s="217"/>
      <c r="L235" s="223"/>
      <c r="M235" s="224"/>
      <c r="N235" s="225"/>
      <c r="O235" s="225"/>
      <c r="P235" s="225"/>
      <c r="Q235" s="225"/>
      <c r="R235" s="225"/>
      <c r="S235" s="225"/>
      <c r="T235" s="226"/>
      <c r="AT235" s="227" t="s">
        <v>205</v>
      </c>
      <c r="AU235" s="227" t="s">
        <v>83</v>
      </c>
      <c r="AV235" s="12" t="s">
        <v>83</v>
      </c>
      <c r="AW235" s="12" t="s">
        <v>37</v>
      </c>
      <c r="AX235" s="12" t="s">
        <v>74</v>
      </c>
      <c r="AY235" s="227" t="s">
        <v>196</v>
      </c>
    </row>
    <row r="236" spans="2:65" s="12" customFormat="1">
      <c r="B236" s="216"/>
      <c r="C236" s="217"/>
      <c r="D236" s="218" t="s">
        <v>205</v>
      </c>
      <c r="E236" s="219" t="s">
        <v>24</v>
      </c>
      <c r="F236" s="220" t="s">
        <v>4024</v>
      </c>
      <c r="G236" s="217"/>
      <c r="H236" s="221">
        <v>-0.28100000000000003</v>
      </c>
      <c r="I236" s="222"/>
      <c r="J236" s="217"/>
      <c r="K236" s="217"/>
      <c r="L236" s="223"/>
      <c r="M236" s="224"/>
      <c r="N236" s="225"/>
      <c r="O236" s="225"/>
      <c r="P236" s="225"/>
      <c r="Q236" s="225"/>
      <c r="R236" s="225"/>
      <c r="S236" s="225"/>
      <c r="T236" s="226"/>
      <c r="AT236" s="227" t="s">
        <v>205</v>
      </c>
      <c r="AU236" s="227" t="s">
        <v>83</v>
      </c>
      <c r="AV236" s="12" t="s">
        <v>83</v>
      </c>
      <c r="AW236" s="12" t="s">
        <v>37</v>
      </c>
      <c r="AX236" s="12" t="s">
        <v>74</v>
      </c>
      <c r="AY236" s="227" t="s">
        <v>196</v>
      </c>
    </row>
    <row r="237" spans="2:65" s="14" customFormat="1">
      <c r="B237" s="239"/>
      <c r="C237" s="240"/>
      <c r="D237" s="218" t="s">
        <v>205</v>
      </c>
      <c r="E237" s="241" t="s">
        <v>24</v>
      </c>
      <c r="F237" s="242" t="s">
        <v>4025</v>
      </c>
      <c r="G237" s="240"/>
      <c r="H237" s="243">
        <v>0.63100000000000001</v>
      </c>
      <c r="I237" s="244"/>
      <c r="J237" s="240"/>
      <c r="K237" s="240"/>
      <c r="L237" s="245"/>
      <c r="M237" s="246"/>
      <c r="N237" s="247"/>
      <c r="O237" s="247"/>
      <c r="P237" s="247"/>
      <c r="Q237" s="247"/>
      <c r="R237" s="247"/>
      <c r="S237" s="247"/>
      <c r="T237" s="248"/>
      <c r="AT237" s="249" t="s">
        <v>205</v>
      </c>
      <c r="AU237" s="249" t="s">
        <v>83</v>
      </c>
      <c r="AV237" s="14" t="s">
        <v>203</v>
      </c>
      <c r="AW237" s="14" t="s">
        <v>37</v>
      </c>
      <c r="AX237" s="14" t="s">
        <v>81</v>
      </c>
      <c r="AY237" s="249" t="s">
        <v>196</v>
      </c>
    </row>
    <row r="238" spans="2:65" s="1" customFormat="1" ht="23" customHeight="1">
      <c r="B238" s="42"/>
      <c r="C238" s="204" t="s">
        <v>404</v>
      </c>
      <c r="D238" s="204" t="s">
        <v>198</v>
      </c>
      <c r="E238" s="205" t="s">
        <v>4026</v>
      </c>
      <c r="F238" s="206" t="s">
        <v>4027</v>
      </c>
      <c r="G238" s="207" t="s">
        <v>320</v>
      </c>
      <c r="H238" s="208">
        <v>6.42</v>
      </c>
      <c r="I238" s="209"/>
      <c r="J238" s="210">
        <f>ROUND(I238*H238,2)</f>
        <v>0</v>
      </c>
      <c r="K238" s="206" t="s">
        <v>202</v>
      </c>
      <c r="L238" s="62"/>
      <c r="M238" s="211" t="s">
        <v>24</v>
      </c>
      <c r="N238" s="212" t="s">
        <v>45</v>
      </c>
      <c r="O238" s="43"/>
      <c r="P238" s="213">
        <f>O238*H238</f>
        <v>0</v>
      </c>
      <c r="Q238" s="213">
        <v>0</v>
      </c>
      <c r="R238" s="213">
        <f>Q238*H238</f>
        <v>0</v>
      </c>
      <c r="S238" s="213">
        <v>7.0000000000000007E-2</v>
      </c>
      <c r="T238" s="214">
        <f>S238*H238</f>
        <v>0.44940000000000002</v>
      </c>
      <c r="AR238" s="25" t="s">
        <v>203</v>
      </c>
      <c r="AT238" s="25" t="s">
        <v>198</v>
      </c>
      <c r="AU238" s="25" t="s">
        <v>83</v>
      </c>
      <c r="AY238" s="25" t="s">
        <v>196</v>
      </c>
      <c r="BE238" s="215">
        <f>IF(N238="základní",J238,0)</f>
        <v>0</v>
      </c>
      <c r="BF238" s="215">
        <f>IF(N238="snížená",J238,0)</f>
        <v>0</v>
      </c>
      <c r="BG238" s="215">
        <f>IF(N238="zákl. přenesená",J238,0)</f>
        <v>0</v>
      </c>
      <c r="BH238" s="215">
        <f>IF(N238="sníž. přenesená",J238,0)</f>
        <v>0</v>
      </c>
      <c r="BI238" s="215">
        <f>IF(N238="nulová",J238,0)</f>
        <v>0</v>
      </c>
      <c r="BJ238" s="25" t="s">
        <v>81</v>
      </c>
      <c r="BK238" s="215">
        <f>ROUND(I238*H238,2)</f>
        <v>0</v>
      </c>
      <c r="BL238" s="25" t="s">
        <v>203</v>
      </c>
      <c r="BM238" s="25" t="s">
        <v>4028</v>
      </c>
    </row>
    <row r="239" spans="2:65" s="12" customFormat="1">
      <c r="B239" s="216"/>
      <c r="C239" s="217"/>
      <c r="D239" s="218" t="s">
        <v>205</v>
      </c>
      <c r="E239" s="219" t="s">
        <v>24</v>
      </c>
      <c r="F239" s="220" t="s">
        <v>4029</v>
      </c>
      <c r="G239" s="217"/>
      <c r="H239" s="221">
        <v>6.42</v>
      </c>
      <c r="I239" s="222"/>
      <c r="J239" s="217"/>
      <c r="K239" s="217"/>
      <c r="L239" s="223"/>
      <c r="M239" s="224"/>
      <c r="N239" s="225"/>
      <c r="O239" s="225"/>
      <c r="P239" s="225"/>
      <c r="Q239" s="225"/>
      <c r="R239" s="225"/>
      <c r="S239" s="225"/>
      <c r="T239" s="226"/>
      <c r="AT239" s="227" t="s">
        <v>205</v>
      </c>
      <c r="AU239" s="227" t="s">
        <v>83</v>
      </c>
      <c r="AV239" s="12" t="s">
        <v>83</v>
      </c>
      <c r="AW239" s="12" t="s">
        <v>37</v>
      </c>
      <c r="AX239" s="12" t="s">
        <v>81</v>
      </c>
      <c r="AY239" s="227" t="s">
        <v>196</v>
      </c>
    </row>
    <row r="240" spans="2:65" s="1" customFormat="1" ht="23" customHeight="1">
      <c r="B240" s="42"/>
      <c r="C240" s="204" t="s">
        <v>408</v>
      </c>
      <c r="D240" s="204" t="s">
        <v>198</v>
      </c>
      <c r="E240" s="205" t="s">
        <v>4030</v>
      </c>
      <c r="F240" s="206" t="s">
        <v>4031</v>
      </c>
      <c r="G240" s="207" t="s">
        <v>201</v>
      </c>
      <c r="H240" s="208">
        <v>1.4239999999999999</v>
      </c>
      <c r="I240" s="209"/>
      <c r="J240" s="210">
        <f>ROUND(I240*H240,2)</f>
        <v>0</v>
      </c>
      <c r="K240" s="206" t="s">
        <v>202</v>
      </c>
      <c r="L240" s="62"/>
      <c r="M240" s="211" t="s">
        <v>24</v>
      </c>
      <c r="N240" s="212" t="s">
        <v>45</v>
      </c>
      <c r="O240" s="43"/>
      <c r="P240" s="213">
        <f>O240*H240</f>
        <v>0</v>
      </c>
      <c r="Q240" s="213">
        <v>0</v>
      </c>
      <c r="R240" s="213">
        <f>Q240*H240</f>
        <v>0</v>
      </c>
      <c r="S240" s="213">
        <v>2.4</v>
      </c>
      <c r="T240" s="214">
        <f>S240*H240</f>
        <v>3.4175999999999997</v>
      </c>
      <c r="AR240" s="25" t="s">
        <v>203</v>
      </c>
      <c r="AT240" s="25" t="s">
        <v>198</v>
      </c>
      <c r="AU240" s="25" t="s">
        <v>83</v>
      </c>
      <c r="AY240" s="25" t="s">
        <v>196</v>
      </c>
      <c r="BE240" s="215">
        <f>IF(N240="základní",J240,0)</f>
        <v>0</v>
      </c>
      <c r="BF240" s="215">
        <f>IF(N240="snížená",J240,0)</f>
        <v>0</v>
      </c>
      <c r="BG240" s="215">
        <f>IF(N240="zákl. přenesená",J240,0)</f>
        <v>0</v>
      </c>
      <c r="BH240" s="215">
        <f>IF(N240="sníž. přenesená",J240,0)</f>
        <v>0</v>
      </c>
      <c r="BI240" s="215">
        <f>IF(N240="nulová",J240,0)</f>
        <v>0</v>
      </c>
      <c r="BJ240" s="25" t="s">
        <v>81</v>
      </c>
      <c r="BK240" s="215">
        <f>ROUND(I240*H240,2)</f>
        <v>0</v>
      </c>
      <c r="BL240" s="25" t="s">
        <v>203</v>
      </c>
      <c r="BM240" s="25" t="s">
        <v>4032</v>
      </c>
    </row>
    <row r="241" spans="2:65" s="12" customFormat="1">
      <c r="B241" s="216"/>
      <c r="C241" s="217"/>
      <c r="D241" s="218" t="s">
        <v>205</v>
      </c>
      <c r="E241" s="219" t="s">
        <v>24</v>
      </c>
      <c r="F241" s="220" t="s">
        <v>4033</v>
      </c>
      <c r="G241" s="217"/>
      <c r="H241" s="221">
        <v>1.4239999999999999</v>
      </c>
      <c r="I241" s="222"/>
      <c r="J241" s="217"/>
      <c r="K241" s="217"/>
      <c r="L241" s="223"/>
      <c r="M241" s="224"/>
      <c r="N241" s="225"/>
      <c r="O241" s="225"/>
      <c r="P241" s="225"/>
      <c r="Q241" s="225"/>
      <c r="R241" s="225"/>
      <c r="S241" s="225"/>
      <c r="T241" s="226"/>
      <c r="AT241" s="227" t="s">
        <v>205</v>
      </c>
      <c r="AU241" s="227" t="s">
        <v>83</v>
      </c>
      <c r="AV241" s="12" t="s">
        <v>83</v>
      </c>
      <c r="AW241" s="12" t="s">
        <v>37</v>
      </c>
      <c r="AX241" s="12" t="s">
        <v>81</v>
      </c>
      <c r="AY241" s="227" t="s">
        <v>196</v>
      </c>
    </row>
    <row r="242" spans="2:65" s="1" customFormat="1" ht="23" customHeight="1">
      <c r="B242" s="42"/>
      <c r="C242" s="204" t="s">
        <v>410</v>
      </c>
      <c r="D242" s="204" t="s">
        <v>198</v>
      </c>
      <c r="E242" s="205" t="s">
        <v>4034</v>
      </c>
      <c r="F242" s="206" t="s">
        <v>4035</v>
      </c>
      <c r="G242" s="207" t="s">
        <v>201</v>
      </c>
      <c r="H242" s="208">
        <v>0.61799999999999999</v>
      </c>
      <c r="I242" s="209"/>
      <c r="J242" s="210">
        <f>ROUND(I242*H242,2)</f>
        <v>0</v>
      </c>
      <c r="K242" s="206" t="s">
        <v>202</v>
      </c>
      <c r="L242" s="62"/>
      <c r="M242" s="211" t="s">
        <v>24</v>
      </c>
      <c r="N242" s="212" t="s">
        <v>45</v>
      </c>
      <c r="O242" s="43"/>
      <c r="P242" s="213">
        <f>O242*H242</f>
        <v>0</v>
      </c>
      <c r="Q242" s="213">
        <v>0</v>
      </c>
      <c r="R242" s="213">
        <f>Q242*H242</f>
        <v>0</v>
      </c>
      <c r="S242" s="213">
        <v>2.4</v>
      </c>
      <c r="T242" s="214">
        <f>S242*H242</f>
        <v>1.4831999999999999</v>
      </c>
      <c r="AR242" s="25" t="s">
        <v>203</v>
      </c>
      <c r="AT242" s="25" t="s">
        <v>198</v>
      </c>
      <c r="AU242" s="25" t="s">
        <v>83</v>
      </c>
      <c r="AY242" s="25" t="s">
        <v>196</v>
      </c>
      <c r="BE242" s="215">
        <f>IF(N242="základní",J242,0)</f>
        <v>0</v>
      </c>
      <c r="BF242" s="215">
        <f>IF(N242="snížená",J242,0)</f>
        <v>0</v>
      </c>
      <c r="BG242" s="215">
        <f>IF(N242="zákl. přenesená",J242,0)</f>
        <v>0</v>
      </c>
      <c r="BH242" s="215">
        <f>IF(N242="sníž. přenesená",J242,0)</f>
        <v>0</v>
      </c>
      <c r="BI242" s="215">
        <f>IF(N242="nulová",J242,0)</f>
        <v>0</v>
      </c>
      <c r="BJ242" s="25" t="s">
        <v>81</v>
      </c>
      <c r="BK242" s="215">
        <f>ROUND(I242*H242,2)</f>
        <v>0</v>
      </c>
      <c r="BL242" s="25" t="s">
        <v>203</v>
      </c>
      <c r="BM242" s="25" t="s">
        <v>4036</v>
      </c>
    </row>
    <row r="243" spans="2:65" s="12" customFormat="1">
      <c r="B243" s="216"/>
      <c r="C243" s="217"/>
      <c r="D243" s="218" t="s">
        <v>205</v>
      </c>
      <c r="E243" s="219" t="s">
        <v>24</v>
      </c>
      <c r="F243" s="220" t="s">
        <v>4037</v>
      </c>
      <c r="G243" s="217"/>
      <c r="H243" s="221">
        <v>0.61799999999999999</v>
      </c>
      <c r="I243" s="222"/>
      <c r="J243" s="217"/>
      <c r="K243" s="217"/>
      <c r="L243" s="223"/>
      <c r="M243" s="224"/>
      <c r="N243" s="225"/>
      <c r="O243" s="225"/>
      <c r="P243" s="225"/>
      <c r="Q243" s="225"/>
      <c r="R243" s="225"/>
      <c r="S243" s="225"/>
      <c r="T243" s="226"/>
      <c r="AT243" s="227" t="s">
        <v>205</v>
      </c>
      <c r="AU243" s="227" t="s">
        <v>83</v>
      </c>
      <c r="AV243" s="12" t="s">
        <v>83</v>
      </c>
      <c r="AW243" s="12" t="s">
        <v>37</v>
      </c>
      <c r="AX243" s="12" t="s">
        <v>81</v>
      </c>
      <c r="AY243" s="227" t="s">
        <v>196</v>
      </c>
    </row>
    <row r="244" spans="2:65" s="1" customFormat="1" ht="34.5" customHeight="1">
      <c r="B244" s="42"/>
      <c r="C244" s="204" t="s">
        <v>332</v>
      </c>
      <c r="D244" s="204" t="s">
        <v>198</v>
      </c>
      <c r="E244" s="205" t="s">
        <v>4038</v>
      </c>
      <c r="F244" s="206" t="s">
        <v>4039</v>
      </c>
      <c r="G244" s="207" t="s">
        <v>201</v>
      </c>
      <c r="H244" s="208">
        <v>3.589</v>
      </c>
      <c r="I244" s="209"/>
      <c r="J244" s="210">
        <f>ROUND(I244*H244,2)</f>
        <v>0</v>
      </c>
      <c r="K244" s="206" t="s">
        <v>202</v>
      </c>
      <c r="L244" s="62"/>
      <c r="M244" s="211" t="s">
        <v>24</v>
      </c>
      <c r="N244" s="212" t="s">
        <v>45</v>
      </c>
      <c r="O244" s="43"/>
      <c r="P244" s="213">
        <f>O244*H244</f>
        <v>0</v>
      </c>
      <c r="Q244" s="213">
        <v>0</v>
      </c>
      <c r="R244" s="213">
        <f>Q244*H244</f>
        <v>0</v>
      </c>
      <c r="S244" s="213">
        <v>1.4</v>
      </c>
      <c r="T244" s="214">
        <f>S244*H244</f>
        <v>5.0245999999999995</v>
      </c>
      <c r="AR244" s="25" t="s">
        <v>203</v>
      </c>
      <c r="AT244" s="25" t="s">
        <v>198</v>
      </c>
      <c r="AU244" s="25" t="s">
        <v>83</v>
      </c>
      <c r="AY244" s="25" t="s">
        <v>196</v>
      </c>
      <c r="BE244" s="215">
        <f>IF(N244="základní",J244,0)</f>
        <v>0</v>
      </c>
      <c r="BF244" s="215">
        <f>IF(N244="snížená",J244,0)</f>
        <v>0</v>
      </c>
      <c r="BG244" s="215">
        <f>IF(N244="zákl. přenesená",J244,0)</f>
        <v>0</v>
      </c>
      <c r="BH244" s="215">
        <f>IF(N244="sníž. přenesená",J244,0)</f>
        <v>0</v>
      </c>
      <c r="BI244" s="215">
        <f>IF(N244="nulová",J244,0)</f>
        <v>0</v>
      </c>
      <c r="BJ244" s="25" t="s">
        <v>81</v>
      </c>
      <c r="BK244" s="215">
        <f>ROUND(I244*H244,2)</f>
        <v>0</v>
      </c>
      <c r="BL244" s="25" t="s">
        <v>203</v>
      </c>
      <c r="BM244" s="25" t="s">
        <v>4040</v>
      </c>
    </row>
    <row r="245" spans="2:65" s="15" customFormat="1">
      <c r="B245" s="260"/>
      <c r="C245" s="261"/>
      <c r="D245" s="218" t="s">
        <v>205</v>
      </c>
      <c r="E245" s="262" t="s">
        <v>24</v>
      </c>
      <c r="F245" s="263" t="s">
        <v>4041</v>
      </c>
      <c r="G245" s="261"/>
      <c r="H245" s="262" t="s">
        <v>24</v>
      </c>
      <c r="I245" s="264"/>
      <c r="J245" s="261"/>
      <c r="K245" s="261"/>
      <c r="L245" s="265"/>
      <c r="M245" s="266"/>
      <c r="N245" s="267"/>
      <c r="O245" s="267"/>
      <c r="P245" s="267"/>
      <c r="Q245" s="267"/>
      <c r="R245" s="267"/>
      <c r="S245" s="267"/>
      <c r="T245" s="268"/>
      <c r="AT245" s="269" t="s">
        <v>205</v>
      </c>
      <c r="AU245" s="269" t="s">
        <v>83</v>
      </c>
      <c r="AV245" s="15" t="s">
        <v>81</v>
      </c>
      <c r="AW245" s="15" t="s">
        <v>37</v>
      </c>
      <c r="AX245" s="15" t="s">
        <v>74</v>
      </c>
      <c r="AY245" s="269" t="s">
        <v>196</v>
      </c>
    </row>
    <row r="246" spans="2:65" s="12" customFormat="1">
      <c r="B246" s="216"/>
      <c r="C246" s="217"/>
      <c r="D246" s="218" t="s">
        <v>205</v>
      </c>
      <c r="E246" s="219" t="s">
        <v>24</v>
      </c>
      <c r="F246" s="220" t="s">
        <v>24</v>
      </c>
      <c r="G246" s="217"/>
      <c r="H246" s="221">
        <v>0</v>
      </c>
      <c r="I246" s="222"/>
      <c r="J246" s="217"/>
      <c r="K246" s="217"/>
      <c r="L246" s="223"/>
      <c r="M246" s="224"/>
      <c r="N246" s="225"/>
      <c r="O246" s="225"/>
      <c r="P246" s="225"/>
      <c r="Q246" s="225"/>
      <c r="R246" s="225"/>
      <c r="S246" s="225"/>
      <c r="T246" s="226"/>
      <c r="AT246" s="227" t="s">
        <v>205</v>
      </c>
      <c r="AU246" s="227" t="s">
        <v>83</v>
      </c>
      <c r="AV246" s="12" t="s">
        <v>83</v>
      </c>
      <c r="AW246" s="12" t="s">
        <v>37</v>
      </c>
      <c r="AX246" s="12" t="s">
        <v>74</v>
      </c>
      <c r="AY246" s="227" t="s">
        <v>196</v>
      </c>
    </row>
    <row r="247" spans="2:65" s="12" customFormat="1">
      <c r="B247" s="216"/>
      <c r="C247" s="217"/>
      <c r="D247" s="218" t="s">
        <v>205</v>
      </c>
      <c r="E247" s="219" t="s">
        <v>24</v>
      </c>
      <c r="F247" s="220" t="s">
        <v>4042</v>
      </c>
      <c r="G247" s="217"/>
      <c r="H247" s="221">
        <v>2.907</v>
      </c>
      <c r="I247" s="222"/>
      <c r="J247" s="217"/>
      <c r="K247" s="217"/>
      <c r="L247" s="223"/>
      <c r="M247" s="224"/>
      <c r="N247" s="225"/>
      <c r="O247" s="225"/>
      <c r="P247" s="225"/>
      <c r="Q247" s="225"/>
      <c r="R247" s="225"/>
      <c r="S247" s="225"/>
      <c r="T247" s="226"/>
      <c r="AT247" s="227" t="s">
        <v>205</v>
      </c>
      <c r="AU247" s="227" t="s">
        <v>83</v>
      </c>
      <c r="AV247" s="12" t="s">
        <v>83</v>
      </c>
      <c r="AW247" s="12" t="s">
        <v>37</v>
      </c>
      <c r="AX247" s="12" t="s">
        <v>74</v>
      </c>
      <c r="AY247" s="227" t="s">
        <v>196</v>
      </c>
    </row>
    <row r="248" spans="2:65" s="12" customFormat="1">
      <c r="B248" s="216"/>
      <c r="C248" s="217"/>
      <c r="D248" s="218" t="s">
        <v>205</v>
      </c>
      <c r="E248" s="219" t="s">
        <v>24</v>
      </c>
      <c r="F248" s="220" t="s">
        <v>4043</v>
      </c>
      <c r="G248" s="217"/>
      <c r="H248" s="221">
        <v>0.68200000000000005</v>
      </c>
      <c r="I248" s="222"/>
      <c r="J248" s="217"/>
      <c r="K248" s="217"/>
      <c r="L248" s="223"/>
      <c r="M248" s="224"/>
      <c r="N248" s="225"/>
      <c r="O248" s="225"/>
      <c r="P248" s="225"/>
      <c r="Q248" s="225"/>
      <c r="R248" s="225"/>
      <c r="S248" s="225"/>
      <c r="T248" s="226"/>
      <c r="AT248" s="227" t="s">
        <v>205</v>
      </c>
      <c r="AU248" s="227" t="s">
        <v>83</v>
      </c>
      <c r="AV248" s="12" t="s">
        <v>83</v>
      </c>
      <c r="AW248" s="12" t="s">
        <v>37</v>
      </c>
      <c r="AX248" s="12" t="s">
        <v>74</v>
      </c>
      <c r="AY248" s="227" t="s">
        <v>196</v>
      </c>
    </row>
    <row r="249" spans="2:65" s="14" customFormat="1">
      <c r="B249" s="239"/>
      <c r="C249" s="240"/>
      <c r="D249" s="218" t="s">
        <v>205</v>
      </c>
      <c r="E249" s="241" t="s">
        <v>24</v>
      </c>
      <c r="F249" s="242" t="s">
        <v>238</v>
      </c>
      <c r="G249" s="240"/>
      <c r="H249" s="243">
        <v>3.589</v>
      </c>
      <c r="I249" s="244"/>
      <c r="J249" s="240"/>
      <c r="K249" s="240"/>
      <c r="L249" s="245"/>
      <c r="M249" s="246"/>
      <c r="N249" s="247"/>
      <c r="O249" s="247"/>
      <c r="P249" s="247"/>
      <c r="Q249" s="247"/>
      <c r="R249" s="247"/>
      <c r="S249" s="247"/>
      <c r="T249" s="248"/>
      <c r="AT249" s="249" t="s">
        <v>205</v>
      </c>
      <c r="AU249" s="249" t="s">
        <v>83</v>
      </c>
      <c r="AV249" s="14" t="s">
        <v>203</v>
      </c>
      <c r="AW249" s="14" t="s">
        <v>37</v>
      </c>
      <c r="AX249" s="14" t="s">
        <v>81</v>
      </c>
      <c r="AY249" s="249" t="s">
        <v>196</v>
      </c>
    </row>
    <row r="250" spans="2:65" s="1" customFormat="1" ht="23" customHeight="1">
      <c r="B250" s="42"/>
      <c r="C250" s="204" t="s">
        <v>422</v>
      </c>
      <c r="D250" s="204" t="s">
        <v>198</v>
      </c>
      <c r="E250" s="205" t="s">
        <v>2912</v>
      </c>
      <c r="F250" s="206" t="s">
        <v>2913</v>
      </c>
      <c r="G250" s="207" t="s">
        <v>320</v>
      </c>
      <c r="H250" s="208">
        <v>9.4</v>
      </c>
      <c r="I250" s="209"/>
      <c r="J250" s="210">
        <f>ROUND(I250*H250,2)</f>
        <v>0</v>
      </c>
      <c r="K250" s="206" t="s">
        <v>202</v>
      </c>
      <c r="L250" s="62"/>
      <c r="M250" s="211" t="s">
        <v>24</v>
      </c>
      <c r="N250" s="212" t="s">
        <v>45</v>
      </c>
      <c r="O250" s="43"/>
      <c r="P250" s="213">
        <f>O250*H250</f>
        <v>0</v>
      </c>
      <c r="Q250" s="213">
        <v>0</v>
      </c>
      <c r="R250" s="213">
        <f>Q250*H250</f>
        <v>0</v>
      </c>
      <c r="S250" s="213">
        <v>0</v>
      </c>
      <c r="T250" s="214">
        <f>S250*H250</f>
        <v>0</v>
      </c>
      <c r="AR250" s="25" t="s">
        <v>203</v>
      </c>
      <c r="AT250" s="25" t="s">
        <v>198</v>
      </c>
      <c r="AU250" s="25" t="s">
        <v>83</v>
      </c>
      <c r="AY250" s="25" t="s">
        <v>196</v>
      </c>
      <c r="BE250" s="215">
        <f>IF(N250="základní",J250,0)</f>
        <v>0</v>
      </c>
      <c r="BF250" s="215">
        <f>IF(N250="snížená",J250,0)</f>
        <v>0</v>
      </c>
      <c r="BG250" s="215">
        <f>IF(N250="zákl. přenesená",J250,0)</f>
        <v>0</v>
      </c>
      <c r="BH250" s="215">
        <f>IF(N250="sníž. přenesená",J250,0)</f>
        <v>0</v>
      </c>
      <c r="BI250" s="215">
        <f>IF(N250="nulová",J250,0)</f>
        <v>0</v>
      </c>
      <c r="BJ250" s="25" t="s">
        <v>81</v>
      </c>
      <c r="BK250" s="215">
        <f>ROUND(I250*H250,2)</f>
        <v>0</v>
      </c>
      <c r="BL250" s="25" t="s">
        <v>203</v>
      </c>
      <c r="BM250" s="25" t="s">
        <v>4044</v>
      </c>
    </row>
    <row r="251" spans="2:65" s="12" customFormat="1">
      <c r="B251" s="216"/>
      <c r="C251" s="217"/>
      <c r="D251" s="218" t="s">
        <v>205</v>
      </c>
      <c r="E251" s="219" t="s">
        <v>24</v>
      </c>
      <c r="F251" s="220" t="s">
        <v>4045</v>
      </c>
      <c r="G251" s="217"/>
      <c r="H251" s="221">
        <v>14.3</v>
      </c>
      <c r="I251" s="222"/>
      <c r="J251" s="217"/>
      <c r="K251" s="217"/>
      <c r="L251" s="223"/>
      <c r="M251" s="224"/>
      <c r="N251" s="225"/>
      <c r="O251" s="225"/>
      <c r="P251" s="225"/>
      <c r="Q251" s="225"/>
      <c r="R251" s="225"/>
      <c r="S251" s="225"/>
      <c r="T251" s="226"/>
      <c r="AT251" s="227" t="s">
        <v>205</v>
      </c>
      <c r="AU251" s="227" t="s">
        <v>83</v>
      </c>
      <c r="AV251" s="12" t="s">
        <v>83</v>
      </c>
      <c r="AW251" s="12" t="s">
        <v>37</v>
      </c>
      <c r="AX251" s="12" t="s">
        <v>74</v>
      </c>
      <c r="AY251" s="227" t="s">
        <v>196</v>
      </c>
    </row>
    <row r="252" spans="2:65" s="12" customFormat="1">
      <c r="B252" s="216"/>
      <c r="C252" s="217"/>
      <c r="D252" s="218" t="s">
        <v>205</v>
      </c>
      <c r="E252" s="219" t="s">
        <v>24</v>
      </c>
      <c r="F252" s="220" t="s">
        <v>4046</v>
      </c>
      <c r="G252" s="217"/>
      <c r="H252" s="221">
        <v>-4.9000000000000004</v>
      </c>
      <c r="I252" s="222"/>
      <c r="J252" s="217"/>
      <c r="K252" s="217"/>
      <c r="L252" s="223"/>
      <c r="M252" s="224"/>
      <c r="N252" s="225"/>
      <c r="O252" s="225"/>
      <c r="P252" s="225"/>
      <c r="Q252" s="225"/>
      <c r="R252" s="225"/>
      <c r="S252" s="225"/>
      <c r="T252" s="226"/>
      <c r="AT252" s="227" t="s">
        <v>205</v>
      </c>
      <c r="AU252" s="227" t="s">
        <v>83</v>
      </c>
      <c r="AV252" s="12" t="s">
        <v>83</v>
      </c>
      <c r="AW252" s="12" t="s">
        <v>37</v>
      </c>
      <c r="AX252" s="12" t="s">
        <v>74</v>
      </c>
      <c r="AY252" s="227" t="s">
        <v>196</v>
      </c>
    </row>
    <row r="253" spans="2:65" s="14" customFormat="1">
      <c r="B253" s="239"/>
      <c r="C253" s="240"/>
      <c r="D253" s="218" t="s">
        <v>205</v>
      </c>
      <c r="E253" s="241" t="s">
        <v>24</v>
      </c>
      <c r="F253" s="242" t="s">
        <v>238</v>
      </c>
      <c r="G253" s="240"/>
      <c r="H253" s="243">
        <v>9.4</v>
      </c>
      <c r="I253" s="244"/>
      <c r="J253" s="240"/>
      <c r="K253" s="240"/>
      <c r="L253" s="245"/>
      <c r="M253" s="246"/>
      <c r="N253" s="247"/>
      <c r="O253" s="247"/>
      <c r="P253" s="247"/>
      <c r="Q253" s="247"/>
      <c r="R253" s="247"/>
      <c r="S253" s="247"/>
      <c r="T253" s="248"/>
      <c r="AT253" s="249" t="s">
        <v>205</v>
      </c>
      <c r="AU253" s="249" t="s">
        <v>83</v>
      </c>
      <c r="AV253" s="14" t="s">
        <v>203</v>
      </c>
      <c r="AW253" s="14" t="s">
        <v>37</v>
      </c>
      <c r="AX253" s="14" t="s">
        <v>81</v>
      </c>
      <c r="AY253" s="249" t="s">
        <v>196</v>
      </c>
    </row>
    <row r="254" spans="2:65" s="1" customFormat="1" ht="46" customHeight="1">
      <c r="B254" s="42"/>
      <c r="C254" s="204" t="s">
        <v>417</v>
      </c>
      <c r="D254" s="204" t="s">
        <v>198</v>
      </c>
      <c r="E254" s="205" t="s">
        <v>4047</v>
      </c>
      <c r="F254" s="206" t="s">
        <v>4048</v>
      </c>
      <c r="G254" s="207" t="s">
        <v>267</v>
      </c>
      <c r="H254" s="208">
        <v>14.96</v>
      </c>
      <c r="I254" s="209"/>
      <c r="J254" s="210">
        <f>ROUND(I254*H254,2)</f>
        <v>0</v>
      </c>
      <c r="K254" s="206" t="s">
        <v>202</v>
      </c>
      <c r="L254" s="62"/>
      <c r="M254" s="211" t="s">
        <v>24</v>
      </c>
      <c r="N254" s="212" t="s">
        <v>45</v>
      </c>
      <c r="O254" s="43"/>
      <c r="P254" s="213">
        <f>O254*H254</f>
        <v>0</v>
      </c>
      <c r="Q254" s="213">
        <v>0</v>
      </c>
      <c r="R254" s="213">
        <f>Q254*H254</f>
        <v>0</v>
      </c>
      <c r="S254" s="213">
        <v>0.22</v>
      </c>
      <c r="T254" s="214">
        <f>S254*H254</f>
        <v>3.2912000000000003</v>
      </c>
      <c r="AR254" s="25" t="s">
        <v>203</v>
      </c>
      <c r="AT254" s="25" t="s">
        <v>198</v>
      </c>
      <c r="AU254" s="25" t="s">
        <v>83</v>
      </c>
      <c r="AY254" s="25" t="s">
        <v>196</v>
      </c>
      <c r="BE254" s="215">
        <f>IF(N254="základní",J254,0)</f>
        <v>0</v>
      </c>
      <c r="BF254" s="215">
        <f>IF(N254="snížená",J254,0)</f>
        <v>0</v>
      </c>
      <c r="BG254" s="215">
        <f>IF(N254="zákl. přenesená",J254,0)</f>
        <v>0</v>
      </c>
      <c r="BH254" s="215">
        <f>IF(N254="sníž. přenesená",J254,0)</f>
        <v>0</v>
      </c>
      <c r="BI254" s="215">
        <f>IF(N254="nulová",J254,0)</f>
        <v>0</v>
      </c>
      <c r="BJ254" s="25" t="s">
        <v>81</v>
      </c>
      <c r="BK254" s="215">
        <f>ROUND(I254*H254,2)</f>
        <v>0</v>
      </c>
      <c r="BL254" s="25" t="s">
        <v>203</v>
      </c>
      <c r="BM254" s="25" t="s">
        <v>4049</v>
      </c>
    </row>
    <row r="255" spans="2:65" s="15" customFormat="1">
      <c r="B255" s="260"/>
      <c r="C255" s="261"/>
      <c r="D255" s="218" t="s">
        <v>205</v>
      </c>
      <c r="E255" s="262" t="s">
        <v>24</v>
      </c>
      <c r="F255" s="263" t="s">
        <v>4050</v>
      </c>
      <c r="G255" s="261"/>
      <c r="H255" s="262" t="s">
        <v>24</v>
      </c>
      <c r="I255" s="264"/>
      <c r="J255" s="261"/>
      <c r="K255" s="261"/>
      <c r="L255" s="265"/>
      <c r="M255" s="266"/>
      <c r="N255" s="267"/>
      <c r="O255" s="267"/>
      <c r="P255" s="267"/>
      <c r="Q255" s="267"/>
      <c r="R255" s="267"/>
      <c r="S255" s="267"/>
      <c r="T255" s="268"/>
      <c r="AT255" s="269" t="s">
        <v>205</v>
      </c>
      <c r="AU255" s="269" t="s">
        <v>83</v>
      </c>
      <c r="AV255" s="15" t="s">
        <v>81</v>
      </c>
      <c r="AW255" s="15" t="s">
        <v>37</v>
      </c>
      <c r="AX255" s="15" t="s">
        <v>74</v>
      </c>
      <c r="AY255" s="269" t="s">
        <v>196</v>
      </c>
    </row>
    <row r="256" spans="2:65" s="12" customFormat="1">
      <c r="B256" s="216"/>
      <c r="C256" s="217"/>
      <c r="D256" s="218" t="s">
        <v>205</v>
      </c>
      <c r="E256" s="219" t="s">
        <v>24</v>
      </c>
      <c r="F256" s="220" t="s">
        <v>24</v>
      </c>
      <c r="G256" s="217"/>
      <c r="H256" s="221">
        <v>0</v>
      </c>
      <c r="I256" s="222"/>
      <c r="J256" s="217"/>
      <c r="K256" s="217"/>
      <c r="L256" s="223"/>
      <c r="M256" s="224"/>
      <c r="N256" s="225"/>
      <c r="O256" s="225"/>
      <c r="P256" s="225"/>
      <c r="Q256" s="225"/>
      <c r="R256" s="225"/>
      <c r="S256" s="225"/>
      <c r="T256" s="226"/>
      <c r="AT256" s="227" t="s">
        <v>205</v>
      </c>
      <c r="AU256" s="227" t="s">
        <v>83</v>
      </c>
      <c r="AV256" s="12" t="s">
        <v>83</v>
      </c>
      <c r="AW256" s="12" t="s">
        <v>37</v>
      </c>
      <c r="AX256" s="12" t="s">
        <v>74</v>
      </c>
      <c r="AY256" s="227" t="s">
        <v>196</v>
      </c>
    </row>
    <row r="257" spans="2:65" s="12" customFormat="1">
      <c r="B257" s="216"/>
      <c r="C257" s="217"/>
      <c r="D257" s="218" t="s">
        <v>205</v>
      </c>
      <c r="E257" s="219" t="s">
        <v>24</v>
      </c>
      <c r="F257" s="220" t="s">
        <v>4051</v>
      </c>
      <c r="G257" s="217"/>
      <c r="H257" s="221">
        <v>18.190000000000001</v>
      </c>
      <c r="I257" s="222"/>
      <c r="J257" s="217"/>
      <c r="K257" s="217"/>
      <c r="L257" s="223"/>
      <c r="M257" s="224"/>
      <c r="N257" s="225"/>
      <c r="O257" s="225"/>
      <c r="P257" s="225"/>
      <c r="Q257" s="225"/>
      <c r="R257" s="225"/>
      <c r="S257" s="225"/>
      <c r="T257" s="226"/>
      <c r="AT257" s="227" t="s">
        <v>205</v>
      </c>
      <c r="AU257" s="227" t="s">
        <v>83</v>
      </c>
      <c r="AV257" s="12" t="s">
        <v>83</v>
      </c>
      <c r="AW257" s="12" t="s">
        <v>37</v>
      </c>
      <c r="AX257" s="12" t="s">
        <v>74</v>
      </c>
      <c r="AY257" s="227" t="s">
        <v>196</v>
      </c>
    </row>
    <row r="258" spans="2:65" s="12" customFormat="1">
      <c r="B258" s="216"/>
      <c r="C258" s="217"/>
      <c r="D258" s="218" t="s">
        <v>205</v>
      </c>
      <c r="E258" s="219" t="s">
        <v>24</v>
      </c>
      <c r="F258" s="220" t="s">
        <v>4052</v>
      </c>
      <c r="G258" s="217"/>
      <c r="H258" s="221">
        <v>-3.23</v>
      </c>
      <c r="I258" s="222"/>
      <c r="J258" s="217"/>
      <c r="K258" s="217"/>
      <c r="L258" s="223"/>
      <c r="M258" s="224"/>
      <c r="N258" s="225"/>
      <c r="O258" s="225"/>
      <c r="P258" s="225"/>
      <c r="Q258" s="225"/>
      <c r="R258" s="225"/>
      <c r="S258" s="225"/>
      <c r="T258" s="226"/>
      <c r="AT258" s="227" t="s">
        <v>205</v>
      </c>
      <c r="AU258" s="227" t="s">
        <v>83</v>
      </c>
      <c r="AV258" s="12" t="s">
        <v>83</v>
      </c>
      <c r="AW258" s="12" t="s">
        <v>37</v>
      </c>
      <c r="AX258" s="12" t="s">
        <v>74</v>
      </c>
      <c r="AY258" s="227" t="s">
        <v>196</v>
      </c>
    </row>
    <row r="259" spans="2:65" s="14" customFormat="1">
      <c r="B259" s="239"/>
      <c r="C259" s="240"/>
      <c r="D259" s="218" t="s">
        <v>205</v>
      </c>
      <c r="E259" s="241" t="s">
        <v>24</v>
      </c>
      <c r="F259" s="242" t="s">
        <v>238</v>
      </c>
      <c r="G259" s="240"/>
      <c r="H259" s="243">
        <v>14.96</v>
      </c>
      <c r="I259" s="244"/>
      <c r="J259" s="240"/>
      <c r="K259" s="240"/>
      <c r="L259" s="245"/>
      <c r="M259" s="246"/>
      <c r="N259" s="247"/>
      <c r="O259" s="247"/>
      <c r="P259" s="247"/>
      <c r="Q259" s="247"/>
      <c r="R259" s="247"/>
      <c r="S259" s="247"/>
      <c r="T259" s="248"/>
      <c r="AT259" s="249" t="s">
        <v>205</v>
      </c>
      <c r="AU259" s="249" t="s">
        <v>83</v>
      </c>
      <c r="AV259" s="14" t="s">
        <v>203</v>
      </c>
      <c r="AW259" s="14" t="s">
        <v>37</v>
      </c>
      <c r="AX259" s="14" t="s">
        <v>81</v>
      </c>
      <c r="AY259" s="249" t="s">
        <v>196</v>
      </c>
    </row>
    <row r="260" spans="2:65" s="1" customFormat="1" ht="57.5" customHeight="1">
      <c r="B260" s="42"/>
      <c r="C260" s="204" t="s">
        <v>427</v>
      </c>
      <c r="D260" s="204" t="s">
        <v>198</v>
      </c>
      <c r="E260" s="205" t="s">
        <v>4053</v>
      </c>
      <c r="F260" s="206" t="s">
        <v>4054</v>
      </c>
      <c r="G260" s="207" t="s">
        <v>267</v>
      </c>
      <c r="H260" s="208">
        <v>14.96</v>
      </c>
      <c r="I260" s="209"/>
      <c r="J260" s="210">
        <f>ROUND(I260*H260,2)</f>
        <v>0</v>
      </c>
      <c r="K260" s="206" t="s">
        <v>202</v>
      </c>
      <c r="L260" s="62"/>
      <c r="M260" s="211" t="s">
        <v>24</v>
      </c>
      <c r="N260" s="212" t="s">
        <v>45</v>
      </c>
      <c r="O260" s="43"/>
      <c r="P260" s="213">
        <f>O260*H260</f>
        <v>0</v>
      </c>
      <c r="Q260" s="213">
        <v>0</v>
      </c>
      <c r="R260" s="213">
        <f>Q260*H260</f>
        <v>0</v>
      </c>
      <c r="S260" s="213">
        <v>0.28999999999999998</v>
      </c>
      <c r="T260" s="214">
        <f>S260*H260</f>
        <v>4.3384</v>
      </c>
      <c r="AR260" s="25" t="s">
        <v>203</v>
      </c>
      <c r="AT260" s="25" t="s">
        <v>198</v>
      </c>
      <c r="AU260" s="25" t="s">
        <v>83</v>
      </c>
      <c r="AY260" s="25" t="s">
        <v>196</v>
      </c>
      <c r="BE260" s="215">
        <f>IF(N260="základní",J260,0)</f>
        <v>0</v>
      </c>
      <c r="BF260" s="215">
        <f>IF(N260="snížená",J260,0)</f>
        <v>0</v>
      </c>
      <c r="BG260" s="215">
        <f>IF(N260="zákl. přenesená",J260,0)</f>
        <v>0</v>
      </c>
      <c r="BH260" s="215">
        <f>IF(N260="sníž. přenesená",J260,0)</f>
        <v>0</v>
      </c>
      <c r="BI260" s="215">
        <f>IF(N260="nulová",J260,0)</f>
        <v>0</v>
      </c>
      <c r="BJ260" s="25" t="s">
        <v>81</v>
      </c>
      <c r="BK260" s="215">
        <f>ROUND(I260*H260,2)</f>
        <v>0</v>
      </c>
      <c r="BL260" s="25" t="s">
        <v>203</v>
      </c>
      <c r="BM260" s="25" t="s">
        <v>4055</v>
      </c>
    </row>
    <row r="261" spans="2:65" s="15" customFormat="1">
      <c r="B261" s="260"/>
      <c r="C261" s="261"/>
      <c r="D261" s="218" t="s">
        <v>205</v>
      </c>
      <c r="E261" s="262" t="s">
        <v>24</v>
      </c>
      <c r="F261" s="263" t="s">
        <v>4050</v>
      </c>
      <c r="G261" s="261"/>
      <c r="H261" s="262" t="s">
        <v>24</v>
      </c>
      <c r="I261" s="264"/>
      <c r="J261" s="261"/>
      <c r="K261" s="261"/>
      <c r="L261" s="265"/>
      <c r="M261" s="266"/>
      <c r="N261" s="267"/>
      <c r="O261" s="267"/>
      <c r="P261" s="267"/>
      <c r="Q261" s="267"/>
      <c r="R261" s="267"/>
      <c r="S261" s="267"/>
      <c r="T261" s="268"/>
      <c r="AT261" s="269" t="s">
        <v>205</v>
      </c>
      <c r="AU261" s="269" t="s">
        <v>83</v>
      </c>
      <c r="AV261" s="15" t="s">
        <v>81</v>
      </c>
      <c r="AW261" s="15" t="s">
        <v>37</v>
      </c>
      <c r="AX261" s="15" t="s">
        <v>74</v>
      </c>
      <c r="AY261" s="269" t="s">
        <v>196</v>
      </c>
    </row>
    <row r="262" spans="2:65" s="12" customFormat="1">
      <c r="B262" s="216"/>
      <c r="C262" s="217"/>
      <c r="D262" s="218" t="s">
        <v>205</v>
      </c>
      <c r="E262" s="219" t="s">
        <v>24</v>
      </c>
      <c r="F262" s="220" t="s">
        <v>24</v>
      </c>
      <c r="G262" s="217"/>
      <c r="H262" s="221">
        <v>0</v>
      </c>
      <c r="I262" s="222"/>
      <c r="J262" s="217"/>
      <c r="K262" s="217"/>
      <c r="L262" s="223"/>
      <c r="M262" s="224"/>
      <c r="N262" s="225"/>
      <c r="O262" s="225"/>
      <c r="P262" s="225"/>
      <c r="Q262" s="225"/>
      <c r="R262" s="225"/>
      <c r="S262" s="225"/>
      <c r="T262" s="226"/>
      <c r="AT262" s="227" t="s">
        <v>205</v>
      </c>
      <c r="AU262" s="227" t="s">
        <v>83</v>
      </c>
      <c r="AV262" s="12" t="s">
        <v>83</v>
      </c>
      <c r="AW262" s="12" t="s">
        <v>37</v>
      </c>
      <c r="AX262" s="12" t="s">
        <v>74</v>
      </c>
      <c r="AY262" s="227" t="s">
        <v>196</v>
      </c>
    </row>
    <row r="263" spans="2:65" s="12" customFormat="1">
      <c r="B263" s="216"/>
      <c r="C263" s="217"/>
      <c r="D263" s="218" t="s">
        <v>205</v>
      </c>
      <c r="E263" s="219" t="s">
        <v>24</v>
      </c>
      <c r="F263" s="220" t="s">
        <v>4051</v>
      </c>
      <c r="G263" s="217"/>
      <c r="H263" s="221">
        <v>18.190000000000001</v>
      </c>
      <c r="I263" s="222"/>
      <c r="J263" s="217"/>
      <c r="K263" s="217"/>
      <c r="L263" s="223"/>
      <c r="M263" s="224"/>
      <c r="N263" s="225"/>
      <c r="O263" s="225"/>
      <c r="P263" s="225"/>
      <c r="Q263" s="225"/>
      <c r="R263" s="225"/>
      <c r="S263" s="225"/>
      <c r="T263" s="226"/>
      <c r="AT263" s="227" t="s">
        <v>205</v>
      </c>
      <c r="AU263" s="227" t="s">
        <v>83</v>
      </c>
      <c r="AV263" s="12" t="s">
        <v>83</v>
      </c>
      <c r="AW263" s="12" t="s">
        <v>37</v>
      </c>
      <c r="AX263" s="12" t="s">
        <v>74</v>
      </c>
      <c r="AY263" s="227" t="s">
        <v>196</v>
      </c>
    </row>
    <row r="264" spans="2:65" s="12" customFormat="1">
      <c r="B264" s="216"/>
      <c r="C264" s="217"/>
      <c r="D264" s="218" t="s">
        <v>205</v>
      </c>
      <c r="E264" s="219" t="s">
        <v>24</v>
      </c>
      <c r="F264" s="220" t="s">
        <v>4052</v>
      </c>
      <c r="G264" s="217"/>
      <c r="H264" s="221">
        <v>-3.23</v>
      </c>
      <c r="I264" s="222"/>
      <c r="J264" s="217"/>
      <c r="K264" s="217"/>
      <c r="L264" s="223"/>
      <c r="M264" s="224"/>
      <c r="N264" s="225"/>
      <c r="O264" s="225"/>
      <c r="P264" s="225"/>
      <c r="Q264" s="225"/>
      <c r="R264" s="225"/>
      <c r="S264" s="225"/>
      <c r="T264" s="226"/>
      <c r="AT264" s="227" t="s">
        <v>205</v>
      </c>
      <c r="AU264" s="227" t="s">
        <v>83</v>
      </c>
      <c r="AV264" s="12" t="s">
        <v>83</v>
      </c>
      <c r="AW264" s="12" t="s">
        <v>37</v>
      </c>
      <c r="AX264" s="12" t="s">
        <v>74</v>
      </c>
      <c r="AY264" s="227" t="s">
        <v>196</v>
      </c>
    </row>
    <row r="265" spans="2:65" s="14" customFormat="1">
      <c r="B265" s="239"/>
      <c r="C265" s="240"/>
      <c r="D265" s="218" t="s">
        <v>205</v>
      </c>
      <c r="E265" s="241" t="s">
        <v>24</v>
      </c>
      <c r="F265" s="242" t="s">
        <v>238</v>
      </c>
      <c r="G265" s="240"/>
      <c r="H265" s="243">
        <v>14.96</v>
      </c>
      <c r="I265" s="244"/>
      <c r="J265" s="240"/>
      <c r="K265" s="240"/>
      <c r="L265" s="245"/>
      <c r="M265" s="246"/>
      <c r="N265" s="247"/>
      <c r="O265" s="247"/>
      <c r="P265" s="247"/>
      <c r="Q265" s="247"/>
      <c r="R265" s="247"/>
      <c r="S265" s="247"/>
      <c r="T265" s="248"/>
      <c r="AT265" s="249" t="s">
        <v>205</v>
      </c>
      <c r="AU265" s="249" t="s">
        <v>83</v>
      </c>
      <c r="AV265" s="14" t="s">
        <v>203</v>
      </c>
      <c r="AW265" s="14" t="s">
        <v>37</v>
      </c>
      <c r="AX265" s="14" t="s">
        <v>81</v>
      </c>
      <c r="AY265" s="249" t="s">
        <v>196</v>
      </c>
    </row>
    <row r="266" spans="2:65" s="1" customFormat="1" ht="23" customHeight="1">
      <c r="B266" s="42"/>
      <c r="C266" s="204" t="s">
        <v>429</v>
      </c>
      <c r="D266" s="204" t="s">
        <v>198</v>
      </c>
      <c r="E266" s="205" t="s">
        <v>2331</v>
      </c>
      <c r="F266" s="206" t="s">
        <v>2332</v>
      </c>
      <c r="G266" s="207" t="s">
        <v>267</v>
      </c>
      <c r="H266" s="208">
        <v>5.86</v>
      </c>
      <c r="I266" s="209"/>
      <c r="J266" s="210">
        <f>ROUND(I266*H266,2)</f>
        <v>0</v>
      </c>
      <c r="K266" s="206" t="s">
        <v>202</v>
      </c>
      <c r="L266" s="62"/>
      <c r="M266" s="211" t="s">
        <v>24</v>
      </c>
      <c r="N266" s="212" t="s">
        <v>45</v>
      </c>
      <c r="O266" s="43"/>
      <c r="P266" s="213">
        <f>O266*H266</f>
        <v>0</v>
      </c>
      <c r="Q266" s="213">
        <v>0</v>
      </c>
      <c r="R266" s="213">
        <f>Q266*H266</f>
        <v>0</v>
      </c>
      <c r="S266" s="213">
        <v>0</v>
      </c>
      <c r="T266" s="214">
        <f>S266*H266</f>
        <v>0</v>
      </c>
      <c r="AR266" s="25" t="s">
        <v>203</v>
      </c>
      <c r="AT266" s="25" t="s">
        <v>198</v>
      </c>
      <c r="AU266" s="25" t="s">
        <v>83</v>
      </c>
      <c r="AY266" s="25" t="s">
        <v>196</v>
      </c>
      <c r="BE266" s="215">
        <f>IF(N266="základní",J266,0)</f>
        <v>0</v>
      </c>
      <c r="BF266" s="215">
        <f>IF(N266="snížená",J266,0)</f>
        <v>0</v>
      </c>
      <c r="BG266" s="215">
        <f>IF(N266="zákl. přenesená",J266,0)</f>
        <v>0</v>
      </c>
      <c r="BH266" s="215">
        <f>IF(N266="sníž. přenesená",J266,0)</f>
        <v>0</v>
      </c>
      <c r="BI266" s="215">
        <f>IF(N266="nulová",J266,0)</f>
        <v>0</v>
      </c>
      <c r="BJ266" s="25" t="s">
        <v>81</v>
      </c>
      <c r="BK266" s="215">
        <f>ROUND(I266*H266,2)</f>
        <v>0</v>
      </c>
      <c r="BL266" s="25" t="s">
        <v>203</v>
      </c>
      <c r="BM266" s="25" t="s">
        <v>4056</v>
      </c>
    </row>
    <row r="267" spans="2:65" s="12" customFormat="1">
      <c r="B267" s="216"/>
      <c r="C267" s="217"/>
      <c r="D267" s="218" t="s">
        <v>205</v>
      </c>
      <c r="E267" s="219" t="s">
        <v>24</v>
      </c>
      <c r="F267" s="220" t="s">
        <v>4057</v>
      </c>
      <c r="G267" s="217"/>
      <c r="H267" s="221">
        <v>2.16</v>
      </c>
      <c r="I267" s="222"/>
      <c r="J267" s="217"/>
      <c r="K267" s="217"/>
      <c r="L267" s="223"/>
      <c r="M267" s="224"/>
      <c r="N267" s="225"/>
      <c r="O267" s="225"/>
      <c r="P267" s="225"/>
      <c r="Q267" s="225"/>
      <c r="R267" s="225"/>
      <c r="S267" s="225"/>
      <c r="T267" s="226"/>
      <c r="AT267" s="227" t="s">
        <v>205</v>
      </c>
      <c r="AU267" s="227" t="s">
        <v>83</v>
      </c>
      <c r="AV267" s="12" t="s">
        <v>83</v>
      </c>
      <c r="AW267" s="12" t="s">
        <v>37</v>
      </c>
      <c r="AX267" s="12" t="s">
        <v>74</v>
      </c>
      <c r="AY267" s="227" t="s">
        <v>196</v>
      </c>
    </row>
    <row r="268" spans="2:65" s="12" customFormat="1">
      <c r="B268" s="216"/>
      <c r="C268" s="217"/>
      <c r="D268" s="218" t="s">
        <v>205</v>
      </c>
      <c r="E268" s="219" t="s">
        <v>24</v>
      </c>
      <c r="F268" s="220" t="s">
        <v>4058</v>
      </c>
      <c r="G268" s="217"/>
      <c r="H268" s="221">
        <v>3.7</v>
      </c>
      <c r="I268" s="222"/>
      <c r="J268" s="217"/>
      <c r="K268" s="217"/>
      <c r="L268" s="223"/>
      <c r="M268" s="224"/>
      <c r="N268" s="225"/>
      <c r="O268" s="225"/>
      <c r="P268" s="225"/>
      <c r="Q268" s="225"/>
      <c r="R268" s="225"/>
      <c r="S268" s="225"/>
      <c r="T268" s="226"/>
      <c r="AT268" s="227" t="s">
        <v>205</v>
      </c>
      <c r="AU268" s="227" t="s">
        <v>83</v>
      </c>
      <c r="AV268" s="12" t="s">
        <v>83</v>
      </c>
      <c r="AW268" s="12" t="s">
        <v>37</v>
      </c>
      <c r="AX268" s="12" t="s">
        <v>74</v>
      </c>
      <c r="AY268" s="227" t="s">
        <v>196</v>
      </c>
    </row>
    <row r="269" spans="2:65" s="14" customFormat="1">
      <c r="B269" s="239"/>
      <c r="C269" s="240"/>
      <c r="D269" s="218" t="s">
        <v>205</v>
      </c>
      <c r="E269" s="241" t="s">
        <v>24</v>
      </c>
      <c r="F269" s="242" t="s">
        <v>4059</v>
      </c>
      <c r="G269" s="240"/>
      <c r="H269" s="243">
        <v>5.86</v>
      </c>
      <c r="I269" s="244"/>
      <c r="J269" s="240"/>
      <c r="K269" s="240"/>
      <c r="L269" s="245"/>
      <c r="M269" s="246"/>
      <c r="N269" s="247"/>
      <c r="O269" s="247"/>
      <c r="P269" s="247"/>
      <c r="Q269" s="247"/>
      <c r="R269" s="247"/>
      <c r="S269" s="247"/>
      <c r="T269" s="248"/>
      <c r="AT269" s="249" t="s">
        <v>205</v>
      </c>
      <c r="AU269" s="249" t="s">
        <v>83</v>
      </c>
      <c r="AV269" s="14" t="s">
        <v>203</v>
      </c>
      <c r="AW269" s="14" t="s">
        <v>37</v>
      </c>
      <c r="AX269" s="14" t="s">
        <v>81</v>
      </c>
      <c r="AY269" s="249" t="s">
        <v>196</v>
      </c>
    </row>
    <row r="270" spans="2:65" s="11" customFormat="1" ht="29.9" customHeight="1">
      <c r="B270" s="188"/>
      <c r="C270" s="189"/>
      <c r="D270" s="190" t="s">
        <v>73</v>
      </c>
      <c r="E270" s="202" t="s">
        <v>1100</v>
      </c>
      <c r="F270" s="202" t="s">
        <v>1101</v>
      </c>
      <c r="G270" s="189"/>
      <c r="H270" s="189"/>
      <c r="I270" s="192"/>
      <c r="J270" s="203">
        <f>BK270</f>
        <v>0</v>
      </c>
      <c r="K270" s="189"/>
      <c r="L270" s="194"/>
      <c r="M270" s="195"/>
      <c r="N270" s="196"/>
      <c r="O270" s="196"/>
      <c r="P270" s="197">
        <f>SUM(P271:P280)</f>
        <v>0</v>
      </c>
      <c r="Q270" s="196"/>
      <c r="R270" s="197">
        <f>SUM(R271:R280)</f>
        <v>0</v>
      </c>
      <c r="S270" s="196"/>
      <c r="T270" s="198">
        <f>SUM(T271:T280)</f>
        <v>0</v>
      </c>
      <c r="AR270" s="199" t="s">
        <v>81</v>
      </c>
      <c r="AT270" s="200" t="s">
        <v>73</v>
      </c>
      <c r="AU270" s="200" t="s">
        <v>81</v>
      </c>
      <c r="AY270" s="199" t="s">
        <v>196</v>
      </c>
      <c r="BK270" s="201">
        <f>SUM(BK271:BK280)</f>
        <v>0</v>
      </c>
    </row>
    <row r="271" spans="2:65" s="1" customFormat="1" ht="23" customHeight="1">
      <c r="B271" s="42"/>
      <c r="C271" s="204" t="s">
        <v>433</v>
      </c>
      <c r="D271" s="204" t="s">
        <v>198</v>
      </c>
      <c r="E271" s="205" t="s">
        <v>1103</v>
      </c>
      <c r="F271" s="206" t="s">
        <v>1104</v>
      </c>
      <c r="G271" s="207" t="s">
        <v>214</v>
      </c>
      <c r="H271" s="208">
        <v>19.658999999999999</v>
      </c>
      <c r="I271" s="209"/>
      <c r="J271" s="210">
        <f>ROUND(I271*H271,2)</f>
        <v>0</v>
      </c>
      <c r="K271" s="206" t="s">
        <v>202</v>
      </c>
      <c r="L271" s="62"/>
      <c r="M271" s="211" t="s">
        <v>24</v>
      </c>
      <c r="N271" s="212" t="s">
        <v>45</v>
      </c>
      <c r="O271" s="43"/>
      <c r="P271" s="213">
        <f>O271*H271</f>
        <v>0</v>
      </c>
      <c r="Q271" s="213">
        <v>0</v>
      </c>
      <c r="R271" s="213">
        <f>Q271*H271</f>
        <v>0</v>
      </c>
      <c r="S271" s="213">
        <v>0</v>
      </c>
      <c r="T271" s="214">
        <f>S271*H271</f>
        <v>0</v>
      </c>
      <c r="AR271" s="25" t="s">
        <v>203</v>
      </c>
      <c r="AT271" s="25" t="s">
        <v>198</v>
      </c>
      <c r="AU271" s="25" t="s">
        <v>83</v>
      </c>
      <c r="AY271" s="25" t="s">
        <v>196</v>
      </c>
      <c r="BE271" s="215">
        <f>IF(N271="základní",J271,0)</f>
        <v>0</v>
      </c>
      <c r="BF271" s="215">
        <f>IF(N271="snížená",J271,0)</f>
        <v>0</v>
      </c>
      <c r="BG271" s="215">
        <f>IF(N271="zákl. přenesená",J271,0)</f>
        <v>0</v>
      </c>
      <c r="BH271" s="215">
        <f>IF(N271="sníž. přenesená",J271,0)</f>
        <v>0</v>
      </c>
      <c r="BI271" s="215">
        <f>IF(N271="nulová",J271,0)</f>
        <v>0</v>
      </c>
      <c r="BJ271" s="25" t="s">
        <v>81</v>
      </c>
      <c r="BK271" s="215">
        <f>ROUND(I271*H271,2)</f>
        <v>0</v>
      </c>
      <c r="BL271" s="25" t="s">
        <v>203</v>
      </c>
      <c r="BM271" s="25" t="s">
        <v>4060</v>
      </c>
    </row>
    <row r="272" spans="2:65" s="1" customFormat="1" ht="34.5" customHeight="1">
      <c r="B272" s="42"/>
      <c r="C272" s="204" t="s">
        <v>437</v>
      </c>
      <c r="D272" s="204" t="s">
        <v>198</v>
      </c>
      <c r="E272" s="205" t="s">
        <v>1107</v>
      </c>
      <c r="F272" s="206" t="s">
        <v>1108</v>
      </c>
      <c r="G272" s="207" t="s">
        <v>214</v>
      </c>
      <c r="H272" s="208">
        <v>58.968000000000004</v>
      </c>
      <c r="I272" s="209"/>
      <c r="J272" s="210">
        <f>ROUND(I272*H272,2)</f>
        <v>0</v>
      </c>
      <c r="K272" s="206" t="s">
        <v>202</v>
      </c>
      <c r="L272" s="62"/>
      <c r="M272" s="211" t="s">
        <v>24</v>
      </c>
      <c r="N272" s="212" t="s">
        <v>45</v>
      </c>
      <c r="O272" s="43"/>
      <c r="P272" s="213">
        <f>O272*H272</f>
        <v>0</v>
      </c>
      <c r="Q272" s="213">
        <v>0</v>
      </c>
      <c r="R272" s="213">
        <f>Q272*H272</f>
        <v>0</v>
      </c>
      <c r="S272" s="213">
        <v>0</v>
      </c>
      <c r="T272" s="214">
        <f>S272*H272</f>
        <v>0</v>
      </c>
      <c r="AR272" s="25" t="s">
        <v>203</v>
      </c>
      <c r="AT272" s="25" t="s">
        <v>198</v>
      </c>
      <c r="AU272" s="25" t="s">
        <v>83</v>
      </c>
      <c r="AY272" s="25" t="s">
        <v>196</v>
      </c>
      <c r="BE272" s="215">
        <f>IF(N272="základní",J272,0)</f>
        <v>0</v>
      </c>
      <c r="BF272" s="215">
        <f>IF(N272="snížená",J272,0)</f>
        <v>0</v>
      </c>
      <c r="BG272" s="215">
        <f>IF(N272="zákl. přenesená",J272,0)</f>
        <v>0</v>
      </c>
      <c r="BH272" s="215">
        <f>IF(N272="sníž. přenesená",J272,0)</f>
        <v>0</v>
      </c>
      <c r="BI272" s="215">
        <f>IF(N272="nulová",J272,0)</f>
        <v>0</v>
      </c>
      <c r="BJ272" s="25" t="s">
        <v>81</v>
      </c>
      <c r="BK272" s="215">
        <f>ROUND(I272*H272,2)</f>
        <v>0</v>
      </c>
      <c r="BL272" s="25" t="s">
        <v>203</v>
      </c>
      <c r="BM272" s="25" t="s">
        <v>4061</v>
      </c>
    </row>
    <row r="273" spans="2:65" s="12" customFormat="1">
      <c r="B273" s="216"/>
      <c r="C273" s="217"/>
      <c r="D273" s="218" t="s">
        <v>205</v>
      </c>
      <c r="E273" s="219" t="s">
        <v>24</v>
      </c>
      <c r="F273" s="220" t="s">
        <v>4062</v>
      </c>
      <c r="G273" s="217"/>
      <c r="H273" s="221">
        <v>58.968000000000004</v>
      </c>
      <c r="I273" s="222"/>
      <c r="J273" s="217"/>
      <c r="K273" s="217"/>
      <c r="L273" s="223"/>
      <c r="M273" s="224"/>
      <c r="N273" s="225"/>
      <c r="O273" s="225"/>
      <c r="P273" s="225"/>
      <c r="Q273" s="225"/>
      <c r="R273" s="225"/>
      <c r="S273" s="225"/>
      <c r="T273" s="226"/>
      <c r="AT273" s="227" t="s">
        <v>205</v>
      </c>
      <c r="AU273" s="227" t="s">
        <v>83</v>
      </c>
      <c r="AV273" s="12" t="s">
        <v>83</v>
      </c>
      <c r="AW273" s="12" t="s">
        <v>37</v>
      </c>
      <c r="AX273" s="12" t="s">
        <v>81</v>
      </c>
      <c r="AY273" s="227" t="s">
        <v>196</v>
      </c>
    </row>
    <row r="274" spans="2:65" s="1" customFormat="1" ht="46" customHeight="1">
      <c r="B274" s="42"/>
      <c r="C274" s="204" t="s">
        <v>441</v>
      </c>
      <c r="D274" s="204" t="s">
        <v>198</v>
      </c>
      <c r="E274" s="205" t="s">
        <v>2934</v>
      </c>
      <c r="F274" s="206" t="s">
        <v>2935</v>
      </c>
      <c r="G274" s="207" t="s">
        <v>214</v>
      </c>
      <c r="H274" s="208">
        <v>3.2909999999999999</v>
      </c>
      <c r="I274" s="209"/>
      <c r="J274" s="210">
        <f>ROUND(I274*H274,2)</f>
        <v>0</v>
      </c>
      <c r="K274" s="206" t="s">
        <v>202</v>
      </c>
      <c r="L274" s="62"/>
      <c r="M274" s="211" t="s">
        <v>24</v>
      </c>
      <c r="N274" s="212" t="s">
        <v>45</v>
      </c>
      <c r="O274" s="43"/>
      <c r="P274" s="213">
        <f>O274*H274</f>
        <v>0</v>
      </c>
      <c r="Q274" s="213">
        <v>0</v>
      </c>
      <c r="R274" s="213">
        <f>Q274*H274</f>
        <v>0</v>
      </c>
      <c r="S274" s="213">
        <v>0</v>
      </c>
      <c r="T274" s="214">
        <f>S274*H274</f>
        <v>0</v>
      </c>
      <c r="AR274" s="25" t="s">
        <v>203</v>
      </c>
      <c r="AT274" s="25" t="s">
        <v>198</v>
      </c>
      <c r="AU274" s="25" t="s">
        <v>83</v>
      </c>
      <c r="AY274" s="25" t="s">
        <v>196</v>
      </c>
      <c r="BE274" s="215">
        <f>IF(N274="základní",J274,0)</f>
        <v>0</v>
      </c>
      <c r="BF274" s="215">
        <f>IF(N274="snížená",J274,0)</f>
        <v>0</v>
      </c>
      <c r="BG274" s="215">
        <f>IF(N274="zákl. přenesená",J274,0)</f>
        <v>0</v>
      </c>
      <c r="BH274" s="215">
        <f>IF(N274="sníž. přenesená",J274,0)</f>
        <v>0</v>
      </c>
      <c r="BI274" s="215">
        <f>IF(N274="nulová",J274,0)</f>
        <v>0</v>
      </c>
      <c r="BJ274" s="25" t="s">
        <v>81</v>
      </c>
      <c r="BK274" s="215">
        <f>ROUND(I274*H274,2)</f>
        <v>0</v>
      </c>
      <c r="BL274" s="25" t="s">
        <v>203</v>
      </c>
      <c r="BM274" s="25" t="s">
        <v>4063</v>
      </c>
    </row>
    <row r="275" spans="2:65" s="1" customFormat="1" ht="34.5" customHeight="1">
      <c r="B275" s="42"/>
      <c r="C275" s="204" t="s">
        <v>445</v>
      </c>
      <c r="D275" s="204" t="s">
        <v>198</v>
      </c>
      <c r="E275" s="205" t="s">
        <v>4064</v>
      </c>
      <c r="F275" s="206" t="s">
        <v>213</v>
      </c>
      <c r="G275" s="207" t="s">
        <v>214</v>
      </c>
      <c r="H275" s="208">
        <v>4.3380000000000001</v>
      </c>
      <c r="I275" s="209"/>
      <c r="J275" s="210">
        <f>ROUND(I275*H275,2)</f>
        <v>0</v>
      </c>
      <c r="K275" s="206" t="s">
        <v>202</v>
      </c>
      <c r="L275" s="62"/>
      <c r="M275" s="211" t="s">
        <v>24</v>
      </c>
      <c r="N275" s="212" t="s">
        <v>45</v>
      </c>
      <c r="O275" s="43"/>
      <c r="P275" s="213">
        <f>O275*H275</f>
        <v>0</v>
      </c>
      <c r="Q275" s="213">
        <v>0</v>
      </c>
      <c r="R275" s="213">
        <f>Q275*H275</f>
        <v>0</v>
      </c>
      <c r="S275" s="213">
        <v>0</v>
      </c>
      <c r="T275" s="214">
        <f>S275*H275</f>
        <v>0</v>
      </c>
      <c r="AR275" s="25" t="s">
        <v>203</v>
      </c>
      <c r="AT275" s="25" t="s">
        <v>198</v>
      </c>
      <c r="AU275" s="25" t="s">
        <v>83</v>
      </c>
      <c r="AY275" s="25" t="s">
        <v>196</v>
      </c>
      <c r="BE275" s="215">
        <f>IF(N275="základní",J275,0)</f>
        <v>0</v>
      </c>
      <c r="BF275" s="215">
        <f>IF(N275="snížená",J275,0)</f>
        <v>0</v>
      </c>
      <c r="BG275" s="215">
        <f>IF(N275="zákl. přenesená",J275,0)</f>
        <v>0</v>
      </c>
      <c r="BH275" s="215">
        <f>IF(N275="sníž. přenesená",J275,0)</f>
        <v>0</v>
      </c>
      <c r="BI275" s="215">
        <f>IF(N275="nulová",J275,0)</f>
        <v>0</v>
      </c>
      <c r="BJ275" s="25" t="s">
        <v>81</v>
      </c>
      <c r="BK275" s="215">
        <f>ROUND(I275*H275,2)</f>
        <v>0</v>
      </c>
      <c r="BL275" s="25" t="s">
        <v>203</v>
      </c>
      <c r="BM275" s="25" t="s">
        <v>4065</v>
      </c>
    </row>
    <row r="276" spans="2:65" s="1" customFormat="1" ht="46" customHeight="1">
      <c r="B276" s="42"/>
      <c r="C276" s="204" t="s">
        <v>450</v>
      </c>
      <c r="D276" s="204" t="s">
        <v>198</v>
      </c>
      <c r="E276" s="205" t="s">
        <v>1124</v>
      </c>
      <c r="F276" s="206" t="s">
        <v>1125</v>
      </c>
      <c r="G276" s="207" t="s">
        <v>214</v>
      </c>
      <c r="H276" s="208">
        <v>11.763999999999999</v>
      </c>
      <c r="I276" s="209"/>
      <c r="J276" s="210">
        <f>ROUND(I276*H276,2)</f>
        <v>0</v>
      </c>
      <c r="K276" s="206" t="s">
        <v>202</v>
      </c>
      <c r="L276" s="62"/>
      <c r="M276" s="211" t="s">
        <v>24</v>
      </c>
      <c r="N276" s="212" t="s">
        <v>45</v>
      </c>
      <c r="O276" s="43"/>
      <c r="P276" s="213">
        <f>O276*H276</f>
        <v>0</v>
      </c>
      <c r="Q276" s="213">
        <v>0</v>
      </c>
      <c r="R276" s="213">
        <f>Q276*H276</f>
        <v>0</v>
      </c>
      <c r="S276" s="213">
        <v>0</v>
      </c>
      <c r="T276" s="214">
        <f>S276*H276</f>
        <v>0</v>
      </c>
      <c r="AR276" s="25" t="s">
        <v>203</v>
      </c>
      <c r="AT276" s="25" t="s">
        <v>198</v>
      </c>
      <c r="AU276" s="25" t="s">
        <v>83</v>
      </c>
      <c r="AY276" s="25" t="s">
        <v>196</v>
      </c>
      <c r="BE276" s="215">
        <f>IF(N276="základní",J276,0)</f>
        <v>0</v>
      </c>
      <c r="BF276" s="215">
        <f>IF(N276="snížená",J276,0)</f>
        <v>0</v>
      </c>
      <c r="BG276" s="215">
        <f>IF(N276="zákl. přenesená",J276,0)</f>
        <v>0</v>
      </c>
      <c r="BH276" s="215">
        <f>IF(N276="sníž. přenesená",J276,0)</f>
        <v>0</v>
      </c>
      <c r="BI276" s="215">
        <f>IF(N276="nulová",J276,0)</f>
        <v>0</v>
      </c>
      <c r="BJ276" s="25" t="s">
        <v>81</v>
      </c>
      <c r="BK276" s="215">
        <f>ROUND(I276*H276,2)</f>
        <v>0</v>
      </c>
      <c r="BL276" s="25" t="s">
        <v>203</v>
      </c>
      <c r="BM276" s="25" t="s">
        <v>4066</v>
      </c>
    </row>
    <row r="277" spans="2:65" s="12" customFormat="1">
      <c r="B277" s="216"/>
      <c r="C277" s="217"/>
      <c r="D277" s="218" t="s">
        <v>205</v>
      </c>
      <c r="E277" s="219" t="s">
        <v>24</v>
      </c>
      <c r="F277" s="220" t="s">
        <v>4067</v>
      </c>
      <c r="G277" s="217"/>
      <c r="H277" s="221">
        <v>19.658999999999999</v>
      </c>
      <c r="I277" s="222"/>
      <c r="J277" s="217"/>
      <c r="K277" s="217"/>
      <c r="L277" s="223"/>
      <c r="M277" s="224"/>
      <c r="N277" s="225"/>
      <c r="O277" s="225"/>
      <c r="P277" s="225"/>
      <c r="Q277" s="225"/>
      <c r="R277" s="225"/>
      <c r="S277" s="225"/>
      <c r="T277" s="226"/>
      <c r="AT277" s="227" t="s">
        <v>205</v>
      </c>
      <c r="AU277" s="227" t="s">
        <v>83</v>
      </c>
      <c r="AV277" s="12" t="s">
        <v>83</v>
      </c>
      <c r="AW277" s="12" t="s">
        <v>37</v>
      </c>
      <c r="AX277" s="12" t="s">
        <v>74</v>
      </c>
      <c r="AY277" s="227" t="s">
        <v>196</v>
      </c>
    </row>
    <row r="278" spans="2:65" s="12" customFormat="1">
      <c r="B278" s="216"/>
      <c r="C278" s="217"/>
      <c r="D278" s="218" t="s">
        <v>205</v>
      </c>
      <c r="E278" s="219" t="s">
        <v>24</v>
      </c>
      <c r="F278" s="220" t="s">
        <v>4068</v>
      </c>
      <c r="G278" s="217"/>
      <c r="H278" s="221">
        <v>-7.6289999999999996</v>
      </c>
      <c r="I278" s="222"/>
      <c r="J278" s="217"/>
      <c r="K278" s="217"/>
      <c r="L278" s="223"/>
      <c r="M278" s="224"/>
      <c r="N278" s="225"/>
      <c r="O278" s="225"/>
      <c r="P278" s="225"/>
      <c r="Q278" s="225"/>
      <c r="R278" s="225"/>
      <c r="S278" s="225"/>
      <c r="T278" s="226"/>
      <c r="AT278" s="227" t="s">
        <v>205</v>
      </c>
      <c r="AU278" s="227" t="s">
        <v>83</v>
      </c>
      <c r="AV278" s="12" t="s">
        <v>83</v>
      </c>
      <c r="AW278" s="12" t="s">
        <v>37</v>
      </c>
      <c r="AX278" s="12" t="s">
        <v>74</v>
      </c>
      <c r="AY278" s="227" t="s">
        <v>196</v>
      </c>
    </row>
    <row r="279" spans="2:65" s="12" customFormat="1">
      <c r="B279" s="216"/>
      <c r="C279" s="217"/>
      <c r="D279" s="218" t="s">
        <v>205</v>
      </c>
      <c r="E279" s="219" t="s">
        <v>24</v>
      </c>
      <c r="F279" s="220" t="s">
        <v>4069</v>
      </c>
      <c r="G279" s="217"/>
      <c r="H279" s="221">
        <v>-0.26600000000000001</v>
      </c>
      <c r="I279" s="222"/>
      <c r="J279" s="217"/>
      <c r="K279" s="217"/>
      <c r="L279" s="223"/>
      <c r="M279" s="224"/>
      <c r="N279" s="225"/>
      <c r="O279" s="225"/>
      <c r="P279" s="225"/>
      <c r="Q279" s="225"/>
      <c r="R279" s="225"/>
      <c r="S279" s="225"/>
      <c r="T279" s="226"/>
      <c r="AT279" s="227" t="s">
        <v>205</v>
      </c>
      <c r="AU279" s="227" t="s">
        <v>83</v>
      </c>
      <c r="AV279" s="12" t="s">
        <v>83</v>
      </c>
      <c r="AW279" s="12" t="s">
        <v>37</v>
      </c>
      <c r="AX279" s="12" t="s">
        <v>74</v>
      </c>
      <c r="AY279" s="227" t="s">
        <v>196</v>
      </c>
    </row>
    <row r="280" spans="2:65" s="14" customFormat="1">
      <c r="B280" s="239"/>
      <c r="C280" s="240"/>
      <c r="D280" s="218" t="s">
        <v>205</v>
      </c>
      <c r="E280" s="241" t="s">
        <v>24</v>
      </c>
      <c r="F280" s="242" t="s">
        <v>238</v>
      </c>
      <c r="G280" s="240"/>
      <c r="H280" s="243">
        <v>11.763999999999999</v>
      </c>
      <c r="I280" s="244"/>
      <c r="J280" s="240"/>
      <c r="K280" s="240"/>
      <c r="L280" s="245"/>
      <c r="M280" s="246"/>
      <c r="N280" s="247"/>
      <c r="O280" s="247"/>
      <c r="P280" s="247"/>
      <c r="Q280" s="247"/>
      <c r="R280" s="247"/>
      <c r="S280" s="247"/>
      <c r="T280" s="248"/>
      <c r="AT280" s="249" t="s">
        <v>205</v>
      </c>
      <c r="AU280" s="249" t="s">
        <v>83</v>
      </c>
      <c r="AV280" s="14" t="s">
        <v>203</v>
      </c>
      <c r="AW280" s="14" t="s">
        <v>37</v>
      </c>
      <c r="AX280" s="14" t="s">
        <v>81</v>
      </c>
      <c r="AY280" s="249" t="s">
        <v>196</v>
      </c>
    </row>
    <row r="281" spans="2:65" s="11" customFormat="1" ht="29.9" customHeight="1">
      <c r="B281" s="188"/>
      <c r="C281" s="189"/>
      <c r="D281" s="190" t="s">
        <v>73</v>
      </c>
      <c r="E281" s="202" t="s">
        <v>1139</v>
      </c>
      <c r="F281" s="202" t="s">
        <v>1140</v>
      </c>
      <c r="G281" s="189"/>
      <c r="H281" s="189"/>
      <c r="I281" s="192"/>
      <c r="J281" s="203">
        <f>BK281</f>
        <v>0</v>
      </c>
      <c r="K281" s="189"/>
      <c r="L281" s="194"/>
      <c r="M281" s="195"/>
      <c r="N281" s="196"/>
      <c r="O281" s="196"/>
      <c r="P281" s="197">
        <f>P282</f>
        <v>0</v>
      </c>
      <c r="Q281" s="196"/>
      <c r="R281" s="197">
        <f>R282</f>
        <v>0</v>
      </c>
      <c r="S281" s="196"/>
      <c r="T281" s="198">
        <f>T282</f>
        <v>0</v>
      </c>
      <c r="AR281" s="199" t="s">
        <v>81</v>
      </c>
      <c r="AT281" s="200" t="s">
        <v>73</v>
      </c>
      <c r="AU281" s="200" t="s">
        <v>81</v>
      </c>
      <c r="AY281" s="199" t="s">
        <v>196</v>
      </c>
      <c r="BK281" s="201">
        <f>BK282</f>
        <v>0</v>
      </c>
    </row>
    <row r="282" spans="2:65" s="1" customFormat="1" ht="46" customHeight="1">
      <c r="B282" s="42"/>
      <c r="C282" s="204" t="s">
        <v>456</v>
      </c>
      <c r="D282" s="204" t="s">
        <v>198</v>
      </c>
      <c r="E282" s="205" t="s">
        <v>4070</v>
      </c>
      <c r="F282" s="206" t="s">
        <v>4071</v>
      </c>
      <c r="G282" s="207" t="s">
        <v>214</v>
      </c>
      <c r="H282" s="208">
        <v>52.341000000000001</v>
      </c>
      <c r="I282" s="209"/>
      <c r="J282" s="210">
        <f>ROUND(I282*H282,2)</f>
        <v>0</v>
      </c>
      <c r="K282" s="206" t="s">
        <v>202</v>
      </c>
      <c r="L282" s="62"/>
      <c r="M282" s="211" t="s">
        <v>24</v>
      </c>
      <c r="N282" s="212" t="s">
        <v>45</v>
      </c>
      <c r="O282" s="43"/>
      <c r="P282" s="213">
        <f>O282*H282</f>
        <v>0</v>
      </c>
      <c r="Q282" s="213">
        <v>0</v>
      </c>
      <c r="R282" s="213">
        <f>Q282*H282</f>
        <v>0</v>
      </c>
      <c r="S282" s="213">
        <v>0</v>
      </c>
      <c r="T282" s="214">
        <f>S282*H282</f>
        <v>0</v>
      </c>
      <c r="AR282" s="25" t="s">
        <v>203</v>
      </c>
      <c r="AT282" s="25" t="s">
        <v>198</v>
      </c>
      <c r="AU282" s="25" t="s">
        <v>83</v>
      </c>
      <c r="AY282" s="25" t="s">
        <v>196</v>
      </c>
      <c r="BE282" s="215">
        <f>IF(N282="základní",J282,0)</f>
        <v>0</v>
      </c>
      <c r="BF282" s="215">
        <f>IF(N282="snížená",J282,0)</f>
        <v>0</v>
      </c>
      <c r="BG282" s="215">
        <f>IF(N282="zákl. přenesená",J282,0)</f>
        <v>0</v>
      </c>
      <c r="BH282" s="215">
        <f>IF(N282="sníž. přenesená",J282,0)</f>
        <v>0</v>
      </c>
      <c r="BI282" s="215">
        <f>IF(N282="nulová",J282,0)</f>
        <v>0</v>
      </c>
      <c r="BJ282" s="25" t="s">
        <v>81</v>
      </c>
      <c r="BK282" s="215">
        <f>ROUND(I282*H282,2)</f>
        <v>0</v>
      </c>
      <c r="BL282" s="25" t="s">
        <v>203</v>
      </c>
      <c r="BM282" s="25" t="s">
        <v>4072</v>
      </c>
    </row>
    <row r="283" spans="2:65" s="11" customFormat="1" ht="37.4" customHeight="1">
      <c r="B283" s="188"/>
      <c r="C283" s="189"/>
      <c r="D283" s="190" t="s">
        <v>73</v>
      </c>
      <c r="E283" s="191" t="s">
        <v>1146</v>
      </c>
      <c r="F283" s="191" t="s">
        <v>1147</v>
      </c>
      <c r="G283" s="189"/>
      <c r="H283" s="189"/>
      <c r="I283" s="192"/>
      <c r="J283" s="193">
        <f>BK283</f>
        <v>0</v>
      </c>
      <c r="K283" s="189"/>
      <c r="L283" s="194"/>
      <c r="M283" s="195"/>
      <c r="N283" s="196"/>
      <c r="O283" s="196"/>
      <c r="P283" s="197">
        <f>P284+P292</f>
        <v>0</v>
      </c>
      <c r="Q283" s="196"/>
      <c r="R283" s="197">
        <f>R284+R292</f>
        <v>4.8977000000000007E-2</v>
      </c>
      <c r="S283" s="196"/>
      <c r="T283" s="198">
        <f>T284+T292</f>
        <v>0</v>
      </c>
      <c r="AR283" s="199" t="s">
        <v>83</v>
      </c>
      <c r="AT283" s="200" t="s">
        <v>73</v>
      </c>
      <c r="AU283" s="200" t="s">
        <v>74</v>
      </c>
      <c r="AY283" s="199" t="s">
        <v>196</v>
      </c>
      <c r="BK283" s="201">
        <f>BK284+BK292</f>
        <v>0</v>
      </c>
    </row>
    <row r="284" spans="2:65" s="11" customFormat="1" ht="19.899999999999999" customHeight="1">
      <c r="B284" s="188"/>
      <c r="C284" s="189"/>
      <c r="D284" s="190" t="s">
        <v>73</v>
      </c>
      <c r="E284" s="202" t="s">
        <v>1148</v>
      </c>
      <c r="F284" s="202" t="s">
        <v>1149</v>
      </c>
      <c r="G284" s="189"/>
      <c r="H284" s="189"/>
      <c r="I284" s="192"/>
      <c r="J284" s="203">
        <f>BK284</f>
        <v>0</v>
      </c>
      <c r="K284" s="189"/>
      <c r="L284" s="194"/>
      <c r="M284" s="195"/>
      <c r="N284" s="196"/>
      <c r="O284" s="196"/>
      <c r="P284" s="197">
        <f>SUM(P285:P291)</f>
        <v>0</v>
      </c>
      <c r="Q284" s="196"/>
      <c r="R284" s="197">
        <f>SUM(R285:R291)</f>
        <v>6.6445999999999996E-3</v>
      </c>
      <c r="S284" s="196"/>
      <c r="T284" s="198">
        <f>SUM(T285:T291)</f>
        <v>0</v>
      </c>
      <c r="AR284" s="199" t="s">
        <v>83</v>
      </c>
      <c r="AT284" s="200" t="s">
        <v>73</v>
      </c>
      <c r="AU284" s="200" t="s">
        <v>81</v>
      </c>
      <c r="AY284" s="199" t="s">
        <v>196</v>
      </c>
      <c r="BK284" s="201">
        <f>SUM(BK285:BK291)</f>
        <v>0</v>
      </c>
    </row>
    <row r="285" spans="2:65" s="1" customFormat="1" ht="46" customHeight="1">
      <c r="B285" s="42"/>
      <c r="C285" s="204" t="s">
        <v>462</v>
      </c>
      <c r="D285" s="204" t="s">
        <v>198</v>
      </c>
      <c r="E285" s="205" t="s">
        <v>3787</v>
      </c>
      <c r="F285" s="206" t="s">
        <v>3788</v>
      </c>
      <c r="G285" s="207" t="s">
        <v>267</v>
      </c>
      <c r="H285" s="208">
        <v>5.86</v>
      </c>
      <c r="I285" s="209"/>
      <c r="J285" s="210">
        <f>ROUND(I285*H285,2)</f>
        <v>0</v>
      </c>
      <c r="K285" s="206" t="s">
        <v>202</v>
      </c>
      <c r="L285" s="62"/>
      <c r="M285" s="211" t="s">
        <v>24</v>
      </c>
      <c r="N285" s="212" t="s">
        <v>45</v>
      </c>
      <c r="O285" s="43"/>
      <c r="P285" s="213">
        <f>O285*H285</f>
        <v>0</v>
      </c>
      <c r="Q285" s="213">
        <v>8.0999999999999996E-4</v>
      </c>
      <c r="R285" s="213">
        <f>Q285*H285</f>
        <v>4.7466000000000001E-3</v>
      </c>
      <c r="S285" s="213">
        <v>0</v>
      </c>
      <c r="T285" s="214">
        <f>S285*H285</f>
        <v>0</v>
      </c>
      <c r="AR285" s="25" t="s">
        <v>290</v>
      </c>
      <c r="AT285" s="25" t="s">
        <v>198</v>
      </c>
      <c r="AU285" s="25" t="s">
        <v>83</v>
      </c>
      <c r="AY285" s="25" t="s">
        <v>196</v>
      </c>
      <c r="BE285" s="215">
        <f>IF(N285="základní",J285,0)</f>
        <v>0</v>
      </c>
      <c r="BF285" s="215">
        <f>IF(N285="snížená",J285,0)</f>
        <v>0</v>
      </c>
      <c r="BG285" s="215">
        <f>IF(N285="zákl. přenesená",J285,0)</f>
        <v>0</v>
      </c>
      <c r="BH285" s="215">
        <f>IF(N285="sníž. přenesená",J285,0)</f>
        <v>0</v>
      </c>
      <c r="BI285" s="215">
        <f>IF(N285="nulová",J285,0)</f>
        <v>0</v>
      </c>
      <c r="BJ285" s="25" t="s">
        <v>81</v>
      </c>
      <c r="BK285" s="215">
        <f>ROUND(I285*H285,2)</f>
        <v>0</v>
      </c>
      <c r="BL285" s="25" t="s">
        <v>290</v>
      </c>
      <c r="BM285" s="25" t="s">
        <v>4073</v>
      </c>
    </row>
    <row r="286" spans="2:65" s="12" customFormat="1">
      <c r="B286" s="216"/>
      <c r="C286" s="217"/>
      <c r="D286" s="218" t="s">
        <v>205</v>
      </c>
      <c r="E286" s="219" t="s">
        <v>24</v>
      </c>
      <c r="F286" s="220" t="s">
        <v>4057</v>
      </c>
      <c r="G286" s="217"/>
      <c r="H286" s="221">
        <v>2.16</v>
      </c>
      <c r="I286" s="222"/>
      <c r="J286" s="217"/>
      <c r="K286" s="217"/>
      <c r="L286" s="223"/>
      <c r="M286" s="224"/>
      <c r="N286" s="225"/>
      <c r="O286" s="225"/>
      <c r="P286" s="225"/>
      <c r="Q286" s="225"/>
      <c r="R286" s="225"/>
      <c r="S286" s="225"/>
      <c r="T286" s="226"/>
      <c r="AT286" s="227" t="s">
        <v>205</v>
      </c>
      <c r="AU286" s="227" t="s">
        <v>83</v>
      </c>
      <c r="AV286" s="12" t="s">
        <v>83</v>
      </c>
      <c r="AW286" s="12" t="s">
        <v>37</v>
      </c>
      <c r="AX286" s="12" t="s">
        <v>74</v>
      </c>
      <c r="AY286" s="227" t="s">
        <v>196</v>
      </c>
    </row>
    <row r="287" spans="2:65" s="12" customFormat="1">
      <c r="B287" s="216"/>
      <c r="C287" s="217"/>
      <c r="D287" s="218" t="s">
        <v>205</v>
      </c>
      <c r="E287" s="219" t="s">
        <v>24</v>
      </c>
      <c r="F287" s="220" t="s">
        <v>4058</v>
      </c>
      <c r="G287" s="217"/>
      <c r="H287" s="221">
        <v>3.7</v>
      </c>
      <c r="I287" s="222"/>
      <c r="J287" s="217"/>
      <c r="K287" s="217"/>
      <c r="L287" s="223"/>
      <c r="M287" s="224"/>
      <c r="N287" s="225"/>
      <c r="O287" s="225"/>
      <c r="P287" s="225"/>
      <c r="Q287" s="225"/>
      <c r="R287" s="225"/>
      <c r="S287" s="225"/>
      <c r="T287" s="226"/>
      <c r="AT287" s="227" t="s">
        <v>205</v>
      </c>
      <c r="AU287" s="227" t="s">
        <v>83</v>
      </c>
      <c r="AV287" s="12" t="s">
        <v>83</v>
      </c>
      <c r="AW287" s="12" t="s">
        <v>37</v>
      </c>
      <c r="AX287" s="12" t="s">
        <v>74</v>
      </c>
      <c r="AY287" s="227" t="s">
        <v>196</v>
      </c>
    </row>
    <row r="288" spans="2:65" s="14" customFormat="1">
      <c r="B288" s="239"/>
      <c r="C288" s="240"/>
      <c r="D288" s="218" t="s">
        <v>205</v>
      </c>
      <c r="E288" s="241" t="s">
        <v>24</v>
      </c>
      <c r="F288" s="242" t="s">
        <v>4059</v>
      </c>
      <c r="G288" s="240"/>
      <c r="H288" s="243">
        <v>5.86</v>
      </c>
      <c r="I288" s="244"/>
      <c r="J288" s="240"/>
      <c r="K288" s="240"/>
      <c r="L288" s="245"/>
      <c r="M288" s="246"/>
      <c r="N288" s="247"/>
      <c r="O288" s="247"/>
      <c r="P288" s="247"/>
      <c r="Q288" s="247"/>
      <c r="R288" s="247"/>
      <c r="S288" s="247"/>
      <c r="T288" s="248"/>
      <c r="AT288" s="249" t="s">
        <v>205</v>
      </c>
      <c r="AU288" s="249" t="s">
        <v>83</v>
      </c>
      <c r="AV288" s="14" t="s">
        <v>203</v>
      </c>
      <c r="AW288" s="14" t="s">
        <v>37</v>
      </c>
      <c r="AX288" s="14" t="s">
        <v>81</v>
      </c>
      <c r="AY288" s="249" t="s">
        <v>196</v>
      </c>
    </row>
    <row r="289" spans="2:65" s="1" customFormat="1" ht="23" customHeight="1">
      <c r="B289" s="42"/>
      <c r="C289" s="204" t="s">
        <v>469</v>
      </c>
      <c r="D289" s="204" t="s">
        <v>198</v>
      </c>
      <c r="E289" s="205" t="s">
        <v>3793</v>
      </c>
      <c r="F289" s="206" t="s">
        <v>3794</v>
      </c>
      <c r="G289" s="207" t="s">
        <v>320</v>
      </c>
      <c r="H289" s="208">
        <v>7.3</v>
      </c>
      <c r="I289" s="209"/>
      <c r="J289" s="210">
        <f>ROUND(I289*H289,2)</f>
        <v>0</v>
      </c>
      <c r="K289" s="206" t="s">
        <v>202</v>
      </c>
      <c r="L289" s="62"/>
      <c r="M289" s="211" t="s">
        <v>24</v>
      </c>
      <c r="N289" s="212" t="s">
        <v>45</v>
      </c>
      <c r="O289" s="43"/>
      <c r="P289" s="213">
        <f>O289*H289</f>
        <v>0</v>
      </c>
      <c r="Q289" s="213">
        <v>2.5999999999999998E-4</v>
      </c>
      <c r="R289" s="213">
        <f>Q289*H289</f>
        <v>1.8979999999999997E-3</v>
      </c>
      <c r="S289" s="213">
        <v>0</v>
      </c>
      <c r="T289" s="214">
        <f>S289*H289</f>
        <v>0</v>
      </c>
      <c r="AR289" s="25" t="s">
        <v>290</v>
      </c>
      <c r="AT289" s="25" t="s">
        <v>198</v>
      </c>
      <c r="AU289" s="25" t="s">
        <v>83</v>
      </c>
      <c r="AY289" s="25" t="s">
        <v>196</v>
      </c>
      <c r="BE289" s="215">
        <f>IF(N289="základní",J289,0)</f>
        <v>0</v>
      </c>
      <c r="BF289" s="215">
        <f>IF(N289="snížená",J289,0)</f>
        <v>0</v>
      </c>
      <c r="BG289" s="215">
        <f>IF(N289="zákl. přenesená",J289,0)</f>
        <v>0</v>
      </c>
      <c r="BH289" s="215">
        <f>IF(N289="sníž. přenesená",J289,0)</f>
        <v>0</v>
      </c>
      <c r="BI289" s="215">
        <f>IF(N289="nulová",J289,0)</f>
        <v>0</v>
      </c>
      <c r="BJ289" s="25" t="s">
        <v>81</v>
      </c>
      <c r="BK289" s="215">
        <f>ROUND(I289*H289,2)</f>
        <v>0</v>
      </c>
      <c r="BL289" s="25" t="s">
        <v>290</v>
      </c>
      <c r="BM289" s="25" t="s">
        <v>4074</v>
      </c>
    </row>
    <row r="290" spans="2:65" s="12" customFormat="1">
      <c r="B290" s="216"/>
      <c r="C290" s="217"/>
      <c r="D290" s="218" t="s">
        <v>205</v>
      </c>
      <c r="E290" s="219" t="s">
        <v>24</v>
      </c>
      <c r="F290" s="220" t="s">
        <v>3958</v>
      </c>
      <c r="G290" s="217"/>
      <c r="H290" s="221">
        <v>7.3</v>
      </c>
      <c r="I290" s="222"/>
      <c r="J290" s="217"/>
      <c r="K290" s="217"/>
      <c r="L290" s="223"/>
      <c r="M290" s="224"/>
      <c r="N290" s="225"/>
      <c r="O290" s="225"/>
      <c r="P290" s="225"/>
      <c r="Q290" s="225"/>
      <c r="R290" s="225"/>
      <c r="S290" s="225"/>
      <c r="T290" s="226"/>
      <c r="AT290" s="227" t="s">
        <v>205</v>
      </c>
      <c r="AU290" s="227" t="s">
        <v>83</v>
      </c>
      <c r="AV290" s="12" t="s">
        <v>83</v>
      </c>
      <c r="AW290" s="12" t="s">
        <v>37</v>
      </c>
      <c r="AX290" s="12" t="s">
        <v>81</v>
      </c>
      <c r="AY290" s="227" t="s">
        <v>196</v>
      </c>
    </row>
    <row r="291" spans="2:65" s="1" customFormat="1" ht="46" customHeight="1">
      <c r="B291" s="42"/>
      <c r="C291" s="204" t="s">
        <v>473</v>
      </c>
      <c r="D291" s="204" t="s">
        <v>198</v>
      </c>
      <c r="E291" s="205" t="s">
        <v>4075</v>
      </c>
      <c r="F291" s="206" t="s">
        <v>4076</v>
      </c>
      <c r="G291" s="207" t="s">
        <v>1189</v>
      </c>
      <c r="H291" s="270"/>
      <c r="I291" s="209"/>
      <c r="J291" s="210">
        <f>ROUND(I291*H291,2)</f>
        <v>0</v>
      </c>
      <c r="K291" s="206" t="s">
        <v>202</v>
      </c>
      <c r="L291" s="62"/>
      <c r="M291" s="211" t="s">
        <v>24</v>
      </c>
      <c r="N291" s="212" t="s">
        <v>45</v>
      </c>
      <c r="O291" s="43"/>
      <c r="P291" s="213">
        <f>O291*H291</f>
        <v>0</v>
      </c>
      <c r="Q291" s="213">
        <v>0</v>
      </c>
      <c r="R291" s="213">
        <f>Q291*H291</f>
        <v>0</v>
      </c>
      <c r="S291" s="213">
        <v>0</v>
      </c>
      <c r="T291" s="214">
        <f>S291*H291</f>
        <v>0</v>
      </c>
      <c r="AR291" s="25" t="s">
        <v>290</v>
      </c>
      <c r="AT291" s="25" t="s">
        <v>198</v>
      </c>
      <c r="AU291" s="25" t="s">
        <v>83</v>
      </c>
      <c r="AY291" s="25" t="s">
        <v>196</v>
      </c>
      <c r="BE291" s="215">
        <f>IF(N291="základní",J291,0)</f>
        <v>0</v>
      </c>
      <c r="BF291" s="215">
        <f>IF(N291="snížená",J291,0)</f>
        <v>0</v>
      </c>
      <c r="BG291" s="215">
        <f>IF(N291="zákl. přenesená",J291,0)</f>
        <v>0</v>
      </c>
      <c r="BH291" s="215">
        <f>IF(N291="sníž. přenesená",J291,0)</f>
        <v>0</v>
      </c>
      <c r="BI291" s="215">
        <f>IF(N291="nulová",J291,0)</f>
        <v>0</v>
      </c>
      <c r="BJ291" s="25" t="s">
        <v>81</v>
      </c>
      <c r="BK291" s="215">
        <f>ROUND(I291*H291,2)</f>
        <v>0</v>
      </c>
      <c r="BL291" s="25" t="s">
        <v>290</v>
      </c>
      <c r="BM291" s="25" t="s">
        <v>4077</v>
      </c>
    </row>
    <row r="292" spans="2:65" s="11" customFormat="1" ht="29.9" customHeight="1">
      <c r="B292" s="188"/>
      <c r="C292" s="189"/>
      <c r="D292" s="190" t="s">
        <v>73</v>
      </c>
      <c r="E292" s="202" t="s">
        <v>1191</v>
      </c>
      <c r="F292" s="202" t="s">
        <v>1192</v>
      </c>
      <c r="G292" s="189"/>
      <c r="H292" s="189"/>
      <c r="I292" s="192"/>
      <c r="J292" s="203">
        <f>BK292</f>
        <v>0</v>
      </c>
      <c r="K292" s="189"/>
      <c r="L292" s="194"/>
      <c r="M292" s="195"/>
      <c r="N292" s="196"/>
      <c r="O292" s="196"/>
      <c r="P292" s="197">
        <f>SUM(P293:P299)</f>
        <v>0</v>
      </c>
      <c r="Q292" s="196"/>
      <c r="R292" s="197">
        <f>SUM(R293:R299)</f>
        <v>4.2332400000000006E-2</v>
      </c>
      <c r="S292" s="196"/>
      <c r="T292" s="198">
        <f>SUM(T293:T299)</f>
        <v>0</v>
      </c>
      <c r="AR292" s="199" t="s">
        <v>83</v>
      </c>
      <c r="AT292" s="200" t="s">
        <v>73</v>
      </c>
      <c r="AU292" s="200" t="s">
        <v>81</v>
      </c>
      <c r="AY292" s="199" t="s">
        <v>196</v>
      </c>
      <c r="BK292" s="201">
        <f>SUM(BK293:BK299)</f>
        <v>0</v>
      </c>
    </row>
    <row r="293" spans="2:65" s="1" customFormat="1" ht="34.5" customHeight="1">
      <c r="B293" s="42"/>
      <c r="C293" s="204" t="s">
        <v>478</v>
      </c>
      <c r="D293" s="204" t="s">
        <v>198</v>
      </c>
      <c r="E293" s="205" t="s">
        <v>4078</v>
      </c>
      <c r="F293" s="206" t="s">
        <v>4079</v>
      </c>
      <c r="G293" s="207" t="s">
        <v>267</v>
      </c>
      <c r="H293" s="208">
        <v>5.86</v>
      </c>
      <c r="I293" s="209"/>
      <c r="J293" s="210">
        <f>ROUND(I293*H293,2)</f>
        <v>0</v>
      </c>
      <c r="K293" s="206" t="s">
        <v>202</v>
      </c>
      <c r="L293" s="62"/>
      <c r="M293" s="211" t="s">
        <v>24</v>
      </c>
      <c r="N293" s="212" t="s">
        <v>45</v>
      </c>
      <c r="O293" s="43"/>
      <c r="P293" s="213">
        <f>O293*H293</f>
        <v>0</v>
      </c>
      <c r="Q293" s="213">
        <v>6.0000000000000001E-3</v>
      </c>
      <c r="R293" s="213">
        <f>Q293*H293</f>
        <v>3.5160000000000004E-2</v>
      </c>
      <c r="S293" s="213">
        <v>0</v>
      </c>
      <c r="T293" s="214">
        <f>S293*H293</f>
        <v>0</v>
      </c>
      <c r="AR293" s="25" t="s">
        <v>290</v>
      </c>
      <c r="AT293" s="25" t="s">
        <v>198</v>
      </c>
      <c r="AU293" s="25" t="s">
        <v>83</v>
      </c>
      <c r="AY293" s="25" t="s">
        <v>196</v>
      </c>
      <c r="BE293" s="215">
        <f>IF(N293="základní",J293,0)</f>
        <v>0</v>
      </c>
      <c r="BF293" s="215">
        <f>IF(N293="snížená",J293,0)</f>
        <v>0</v>
      </c>
      <c r="BG293" s="215">
        <f>IF(N293="zákl. přenesená",J293,0)</f>
        <v>0</v>
      </c>
      <c r="BH293" s="215">
        <f>IF(N293="sníž. přenesená",J293,0)</f>
        <v>0</v>
      </c>
      <c r="BI293" s="215">
        <f>IF(N293="nulová",J293,0)</f>
        <v>0</v>
      </c>
      <c r="BJ293" s="25" t="s">
        <v>81</v>
      </c>
      <c r="BK293" s="215">
        <f>ROUND(I293*H293,2)</f>
        <v>0</v>
      </c>
      <c r="BL293" s="25" t="s">
        <v>290</v>
      </c>
      <c r="BM293" s="25" t="s">
        <v>4080</v>
      </c>
    </row>
    <row r="294" spans="2:65" s="12" customFormat="1">
      <c r="B294" s="216"/>
      <c r="C294" s="217"/>
      <c r="D294" s="218" t="s">
        <v>205</v>
      </c>
      <c r="E294" s="219" t="s">
        <v>24</v>
      </c>
      <c r="F294" s="220" t="s">
        <v>4057</v>
      </c>
      <c r="G294" s="217"/>
      <c r="H294" s="221">
        <v>2.16</v>
      </c>
      <c r="I294" s="222"/>
      <c r="J294" s="217"/>
      <c r="K294" s="217"/>
      <c r="L294" s="223"/>
      <c r="M294" s="224"/>
      <c r="N294" s="225"/>
      <c r="O294" s="225"/>
      <c r="P294" s="225"/>
      <c r="Q294" s="225"/>
      <c r="R294" s="225"/>
      <c r="S294" s="225"/>
      <c r="T294" s="226"/>
      <c r="AT294" s="227" t="s">
        <v>205</v>
      </c>
      <c r="AU294" s="227" t="s">
        <v>83</v>
      </c>
      <c r="AV294" s="12" t="s">
        <v>83</v>
      </c>
      <c r="AW294" s="12" t="s">
        <v>37</v>
      </c>
      <c r="AX294" s="12" t="s">
        <v>74</v>
      </c>
      <c r="AY294" s="227" t="s">
        <v>196</v>
      </c>
    </row>
    <row r="295" spans="2:65" s="12" customFormat="1">
      <c r="B295" s="216"/>
      <c r="C295" s="217"/>
      <c r="D295" s="218" t="s">
        <v>205</v>
      </c>
      <c r="E295" s="219" t="s">
        <v>24</v>
      </c>
      <c r="F295" s="220" t="s">
        <v>4058</v>
      </c>
      <c r="G295" s="217"/>
      <c r="H295" s="221">
        <v>3.7</v>
      </c>
      <c r="I295" s="222"/>
      <c r="J295" s="217"/>
      <c r="K295" s="217"/>
      <c r="L295" s="223"/>
      <c r="M295" s="224"/>
      <c r="N295" s="225"/>
      <c r="O295" s="225"/>
      <c r="P295" s="225"/>
      <c r="Q295" s="225"/>
      <c r="R295" s="225"/>
      <c r="S295" s="225"/>
      <c r="T295" s="226"/>
      <c r="AT295" s="227" t="s">
        <v>205</v>
      </c>
      <c r="AU295" s="227" t="s">
        <v>83</v>
      </c>
      <c r="AV295" s="12" t="s">
        <v>83</v>
      </c>
      <c r="AW295" s="12" t="s">
        <v>37</v>
      </c>
      <c r="AX295" s="12" t="s">
        <v>74</v>
      </c>
      <c r="AY295" s="227" t="s">
        <v>196</v>
      </c>
    </row>
    <row r="296" spans="2:65" s="14" customFormat="1">
      <c r="B296" s="239"/>
      <c r="C296" s="240"/>
      <c r="D296" s="218" t="s">
        <v>205</v>
      </c>
      <c r="E296" s="241" t="s">
        <v>24</v>
      </c>
      <c r="F296" s="242" t="s">
        <v>4059</v>
      </c>
      <c r="G296" s="240"/>
      <c r="H296" s="243">
        <v>5.86</v>
      </c>
      <c r="I296" s="244"/>
      <c r="J296" s="240"/>
      <c r="K296" s="240"/>
      <c r="L296" s="245"/>
      <c r="M296" s="246"/>
      <c r="N296" s="247"/>
      <c r="O296" s="247"/>
      <c r="P296" s="247"/>
      <c r="Q296" s="247"/>
      <c r="R296" s="247"/>
      <c r="S296" s="247"/>
      <c r="T296" s="248"/>
      <c r="AT296" s="249" t="s">
        <v>205</v>
      </c>
      <c r="AU296" s="249" t="s">
        <v>83</v>
      </c>
      <c r="AV296" s="14" t="s">
        <v>203</v>
      </c>
      <c r="AW296" s="14" t="s">
        <v>37</v>
      </c>
      <c r="AX296" s="14" t="s">
        <v>81</v>
      </c>
      <c r="AY296" s="249" t="s">
        <v>196</v>
      </c>
    </row>
    <row r="297" spans="2:65" s="1" customFormat="1" ht="14.5" customHeight="1">
      <c r="B297" s="42"/>
      <c r="C297" s="250" t="s">
        <v>483</v>
      </c>
      <c r="D297" s="250" t="s">
        <v>252</v>
      </c>
      <c r="E297" s="251" t="s">
        <v>4081</v>
      </c>
      <c r="F297" s="252" t="s">
        <v>4082</v>
      </c>
      <c r="G297" s="253" t="s">
        <v>267</v>
      </c>
      <c r="H297" s="254">
        <v>5.9770000000000003</v>
      </c>
      <c r="I297" s="255"/>
      <c r="J297" s="256">
        <f>ROUND(I297*H297,2)</f>
        <v>0</v>
      </c>
      <c r="K297" s="252" t="s">
        <v>202</v>
      </c>
      <c r="L297" s="257"/>
      <c r="M297" s="258" t="s">
        <v>24</v>
      </c>
      <c r="N297" s="259" t="s">
        <v>45</v>
      </c>
      <c r="O297" s="43"/>
      <c r="P297" s="213">
        <f>O297*H297</f>
        <v>0</v>
      </c>
      <c r="Q297" s="213">
        <v>1.1999999999999999E-3</v>
      </c>
      <c r="R297" s="213">
        <f>Q297*H297</f>
        <v>7.1723999999999998E-3</v>
      </c>
      <c r="S297" s="213">
        <v>0</v>
      </c>
      <c r="T297" s="214">
        <f>S297*H297</f>
        <v>0</v>
      </c>
      <c r="AR297" s="25" t="s">
        <v>376</v>
      </c>
      <c r="AT297" s="25" t="s">
        <v>252</v>
      </c>
      <c r="AU297" s="25" t="s">
        <v>83</v>
      </c>
      <c r="AY297" s="25" t="s">
        <v>196</v>
      </c>
      <c r="BE297" s="215">
        <f>IF(N297="základní",J297,0)</f>
        <v>0</v>
      </c>
      <c r="BF297" s="215">
        <f>IF(N297="snížená",J297,0)</f>
        <v>0</v>
      </c>
      <c r="BG297" s="215">
        <f>IF(N297="zákl. přenesená",J297,0)</f>
        <v>0</v>
      </c>
      <c r="BH297" s="215">
        <f>IF(N297="sníž. přenesená",J297,0)</f>
        <v>0</v>
      </c>
      <c r="BI297" s="215">
        <f>IF(N297="nulová",J297,0)</f>
        <v>0</v>
      </c>
      <c r="BJ297" s="25" t="s">
        <v>81</v>
      </c>
      <c r="BK297" s="215">
        <f>ROUND(I297*H297,2)</f>
        <v>0</v>
      </c>
      <c r="BL297" s="25" t="s">
        <v>290</v>
      </c>
      <c r="BM297" s="25" t="s">
        <v>4083</v>
      </c>
    </row>
    <row r="298" spans="2:65" s="12" customFormat="1">
      <c r="B298" s="216"/>
      <c r="C298" s="217"/>
      <c r="D298" s="218" t="s">
        <v>205</v>
      </c>
      <c r="E298" s="219" t="s">
        <v>24</v>
      </c>
      <c r="F298" s="220" t="s">
        <v>4084</v>
      </c>
      <c r="G298" s="217"/>
      <c r="H298" s="221">
        <v>5.9770000000000003</v>
      </c>
      <c r="I298" s="222"/>
      <c r="J298" s="217"/>
      <c r="K298" s="217"/>
      <c r="L298" s="223"/>
      <c r="M298" s="224"/>
      <c r="N298" s="225"/>
      <c r="O298" s="225"/>
      <c r="P298" s="225"/>
      <c r="Q298" s="225"/>
      <c r="R298" s="225"/>
      <c r="S298" s="225"/>
      <c r="T298" s="226"/>
      <c r="AT298" s="227" t="s">
        <v>205</v>
      </c>
      <c r="AU298" s="227" t="s">
        <v>83</v>
      </c>
      <c r="AV298" s="12" t="s">
        <v>83</v>
      </c>
      <c r="AW298" s="12" t="s">
        <v>37</v>
      </c>
      <c r="AX298" s="12" t="s">
        <v>81</v>
      </c>
      <c r="AY298" s="227" t="s">
        <v>196</v>
      </c>
    </row>
    <row r="299" spans="2:65" s="1" customFormat="1" ht="34.5" customHeight="1">
      <c r="B299" s="42"/>
      <c r="C299" s="204" t="s">
        <v>489</v>
      </c>
      <c r="D299" s="204" t="s">
        <v>198</v>
      </c>
      <c r="E299" s="205" t="s">
        <v>4085</v>
      </c>
      <c r="F299" s="206" t="s">
        <v>4086</v>
      </c>
      <c r="G299" s="207" t="s">
        <v>1189</v>
      </c>
      <c r="H299" s="270"/>
      <c r="I299" s="209"/>
      <c r="J299" s="210">
        <f>ROUND(I299*H299,2)</f>
        <v>0</v>
      </c>
      <c r="K299" s="206" t="s">
        <v>202</v>
      </c>
      <c r="L299" s="62"/>
      <c r="M299" s="211" t="s">
        <v>24</v>
      </c>
      <c r="N299" s="274" t="s">
        <v>45</v>
      </c>
      <c r="O299" s="275"/>
      <c r="P299" s="276">
        <f>O299*H299</f>
        <v>0</v>
      </c>
      <c r="Q299" s="276">
        <v>0</v>
      </c>
      <c r="R299" s="276">
        <f>Q299*H299</f>
        <v>0</v>
      </c>
      <c r="S299" s="276">
        <v>0</v>
      </c>
      <c r="T299" s="277">
        <f>S299*H299</f>
        <v>0</v>
      </c>
      <c r="AR299" s="25" t="s">
        <v>290</v>
      </c>
      <c r="AT299" s="25" t="s">
        <v>198</v>
      </c>
      <c r="AU299" s="25" t="s">
        <v>83</v>
      </c>
      <c r="AY299" s="25" t="s">
        <v>196</v>
      </c>
      <c r="BE299" s="215">
        <f>IF(N299="základní",J299,0)</f>
        <v>0</v>
      </c>
      <c r="BF299" s="215">
        <f>IF(N299="snížená",J299,0)</f>
        <v>0</v>
      </c>
      <c r="BG299" s="215">
        <f>IF(N299="zákl. přenesená",J299,0)</f>
        <v>0</v>
      </c>
      <c r="BH299" s="215">
        <f>IF(N299="sníž. přenesená",J299,0)</f>
        <v>0</v>
      </c>
      <c r="BI299" s="215">
        <f>IF(N299="nulová",J299,0)</f>
        <v>0</v>
      </c>
      <c r="BJ299" s="25" t="s">
        <v>81</v>
      </c>
      <c r="BK299" s="215">
        <f>ROUND(I299*H299,2)</f>
        <v>0</v>
      </c>
      <c r="BL299" s="25" t="s">
        <v>290</v>
      </c>
      <c r="BM299" s="25" t="s">
        <v>4087</v>
      </c>
    </row>
    <row r="300" spans="2:65" s="1" customFormat="1" ht="7" customHeight="1">
      <c r="B300" s="57"/>
      <c r="C300" s="58"/>
      <c r="D300" s="58"/>
      <c r="E300" s="58"/>
      <c r="F300" s="58"/>
      <c r="G300" s="58"/>
      <c r="H300" s="58"/>
      <c r="I300" s="149"/>
      <c r="J300" s="58"/>
      <c r="K300" s="58"/>
      <c r="L300" s="62"/>
    </row>
  </sheetData>
  <sheetProtection algorithmName="SHA-512" hashValue="plw1PTXVeuqYnL2v24Ee8oulNnr081rWWAr9/dKdu5o5cAoJvEcDxXjEomw6HNrYOkWmX/7kDhWL0m0vvuzVxg==" saltValue="6mjt5tQb5jIX4WnJ/fcoT9PmRQ/rg1tsCZ4Gy9L9P5G8lx/IkXmHHSFDibG3GJOJC5PCnmmEZEZwRhK3UckxIA==" spinCount="100000" sheet="1" objects="1" scenarios="1" formatColumns="0" formatRows="0" autoFilter="0"/>
  <autoFilter ref="C96:K299"/>
  <mergeCells count="13">
    <mergeCell ref="E89:H89"/>
    <mergeCell ref="G1:H1"/>
    <mergeCell ref="L2:V2"/>
    <mergeCell ref="E49:H49"/>
    <mergeCell ref="E51:H51"/>
    <mergeCell ref="J55:J56"/>
    <mergeCell ref="E85:H85"/>
    <mergeCell ref="E87:H87"/>
    <mergeCell ref="E7:H7"/>
    <mergeCell ref="E9:H9"/>
    <mergeCell ref="E11:H11"/>
    <mergeCell ref="E26:H26"/>
    <mergeCell ref="E47:H47"/>
  </mergeCells>
  <hyperlinks>
    <hyperlink ref="F1:G1" location="C2" display="1) Krycí list soupisu"/>
    <hyperlink ref="G1:H1" location="C58" display="2) Rekapitulace"/>
    <hyperlink ref="J1" location="C96" display="3) Soupis prací"/>
    <hyperlink ref="L1:V1" location="'Rekapitulace stavby'!C2" display="Rekapitulace stavby"/>
  </hyperlinks>
  <pageMargins left="0.59055118110236227" right="0.59055118110236227" top="0.59055118110236227" bottom="0.59055118110236227" header="0" footer="0"/>
  <pageSetup paperSize="9" scale="98" fitToHeight="100" orientation="landscape"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05"/>
  <sheetViews>
    <sheetView showGridLines="0" workbookViewId="0">
      <pane ySplit="1" topLeftCell="A142" activePane="bottomLeft" state="frozen"/>
      <selection pane="bottomLeft" activeCell="G152" sqref="G152"/>
    </sheetView>
  </sheetViews>
  <sheetFormatPr defaultRowHeight="12"/>
  <cols>
    <col min="1" max="1" width="6.25" customWidth="1"/>
    <col min="2" max="2" width="1.25" customWidth="1"/>
    <col min="3" max="3" width="3.125" customWidth="1"/>
    <col min="4" max="4" width="3.25" customWidth="1"/>
    <col min="5" max="5" width="12.875" customWidth="1"/>
    <col min="6" max="6" width="88.5" customWidth="1"/>
    <col min="7" max="7" width="11.875" customWidth="1"/>
    <col min="8" max="8" width="12.5" customWidth="1"/>
    <col min="9" max="9" width="17.5" style="121" customWidth="1"/>
    <col min="10" max="10" width="19.75" customWidth="1"/>
    <col min="11" max="11" width="17" customWidth="1"/>
    <col min="13" max="18" width="9" hidden="1"/>
    <col min="19" max="19" width="6.125" hidden="1" customWidth="1"/>
    <col min="20" max="20" width="22.25" hidden="1" customWidth="1"/>
    <col min="21" max="21" width="12.25" hidden="1" customWidth="1"/>
    <col min="22" max="22" width="9.25" customWidth="1"/>
    <col min="23" max="23" width="12.25" customWidth="1"/>
    <col min="24" max="24" width="9.25" customWidth="1"/>
    <col min="25" max="25" width="11.25" customWidth="1"/>
    <col min="26" max="26" width="8.25" customWidth="1"/>
    <col min="27" max="27" width="11.25" customWidth="1"/>
    <col min="28" max="28" width="12.25" customWidth="1"/>
    <col min="29" max="29" width="8.25" customWidth="1"/>
    <col min="30" max="30" width="11.25" customWidth="1"/>
    <col min="31" max="31" width="12.25" customWidth="1"/>
    <col min="44" max="65" width="9" hidden="1"/>
  </cols>
  <sheetData>
    <row r="1" spans="1:70" ht="21.75" customHeight="1">
      <c r="A1" s="22"/>
      <c r="B1" s="122"/>
      <c r="C1" s="122"/>
      <c r="D1" s="123" t="s">
        <v>1</v>
      </c>
      <c r="E1" s="122"/>
      <c r="F1" s="124" t="s">
        <v>128</v>
      </c>
      <c r="G1" s="403" t="s">
        <v>129</v>
      </c>
      <c r="H1" s="403"/>
      <c r="I1" s="125"/>
      <c r="J1" s="124" t="s">
        <v>130</v>
      </c>
      <c r="K1" s="123" t="s">
        <v>131</v>
      </c>
      <c r="L1" s="124" t="s">
        <v>132</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c r="L2" s="365"/>
      <c r="M2" s="365"/>
      <c r="N2" s="365"/>
      <c r="O2" s="365"/>
      <c r="P2" s="365"/>
      <c r="Q2" s="365"/>
      <c r="R2" s="365"/>
      <c r="S2" s="365"/>
      <c r="T2" s="365"/>
      <c r="U2" s="365"/>
      <c r="V2" s="365"/>
      <c r="AT2" s="25" t="s">
        <v>109</v>
      </c>
    </row>
    <row r="3" spans="1:70" ht="7" customHeight="1">
      <c r="B3" s="26"/>
      <c r="C3" s="27"/>
      <c r="D3" s="27"/>
      <c r="E3" s="27"/>
      <c r="F3" s="27"/>
      <c r="G3" s="27"/>
      <c r="H3" s="27"/>
      <c r="I3" s="126"/>
      <c r="J3" s="27"/>
      <c r="K3" s="28"/>
      <c r="AT3" s="25" t="s">
        <v>83</v>
      </c>
    </row>
    <row r="4" spans="1:70" ht="37" customHeight="1">
      <c r="B4" s="29"/>
      <c r="C4" s="30"/>
      <c r="D4" s="31" t="s">
        <v>133</v>
      </c>
      <c r="E4" s="30"/>
      <c r="F4" s="30"/>
      <c r="G4" s="30"/>
      <c r="H4" s="30"/>
      <c r="I4" s="127"/>
      <c r="J4" s="30"/>
      <c r="K4" s="32"/>
      <c r="M4" s="33" t="s">
        <v>12</v>
      </c>
      <c r="AT4" s="25" t="s">
        <v>6</v>
      </c>
    </row>
    <row r="5" spans="1:70" ht="7" customHeight="1">
      <c r="B5" s="29"/>
      <c r="C5" s="30"/>
      <c r="D5" s="30"/>
      <c r="E5" s="30"/>
      <c r="F5" s="30"/>
      <c r="G5" s="30"/>
      <c r="H5" s="30"/>
      <c r="I5" s="127"/>
      <c r="J5" s="30"/>
      <c r="K5" s="32"/>
    </row>
    <row r="6" spans="1:70">
      <c r="B6" s="29"/>
      <c r="C6" s="30"/>
      <c r="D6" s="38" t="s">
        <v>18</v>
      </c>
      <c r="E6" s="30"/>
      <c r="F6" s="30"/>
      <c r="G6" s="30"/>
      <c r="H6" s="30"/>
      <c r="I6" s="127"/>
      <c r="J6" s="30"/>
      <c r="K6" s="32"/>
    </row>
    <row r="7" spans="1:70" ht="14.5" customHeight="1">
      <c r="B7" s="29"/>
      <c r="C7" s="30"/>
      <c r="D7" s="30"/>
      <c r="E7" s="404" t="str">
        <f>'Rekapitulace stavby'!K6</f>
        <v>Malšovice 6 a 17/6 - stavební úpravy</v>
      </c>
      <c r="F7" s="410"/>
      <c r="G7" s="410"/>
      <c r="H7" s="410"/>
      <c r="I7" s="127"/>
      <c r="J7" s="30"/>
      <c r="K7" s="32"/>
    </row>
    <row r="8" spans="1:70">
      <c r="B8" s="29"/>
      <c r="C8" s="30"/>
      <c r="D8" s="38" t="s">
        <v>134</v>
      </c>
      <c r="E8" s="30"/>
      <c r="F8" s="30"/>
      <c r="G8" s="30"/>
      <c r="H8" s="30"/>
      <c r="I8" s="127"/>
      <c r="J8" s="30"/>
      <c r="K8" s="32"/>
    </row>
    <row r="9" spans="1:70" s="1" customFormat="1" ht="14.5" customHeight="1">
      <c r="B9" s="42"/>
      <c r="C9" s="43"/>
      <c r="D9" s="43"/>
      <c r="E9" s="404" t="s">
        <v>135</v>
      </c>
      <c r="F9" s="405"/>
      <c r="G9" s="405"/>
      <c r="H9" s="405"/>
      <c r="I9" s="128"/>
      <c r="J9" s="43"/>
      <c r="K9" s="46"/>
    </row>
    <row r="10" spans="1:70" s="1" customFormat="1">
      <c r="B10" s="42"/>
      <c r="C10" s="43"/>
      <c r="D10" s="38" t="s">
        <v>136</v>
      </c>
      <c r="E10" s="43"/>
      <c r="F10" s="43"/>
      <c r="G10" s="43"/>
      <c r="H10" s="43"/>
      <c r="I10" s="128"/>
      <c r="J10" s="43"/>
      <c r="K10" s="46"/>
    </row>
    <row r="11" spans="1:70" s="1" customFormat="1" ht="37" customHeight="1">
      <c r="B11" s="42"/>
      <c r="C11" s="43"/>
      <c r="D11" s="43"/>
      <c r="E11" s="406" t="s">
        <v>4088</v>
      </c>
      <c r="F11" s="405"/>
      <c r="G11" s="405"/>
      <c r="H11" s="405"/>
      <c r="I11" s="128"/>
      <c r="J11" s="43"/>
      <c r="K11" s="46"/>
    </row>
    <row r="12" spans="1:70" s="1" customFormat="1">
      <c r="B12" s="42"/>
      <c r="C12" s="43"/>
      <c r="D12" s="43"/>
      <c r="E12" s="43"/>
      <c r="F12" s="43"/>
      <c r="G12" s="43"/>
      <c r="H12" s="43"/>
      <c r="I12" s="128"/>
      <c r="J12" s="43"/>
      <c r="K12" s="46"/>
    </row>
    <row r="13" spans="1:70" s="1" customFormat="1" ht="14.4" customHeight="1">
      <c r="B13" s="42"/>
      <c r="C13" s="43"/>
      <c r="D13" s="38" t="s">
        <v>21</v>
      </c>
      <c r="E13" s="43"/>
      <c r="F13" s="36" t="s">
        <v>22</v>
      </c>
      <c r="G13" s="43"/>
      <c r="H13" s="43"/>
      <c r="I13" s="129" t="s">
        <v>23</v>
      </c>
      <c r="J13" s="36" t="s">
        <v>24</v>
      </c>
      <c r="K13" s="46"/>
    </row>
    <row r="14" spans="1:70" s="1" customFormat="1" ht="14.4" customHeight="1">
      <c r="B14" s="42"/>
      <c r="C14" s="43"/>
      <c r="D14" s="38" t="s">
        <v>25</v>
      </c>
      <c r="E14" s="43"/>
      <c r="F14" s="36" t="s">
        <v>26</v>
      </c>
      <c r="G14" s="43"/>
      <c r="H14" s="43"/>
      <c r="I14" s="129" t="s">
        <v>27</v>
      </c>
      <c r="J14" s="130" t="str">
        <f>'Rekapitulace stavby'!AN8</f>
        <v>2. 3. 2018</v>
      </c>
      <c r="K14" s="46"/>
    </row>
    <row r="15" spans="1:70" s="1" customFormat="1" ht="10.75" customHeight="1">
      <c r="B15" s="42"/>
      <c r="C15" s="43"/>
      <c r="D15" s="43"/>
      <c r="E15" s="43"/>
      <c r="F15" s="43"/>
      <c r="G15" s="43"/>
      <c r="H15" s="43"/>
      <c r="I15" s="128"/>
      <c r="J15" s="43"/>
      <c r="K15" s="46"/>
    </row>
    <row r="16" spans="1:70" s="1" customFormat="1" ht="14.4" customHeight="1">
      <c r="B16" s="42"/>
      <c r="C16" s="43"/>
      <c r="D16" s="38" t="s">
        <v>29</v>
      </c>
      <c r="E16" s="43"/>
      <c r="F16" s="43"/>
      <c r="G16" s="43"/>
      <c r="H16" s="43"/>
      <c r="I16" s="129" t="s">
        <v>30</v>
      </c>
      <c r="J16" s="36" t="s">
        <v>24</v>
      </c>
      <c r="K16" s="46"/>
    </row>
    <row r="17" spans="2:11" s="1" customFormat="1" ht="18" customHeight="1">
      <c r="B17" s="42"/>
      <c r="C17" s="43"/>
      <c r="D17" s="43"/>
      <c r="E17" s="36" t="s">
        <v>31</v>
      </c>
      <c r="F17" s="43"/>
      <c r="G17" s="43"/>
      <c r="H17" s="43"/>
      <c r="I17" s="129" t="s">
        <v>32</v>
      </c>
      <c r="J17" s="36" t="s">
        <v>24</v>
      </c>
      <c r="K17" s="46"/>
    </row>
    <row r="18" spans="2:11" s="1" customFormat="1" ht="7" customHeight="1">
      <c r="B18" s="42"/>
      <c r="C18" s="43"/>
      <c r="D18" s="43"/>
      <c r="E18" s="43"/>
      <c r="F18" s="43"/>
      <c r="G18" s="43"/>
      <c r="H18" s="43"/>
      <c r="I18" s="128"/>
      <c r="J18" s="43"/>
      <c r="K18" s="46"/>
    </row>
    <row r="19" spans="2:11" s="1" customFormat="1" ht="14.4" customHeight="1">
      <c r="B19" s="42"/>
      <c r="C19" s="43"/>
      <c r="D19" s="38" t="s">
        <v>33</v>
      </c>
      <c r="E19" s="43"/>
      <c r="F19" s="43"/>
      <c r="G19" s="43"/>
      <c r="H19" s="43"/>
      <c r="I19" s="129" t="s">
        <v>30</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32</v>
      </c>
      <c r="J20" s="36" t="str">
        <f>IF('Rekapitulace stavby'!AN14="Vyplň údaj","",IF('Rekapitulace stavby'!AN14="","",'Rekapitulace stavby'!AN14))</f>
        <v/>
      </c>
      <c r="K20" s="46"/>
    </row>
    <row r="21" spans="2:11" s="1" customFormat="1" ht="7" customHeight="1">
      <c r="B21" s="42"/>
      <c r="C21" s="43"/>
      <c r="D21" s="43"/>
      <c r="E21" s="43"/>
      <c r="F21" s="43"/>
      <c r="G21" s="43"/>
      <c r="H21" s="43"/>
      <c r="I21" s="128"/>
      <c r="J21" s="43"/>
      <c r="K21" s="46"/>
    </row>
    <row r="22" spans="2:11" s="1" customFormat="1" ht="14.4" customHeight="1">
      <c r="B22" s="42"/>
      <c r="C22" s="43"/>
      <c r="D22" s="38" t="s">
        <v>35</v>
      </c>
      <c r="E22" s="43"/>
      <c r="F22" s="43"/>
      <c r="G22" s="43"/>
      <c r="H22" s="43"/>
      <c r="I22" s="129" t="s">
        <v>30</v>
      </c>
      <c r="J22" s="36" t="s">
        <v>24</v>
      </c>
      <c r="K22" s="46"/>
    </row>
    <row r="23" spans="2:11" s="1" customFormat="1" ht="18" customHeight="1">
      <c r="B23" s="42"/>
      <c r="C23" s="43"/>
      <c r="D23" s="43"/>
      <c r="E23" s="36" t="s">
        <v>36</v>
      </c>
      <c r="F23" s="43"/>
      <c r="G23" s="43"/>
      <c r="H23" s="43"/>
      <c r="I23" s="129" t="s">
        <v>32</v>
      </c>
      <c r="J23" s="36" t="s">
        <v>24</v>
      </c>
      <c r="K23" s="46"/>
    </row>
    <row r="24" spans="2:11" s="1" customFormat="1" ht="7" customHeight="1">
      <c r="B24" s="42"/>
      <c r="C24" s="43"/>
      <c r="D24" s="43"/>
      <c r="E24" s="43"/>
      <c r="F24" s="43"/>
      <c r="G24" s="43"/>
      <c r="H24" s="43"/>
      <c r="I24" s="128"/>
      <c r="J24" s="43"/>
      <c r="K24" s="46"/>
    </row>
    <row r="25" spans="2:11" s="1" customFormat="1" ht="14.4" customHeight="1">
      <c r="B25" s="42"/>
      <c r="C25" s="43"/>
      <c r="D25" s="38" t="s">
        <v>38</v>
      </c>
      <c r="E25" s="43"/>
      <c r="F25" s="43"/>
      <c r="G25" s="43"/>
      <c r="H25" s="43"/>
      <c r="I25" s="128"/>
      <c r="J25" s="43"/>
      <c r="K25" s="46"/>
    </row>
    <row r="26" spans="2:11" s="7" customFormat="1" ht="84" customHeight="1">
      <c r="B26" s="131"/>
      <c r="C26" s="132"/>
      <c r="D26" s="132"/>
      <c r="E26" s="395" t="s">
        <v>4089</v>
      </c>
      <c r="F26" s="395"/>
      <c r="G26" s="395"/>
      <c r="H26" s="395"/>
      <c r="I26" s="133"/>
      <c r="J26" s="132"/>
      <c r="K26" s="134"/>
    </row>
    <row r="27" spans="2:11" s="1" customFormat="1" ht="7" customHeight="1">
      <c r="B27" s="42"/>
      <c r="C27" s="43"/>
      <c r="D27" s="43"/>
      <c r="E27" s="43"/>
      <c r="F27" s="43"/>
      <c r="G27" s="43"/>
      <c r="H27" s="43"/>
      <c r="I27" s="128"/>
      <c r="J27" s="43"/>
      <c r="K27" s="46"/>
    </row>
    <row r="28" spans="2:11" s="1" customFormat="1" ht="7" customHeight="1">
      <c r="B28" s="42"/>
      <c r="C28" s="43"/>
      <c r="D28" s="86"/>
      <c r="E28" s="86"/>
      <c r="F28" s="86"/>
      <c r="G28" s="86"/>
      <c r="H28" s="86"/>
      <c r="I28" s="135"/>
      <c r="J28" s="86"/>
      <c r="K28" s="136"/>
    </row>
    <row r="29" spans="2:11" s="1" customFormat="1" ht="25.4" customHeight="1">
      <c r="B29" s="42"/>
      <c r="C29" s="43"/>
      <c r="D29" s="137" t="s">
        <v>40</v>
      </c>
      <c r="E29" s="43"/>
      <c r="F29" s="43"/>
      <c r="G29" s="43"/>
      <c r="H29" s="43"/>
      <c r="I29" s="128"/>
      <c r="J29" s="138">
        <f>ROUNDUP(J103,2)</f>
        <v>0</v>
      </c>
      <c r="K29" s="46"/>
    </row>
    <row r="30" spans="2:11" s="1" customFormat="1" ht="7" customHeight="1">
      <c r="B30" s="42"/>
      <c r="C30" s="43"/>
      <c r="D30" s="86"/>
      <c r="E30" s="86"/>
      <c r="F30" s="86"/>
      <c r="G30" s="86"/>
      <c r="H30" s="86"/>
      <c r="I30" s="135"/>
      <c r="J30" s="86"/>
      <c r="K30" s="136"/>
    </row>
    <row r="31" spans="2:11" s="1" customFormat="1" ht="14.4" customHeight="1">
      <c r="B31" s="42"/>
      <c r="C31" s="43"/>
      <c r="D31" s="43"/>
      <c r="E31" s="43"/>
      <c r="F31" s="47" t="s">
        <v>42</v>
      </c>
      <c r="G31" s="43"/>
      <c r="H31" s="43"/>
      <c r="I31" s="139" t="s">
        <v>41</v>
      </c>
      <c r="J31" s="47" t="s">
        <v>43</v>
      </c>
      <c r="K31" s="46"/>
    </row>
    <row r="32" spans="2:11" s="1" customFormat="1" ht="14.4" customHeight="1">
      <c r="B32" s="42"/>
      <c r="C32" s="43"/>
      <c r="D32" s="50" t="s">
        <v>44</v>
      </c>
      <c r="E32" s="50" t="s">
        <v>45</v>
      </c>
      <c r="F32" s="140">
        <f>ROUNDUP(SUM(BE103:BE304), 2)</f>
        <v>0</v>
      </c>
      <c r="G32" s="43"/>
      <c r="H32" s="43"/>
      <c r="I32" s="141">
        <v>0.21</v>
      </c>
      <c r="J32" s="140">
        <f>ROUNDUP(ROUNDUP((SUM(BE103:BE304)), 2)*I32, 1)</f>
        <v>0</v>
      </c>
      <c r="K32" s="46"/>
    </row>
    <row r="33" spans="2:11" s="1" customFormat="1" ht="14.4" customHeight="1">
      <c r="B33" s="42"/>
      <c r="C33" s="43"/>
      <c r="D33" s="43"/>
      <c r="E33" s="50" t="s">
        <v>46</v>
      </c>
      <c r="F33" s="140">
        <f>ROUNDUP(SUM(BF103:BF304), 2)</f>
        <v>0</v>
      </c>
      <c r="G33" s="43"/>
      <c r="H33" s="43"/>
      <c r="I33" s="141">
        <v>0.15</v>
      </c>
      <c r="J33" s="140">
        <f>ROUNDUP(ROUNDUP((SUM(BF103:BF304)), 2)*I33, 1)</f>
        <v>0</v>
      </c>
      <c r="K33" s="46"/>
    </row>
    <row r="34" spans="2:11" s="1" customFormat="1" ht="14.4" hidden="1" customHeight="1">
      <c r="B34" s="42"/>
      <c r="C34" s="43"/>
      <c r="D34" s="43"/>
      <c r="E34" s="50" t="s">
        <v>47</v>
      </c>
      <c r="F34" s="140">
        <f>ROUNDUP(SUM(BG103:BG304), 2)</f>
        <v>0</v>
      </c>
      <c r="G34" s="43"/>
      <c r="H34" s="43"/>
      <c r="I34" s="141">
        <v>0.21</v>
      </c>
      <c r="J34" s="140">
        <v>0</v>
      </c>
      <c r="K34" s="46"/>
    </row>
    <row r="35" spans="2:11" s="1" customFormat="1" ht="14.4" hidden="1" customHeight="1">
      <c r="B35" s="42"/>
      <c r="C35" s="43"/>
      <c r="D35" s="43"/>
      <c r="E35" s="50" t="s">
        <v>48</v>
      </c>
      <c r="F35" s="140">
        <f>ROUNDUP(SUM(BH103:BH304), 2)</f>
        <v>0</v>
      </c>
      <c r="G35" s="43"/>
      <c r="H35" s="43"/>
      <c r="I35" s="141">
        <v>0.15</v>
      </c>
      <c r="J35" s="140">
        <v>0</v>
      </c>
      <c r="K35" s="46"/>
    </row>
    <row r="36" spans="2:11" s="1" customFormat="1" ht="14.4" hidden="1" customHeight="1">
      <c r="B36" s="42"/>
      <c r="C36" s="43"/>
      <c r="D36" s="43"/>
      <c r="E36" s="50" t="s">
        <v>49</v>
      </c>
      <c r="F36" s="140">
        <f>ROUNDUP(SUM(BI103:BI304), 2)</f>
        <v>0</v>
      </c>
      <c r="G36" s="43"/>
      <c r="H36" s="43"/>
      <c r="I36" s="141">
        <v>0</v>
      </c>
      <c r="J36" s="140">
        <v>0</v>
      </c>
      <c r="K36" s="46"/>
    </row>
    <row r="37" spans="2:11" s="1" customFormat="1" ht="7" customHeight="1">
      <c r="B37" s="42"/>
      <c r="C37" s="43"/>
      <c r="D37" s="43"/>
      <c r="E37" s="43"/>
      <c r="F37" s="43"/>
      <c r="G37" s="43"/>
      <c r="H37" s="43"/>
      <c r="I37" s="128"/>
      <c r="J37" s="43"/>
      <c r="K37" s="46"/>
    </row>
    <row r="38" spans="2:11" s="1" customFormat="1" ht="25.4" customHeight="1">
      <c r="B38" s="42"/>
      <c r="C38" s="142"/>
      <c r="D38" s="143" t="s">
        <v>50</v>
      </c>
      <c r="E38" s="80"/>
      <c r="F38" s="80"/>
      <c r="G38" s="144" t="s">
        <v>51</v>
      </c>
      <c r="H38" s="145" t="s">
        <v>52</v>
      </c>
      <c r="I38" s="146"/>
      <c r="J38" s="147">
        <f>SUM(J29:J36)</f>
        <v>0</v>
      </c>
      <c r="K38" s="148"/>
    </row>
    <row r="39" spans="2:11" s="1" customFormat="1" ht="14.4" customHeight="1">
      <c r="B39" s="57"/>
      <c r="C39" s="58"/>
      <c r="D39" s="58"/>
      <c r="E39" s="58"/>
      <c r="F39" s="58"/>
      <c r="G39" s="58"/>
      <c r="H39" s="58"/>
      <c r="I39" s="149"/>
      <c r="J39" s="58"/>
      <c r="K39" s="59"/>
    </row>
    <row r="43" spans="2:11" s="1" customFormat="1" ht="7" customHeight="1">
      <c r="B43" s="150"/>
      <c r="C43" s="151"/>
      <c r="D43" s="151"/>
      <c r="E43" s="151"/>
      <c r="F43" s="151"/>
      <c r="G43" s="151"/>
      <c r="H43" s="151"/>
      <c r="I43" s="152"/>
      <c r="J43" s="151"/>
      <c r="K43" s="153"/>
    </row>
    <row r="44" spans="2:11" s="1" customFormat="1" ht="37" customHeight="1">
      <c r="B44" s="42"/>
      <c r="C44" s="31" t="s">
        <v>139</v>
      </c>
      <c r="D44" s="43"/>
      <c r="E44" s="43"/>
      <c r="F44" s="43"/>
      <c r="G44" s="43"/>
      <c r="H44" s="43"/>
      <c r="I44" s="128"/>
      <c r="J44" s="43"/>
      <c r="K44" s="46"/>
    </row>
    <row r="45" spans="2:11" s="1" customFormat="1" ht="7" customHeight="1">
      <c r="B45" s="42"/>
      <c r="C45" s="43"/>
      <c r="D45" s="43"/>
      <c r="E45" s="43"/>
      <c r="F45" s="43"/>
      <c r="G45" s="43"/>
      <c r="H45" s="43"/>
      <c r="I45" s="128"/>
      <c r="J45" s="43"/>
      <c r="K45" s="46"/>
    </row>
    <row r="46" spans="2:11" s="1" customFormat="1" ht="14.4" customHeight="1">
      <c r="B46" s="42"/>
      <c r="C46" s="38" t="s">
        <v>18</v>
      </c>
      <c r="D46" s="43"/>
      <c r="E46" s="43"/>
      <c r="F46" s="43"/>
      <c r="G46" s="43"/>
      <c r="H46" s="43"/>
      <c r="I46" s="128"/>
      <c r="J46" s="43"/>
      <c r="K46" s="46"/>
    </row>
    <row r="47" spans="2:11" s="1" customFormat="1" ht="14.5" customHeight="1">
      <c r="B47" s="42"/>
      <c r="C47" s="43"/>
      <c r="D47" s="43"/>
      <c r="E47" s="404" t="str">
        <f>E7</f>
        <v>Malšovice 6 a 17/6 - stavební úpravy</v>
      </c>
      <c r="F47" s="410"/>
      <c r="G47" s="410"/>
      <c r="H47" s="410"/>
      <c r="I47" s="128"/>
      <c r="J47" s="43"/>
      <c r="K47" s="46"/>
    </row>
    <row r="48" spans="2:11">
      <c r="B48" s="29"/>
      <c r="C48" s="38" t="s">
        <v>134</v>
      </c>
      <c r="D48" s="30"/>
      <c r="E48" s="30"/>
      <c r="F48" s="30"/>
      <c r="G48" s="30"/>
      <c r="H48" s="30"/>
      <c r="I48" s="127"/>
      <c r="J48" s="30"/>
      <c r="K48" s="32"/>
    </row>
    <row r="49" spans="2:47" s="1" customFormat="1" ht="14.5" customHeight="1">
      <c r="B49" s="42"/>
      <c r="C49" s="43"/>
      <c r="D49" s="43"/>
      <c r="E49" s="404" t="s">
        <v>135</v>
      </c>
      <c r="F49" s="405"/>
      <c r="G49" s="405"/>
      <c r="H49" s="405"/>
      <c r="I49" s="128"/>
      <c r="J49" s="43"/>
      <c r="K49" s="46"/>
    </row>
    <row r="50" spans="2:47" s="1" customFormat="1" ht="14.4" customHeight="1">
      <c r="B50" s="42"/>
      <c r="C50" s="38" t="s">
        <v>136</v>
      </c>
      <c r="D50" s="43"/>
      <c r="E50" s="43"/>
      <c r="F50" s="43"/>
      <c r="G50" s="43"/>
      <c r="H50" s="43"/>
      <c r="I50" s="128"/>
      <c r="J50" s="43"/>
      <c r="K50" s="46"/>
    </row>
    <row r="51" spans="2:47" s="1" customFormat="1" ht="15" customHeight="1">
      <c r="B51" s="42"/>
      <c r="C51" s="43"/>
      <c r="D51" s="43"/>
      <c r="E51" s="406" t="str">
        <f>E11</f>
        <v>A8 - venkovní úpravy</v>
      </c>
      <c r="F51" s="405"/>
      <c r="G51" s="405"/>
      <c r="H51" s="405"/>
      <c r="I51" s="128"/>
      <c r="J51" s="43"/>
      <c r="K51" s="46"/>
    </row>
    <row r="52" spans="2:47" s="1" customFormat="1" ht="7" customHeight="1">
      <c r="B52" s="42"/>
      <c r="C52" s="43"/>
      <c r="D52" s="43"/>
      <c r="E52" s="43"/>
      <c r="F52" s="43"/>
      <c r="G52" s="43"/>
      <c r="H52" s="43"/>
      <c r="I52" s="128"/>
      <c r="J52" s="43"/>
      <c r="K52" s="46"/>
    </row>
    <row r="53" spans="2:47" s="1" customFormat="1" ht="18" customHeight="1">
      <c r="B53" s="42"/>
      <c r="C53" s="38" t="s">
        <v>25</v>
      </c>
      <c r="D53" s="43"/>
      <c r="E53" s="43"/>
      <c r="F53" s="36" t="str">
        <f>F14</f>
        <v xml:space="preserve">Malšovice  </v>
      </c>
      <c r="G53" s="43"/>
      <c r="H53" s="43"/>
      <c r="I53" s="129" t="s">
        <v>27</v>
      </c>
      <c r="J53" s="130" t="str">
        <f>IF(J14="","",J14)</f>
        <v>2. 3. 2018</v>
      </c>
      <c r="K53" s="46"/>
    </row>
    <row r="54" spans="2:47" s="1" customFormat="1" ht="7" customHeight="1">
      <c r="B54" s="42"/>
      <c r="C54" s="43"/>
      <c r="D54" s="43"/>
      <c r="E54" s="43"/>
      <c r="F54" s="43"/>
      <c r="G54" s="43"/>
      <c r="H54" s="43"/>
      <c r="I54" s="128"/>
      <c r="J54" s="43"/>
      <c r="K54" s="46"/>
    </row>
    <row r="55" spans="2:47" s="1" customFormat="1">
      <c r="B55" s="42"/>
      <c r="C55" s="38" t="s">
        <v>29</v>
      </c>
      <c r="D55" s="43"/>
      <c r="E55" s="43"/>
      <c r="F55" s="36" t="str">
        <f>E17</f>
        <v>Obec Malšovice</v>
      </c>
      <c r="G55" s="43"/>
      <c r="H55" s="43"/>
      <c r="I55" s="129" t="s">
        <v>35</v>
      </c>
      <c r="J55" s="395" t="str">
        <f>E23</f>
        <v>Ing. Demuth Jiří, Děčín</v>
      </c>
      <c r="K55" s="46"/>
    </row>
    <row r="56" spans="2:47" s="1" customFormat="1" ht="14.4" customHeight="1">
      <c r="B56" s="42"/>
      <c r="C56" s="38" t="s">
        <v>33</v>
      </c>
      <c r="D56" s="43"/>
      <c r="E56" s="43"/>
      <c r="F56" s="36" t="str">
        <f>IF(E20="","",E20)</f>
        <v/>
      </c>
      <c r="G56" s="43"/>
      <c r="H56" s="43"/>
      <c r="I56" s="128"/>
      <c r="J56" s="407"/>
      <c r="K56" s="46"/>
    </row>
    <row r="57" spans="2:47" s="1" customFormat="1" ht="10.25" customHeight="1">
      <c r="B57" s="42"/>
      <c r="C57" s="43"/>
      <c r="D57" s="43"/>
      <c r="E57" s="43"/>
      <c r="F57" s="43"/>
      <c r="G57" s="43"/>
      <c r="H57" s="43"/>
      <c r="I57" s="128"/>
      <c r="J57" s="43"/>
      <c r="K57" s="46"/>
    </row>
    <row r="58" spans="2:47" s="1" customFormat="1" ht="29.25" customHeight="1">
      <c r="B58" s="42"/>
      <c r="C58" s="154" t="s">
        <v>140</v>
      </c>
      <c r="D58" s="142"/>
      <c r="E58" s="142"/>
      <c r="F58" s="142"/>
      <c r="G58" s="142"/>
      <c r="H58" s="142"/>
      <c r="I58" s="155"/>
      <c r="J58" s="156" t="s">
        <v>141</v>
      </c>
      <c r="K58" s="157"/>
    </row>
    <row r="59" spans="2:47" s="1" customFormat="1" ht="10.25" customHeight="1">
      <c r="B59" s="42"/>
      <c r="C59" s="43"/>
      <c r="D59" s="43"/>
      <c r="E59" s="43"/>
      <c r="F59" s="43"/>
      <c r="G59" s="43"/>
      <c r="H59" s="43"/>
      <c r="I59" s="128"/>
      <c r="J59" s="43"/>
      <c r="K59" s="46"/>
    </row>
    <row r="60" spans="2:47" s="1" customFormat="1" ht="29.25" customHeight="1">
      <c r="B60" s="42"/>
      <c r="C60" s="158" t="s">
        <v>142</v>
      </c>
      <c r="D60" s="43"/>
      <c r="E60" s="43"/>
      <c r="F60" s="43"/>
      <c r="G60" s="43"/>
      <c r="H60" s="43"/>
      <c r="I60" s="128"/>
      <c r="J60" s="138">
        <f>J103</f>
        <v>0</v>
      </c>
      <c r="K60" s="46"/>
      <c r="AU60" s="25" t="s">
        <v>143</v>
      </c>
    </row>
    <row r="61" spans="2:47" s="8" customFormat="1" ht="25" customHeight="1">
      <c r="B61" s="159"/>
      <c r="C61" s="160"/>
      <c r="D61" s="161" t="s">
        <v>4090</v>
      </c>
      <c r="E61" s="162"/>
      <c r="F61" s="162"/>
      <c r="G61" s="162"/>
      <c r="H61" s="162"/>
      <c r="I61" s="163"/>
      <c r="J61" s="164">
        <f>J104</f>
        <v>0</v>
      </c>
      <c r="K61" s="165"/>
    </row>
    <row r="62" spans="2:47" s="9" customFormat="1" ht="19.899999999999999" customHeight="1">
      <c r="B62" s="166"/>
      <c r="C62" s="167"/>
      <c r="D62" s="168" t="s">
        <v>2731</v>
      </c>
      <c r="E62" s="169"/>
      <c r="F62" s="169"/>
      <c r="G62" s="169"/>
      <c r="H62" s="169"/>
      <c r="I62" s="170"/>
      <c r="J62" s="171">
        <f>J105</f>
        <v>0</v>
      </c>
      <c r="K62" s="172"/>
    </row>
    <row r="63" spans="2:47" s="9" customFormat="1" ht="14.9" customHeight="1">
      <c r="B63" s="166"/>
      <c r="C63" s="167"/>
      <c r="D63" s="168" t="s">
        <v>4091</v>
      </c>
      <c r="E63" s="169"/>
      <c r="F63" s="169"/>
      <c r="G63" s="169"/>
      <c r="H63" s="169"/>
      <c r="I63" s="170"/>
      <c r="J63" s="171">
        <f>J106</f>
        <v>0</v>
      </c>
      <c r="K63" s="172"/>
    </row>
    <row r="64" spans="2:47" s="9" customFormat="1" ht="14.9" customHeight="1">
      <c r="B64" s="166"/>
      <c r="C64" s="167"/>
      <c r="D64" s="168" t="s">
        <v>4092</v>
      </c>
      <c r="E64" s="169"/>
      <c r="F64" s="169"/>
      <c r="G64" s="169"/>
      <c r="H64" s="169"/>
      <c r="I64" s="170"/>
      <c r="J64" s="171">
        <f>J113</f>
        <v>0</v>
      </c>
      <c r="K64" s="172"/>
    </row>
    <row r="65" spans="2:11" s="9" customFormat="1" ht="14.9" customHeight="1">
      <c r="B65" s="166"/>
      <c r="C65" s="167"/>
      <c r="D65" s="168" t="s">
        <v>4093</v>
      </c>
      <c r="E65" s="169"/>
      <c r="F65" s="169"/>
      <c r="G65" s="169"/>
      <c r="H65" s="169"/>
      <c r="I65" s="170"/>
      <c r="J65" s="171">
        <f>J118</f>
        <v>0</v>
      </c>
      <c r="K65" s="172"/>
    </row>
    <row r="66" spans="2:11" s="9" customFormat="1" ht="19.899999999999999" customHeight="1">
      <c r="B66" s="166"/>
      <c r="C66" s="167"/>
      <c r="D66" s="168" t="s">
        <v>1877</v>
      </c>
      <c r="E66" s="169"/>
      <c r="F66" s="169"/>
      <c r="G66" s="169"/>
      <c r="H66" s="169"/>
      <c r="I66" s="170"/>
      <c r="J66" s="171">
        <f>J128</f>
        <v>0</v>
      </c>
      <c r="K66" s="172"/>
    </row>
    <row r="67" spans="2:11" s="9" customFormat="1" ht="14.9" customHeight="1">
      <c r="B67" s="166"/>
      <c r="C67" s="167"/>
      <c r="D67" s="168" t="s">
        <v>4094</v>
      </c>
      <c r="E67" s="169"/>
      <c r="F67" s="169"/>
      <c r="G67" s="169"/>
      <c r="H67" s="169"/>
      <c r="I67" s="170"/>
      <c r="J67" s="171">
        <f>J129</f>
        <v>0</v>
      </c>
      <c r="K67" s="172"/>
    </row>
    <row r="68" spans="2:11" s="9" customFormat="1" ht="14.9" customHeight="1">
      <c r="B68" s="166"/>
      <c r="C68" s="167"/>
      <c r="D68" s="168" t="s">
        <v>4095</v>
      </c>
      <c r="E68" s="169"/>
      <c r="F68" s="169"/>
      <c r="G68" s="169"/>
      <c r="H68" s="169"/>
      <c r="I68" s="170"/>
      <c r="J68" s="171">
        <f>J147</f>
        <v>0</v>
      </c>
      <c r="K68" s="172"/>
    </row>
    <row r="69" spans="2:11" s="9" customFormat="1" ht="19.899999999999999" customHeight="1">
      <c r="B69" s="166"/>
      <c r="C69" s="167"/>
      <c r="D69" s="168" t="s">
        <v>4096</v>
      </c>
      <c r="E69" s="169"/>
      <c r="F69" s="169"/>
      <c r="G69" s="169"/>
      <c r="H69" s="169"/>
      <c r="I69" s="170"/>
      <c r="J69" s="171">
        <f>J154</f>
        <v>0</v>
      </c>
      <c r="K69" s="172"/>
    </row>
    <row r="70" spans="2:11" s="9" customFormat="1" ht="19.899999999999999" customHeight="1">
      <c r="B70" s="166"/>
      <c r="C70" s="167"/>
      <c r="D70" s="168" t="s">
        <v>2732</v>
      </c>
      <c r="E70" s="169"/>
      <c r="F70" s="169"/>
      <c r="G70" s="169"/>
      <c r="H70" s="169"/>
      <c r="I70" s="170"/>
      <c r="J70" s="171">
        <f>J162</f>
        <v>0</v>
      </c>
      <c r="K70" s="172"/>
    </row>
    <row r="71" spans="2:11" s="9" customFormat="1" ht="14.9" customHeight="1">
      <c r="B71" s="166"/>
      <c r="C71" s="167"/>
      <c r="D71" s="168" t="s">
        <v>4097</v>
      </c>
      <c r="E71" s="169"/>
      <c r="F71" s="169"/>
      <c r="G71" s="169"/>
      <c r="H71" s="169"/>
      <c r="I71" s="170"/>
      <c r="J71" s="171">
        <f>J163</f>
        <v>0</v>
      </c>
      <c r="K71" s="172"/>
    </row>
    <row r="72" spans="2:11" s="9" customFormat="1" ht="14.9" customHeight="1">
      <c r="B72" s="166"/>
      <c r="C72" s="167"/>
      <c r="D72" s="168" t="s">
        <v>4098</v>
      </c>
      <c r="E72" s="169"/>
      <c r="F72" s="169"/>
      <c r="G72" s="169"/>
      <c r="H72" s="169"/>
      <c r="I72" s="170"/>
      <c r="J72" s="171">
        <f>J174</f>
        <v>0</v>
      </c>
      <c r="K72" s="172"/>
    </row>
    <row r="73" spans="2:11" s="9" customFormat="1" ht="14.9" customHeight="1">
      <c r="B73" s="166"/>
      <c r="C73" s="167"/>
      <c r="D73" s="168" t="s">
        <v>4099</v>
      </c>
      <c r="E73" s="169"/>
      <c r="F73" s="169"/>
      <c r="G73" s="169"/>
      <c r="H73" s="169"/>
      <c r="I73" s="170"/>
      <c r="J73" s="171">
        <f>J201</f>
        <v>0</v>
      </c>
      <c r="K73" s="172"/>
    </row>
    <row r="74" spans="2:11" s="9" customFormat="1" ht="19.899999999999999" customHeight="1">
      <c r="B74" s="166"/>
      <c r="C74" s="167"/>
      <c r="D74" s="168" t="s">
        <v>159</v>
      </c>
      <c r="E74" s="169"/>
      <c r="F74" s="169"/>
      <c r="G74" s="169"/>
      <c r="H74" s="169"/>
      <c r="I74" s="170"/>
      <c r="J74" s="171">
        <f>J214</f>
        <v>0</v>
      </c>
      <c r="K74" s="172"/>
    </row>
    <row r="75" spans="2:11" s="9" customFormat="1" ht="14.9" customHeight="1">
      <c r="B75" s="166"/>
      <c r="C75" s="167"/>
      <c r="D75" s="168" t="s">
        <v>4100</v>
      </c>
      <c r="E75" s="169"/>
      <c r="F75" s="169"/>
      <c r="G75" s="169"/>
      <c r="H75" s="169"/>
      <c r="I75" s="170"/>
      <c r="J75" s="171">
        <f>J215</f>
        <v>0</v>
      </c>
      <c r="K75" s="172"/>
    </row>
    <row r="76" spans="2:11" s="9" customFormat="1" ht="14.9" customHeight="1">
      <c r="B76" s="166"/>
      <c r="C76" s="167"/>
      <c r="D76" s="168" t="s">
        <v>4101</v>
      </c>
      <c r="E76" s="169"/>
      <c r="F76" s="169"/>
      <c r="G76" s="169"/>
      <c r="H76" s="169"/>
      <c r="I76" s="170"/>
      <c r="J76" s="171">
        <f>J217</f>
        <v>0</v>
      </c>
      <c r="K76" s="172"/>
    </row>
    <row r="77" spans="2:11" s="9" customFormat="1" ht="14.9" customHeight="1">
      <c r="B77" s="166"/>
      <c r="C77" s="167"/>
      <c r="D77" s="168" t="s">
        <v>162</v>
      </c>
      <c r="E77" s="169"/>
      <c r="F77" s="169"/>
      <c r="G77" s="169"/>
      <c r="H77" s="169"/>
      <c r="I77" s="170"/>
      <c r="J77" s="171">
        <f>J234</f>
        <v>0</v>
      </c>
      <c r="K77" s="172"/>
    </row>
    <row r="78" spans="2:11" s="9" customFormat="1" ht="19.899999999999999" customHeight="1">
      <c r="B78" s="166"/>
      <c r="C78" s="167"/>
      <c r="D78" s="168" t="s">
        <v>164</v>
      </c>
      <c r="E78" s="169"/>
      <c r="F78" s="169"/>
      <c r="G78" s="169"/>
      <c r="H78" s="169"/>
      <c r="I78" s="170"/>
      <c r="J78" s="171">
        <f>J266</f>
        <v>0</v>
      </c>
      <c r="K78" s="172"/>
    </row>
    <row r="79" spans="2:11" s="9" customFormat="1" ht="19.899999999999999" customHeight="1">
      <c r="B79" s="166"/>
      <c r="C79" s="167"/>
      <c r="D79" s="168" t="s">
        <v>165</v>
      </c>
      <c r="E79" s="169"/>
      <c r="F79" s="169"/>
      <c r="G79" s="169"/>
      <c r="H79" s="169"/>
      <c r="I79" s="170"/>
      <c r="J79" s="171">
        <f>J281</f>
        <v>0</v>
      </c>
      <c r="K79" s="172"/>
    </row>
    <row r="80" spans="2:11" s="8" customFormat="1" ht="25" customHeight="1">
      <c r="B80" s="159"/>
      <c r="C80" s="160"/>
      <c r="D80" s="161" t="s">
        <v>2744</v>
      </c>
      <c r="E80" s="162"/>
      <c r="F80" s="162"/>
      <c r="G80" s="162"/>
      <c r="H80" s="162"/>
      <c r="I80" s="163"/>
      <c r="J80" s="164">
        <f>J286</f>
        <v>0</v>
      </c>
      <c r="K80" s="165"/>
    </row>
    <row r="81" spans="2:12" s="9" customFormat="1" ht="19.899999999999999" customHeight="1">
      <c r="B81" s="166"/>
      <c r="C81" s="167"/>
      <c r="D81" s="168" t="s">
        <v>4102</v>
      </c>
      <c r="E81" s="169"/>
      <c r="F81" s="169"/>
      <c r="G81" s="169"/>
      <c r="H81" s="169"/>
      <c r="I81" s="170"/>
      <c r="J81" s="171">
        <f>J287</f>
        <v>0</v>
      </c>
      <c r="K81" s="172"/>
    </row>
    <row r="82" spans="2:12" s="1" customFormat="1" ht="21.75" customHeight="1">
      <c r="B82" s="42"/>
      <c r="C82" s="43"/>
      <c r="D82" s="43"/>
      <c r="E82" s="43"/>
      <c r="F82" s="43"/>
      <c r="G82" s="43"/>
      <c r="H82" s="43"/>
      <c r="I82" s="128"/>
      <c r="J82" s="43"/>
      <c r="K82" s="46"/>
    </row>
    <row r="83" spans="2:12" s="1" customFormat="1" ht="7" customHeight="1">
      <c r="B83" s="57"/>
      <c r="C83" s="58"/>
      <c r="D83" s="58"/>
      <c r="E83" s="58"/>
      <c r="F83" s="58"/>
      <c r="G83" s="58"/>
      <c r="H83" s="58"/>
      <c r="I83" s="149"/>
      <c r="J83" s="58"/>
      <c r="K83" s="59"/>
    </row>
    <row r="87" spans="2:12" s="1" customFormat="1" ht="7" customHeight="1">
      <c r="B87" s="60"/>
      <c r="C87" s="61"/>
      <c r="D87" s="61"/>
      <c r="E87" s="61"/>
      <c r="F87" s="61"/>
      <c r="G87" s="61"/>
      <c r="H87" s="61"/>
      <c r="I87" s="152"/>
      <c r="J87" s="61"/>
      <c r="K87" s="61"/>
      <c r="L87" s="62"/>
    </row>
    <row r="88" spans="2:12" s="1" customFormat="1" ht="37" customHeight="1">
      <c r="B88" s="42"/>
      <c r="C88" s="63" t="s">
        <v>180</v>
      </c>
      <c r="D88" s="64"/>
      <c r="E88" s="64"/>
      <c r="F88" s="64"/>
      <c r="G88" s="64"/>
      <c r="H88" s="64"/>
      <c r="I88" s="173"/>
      <c r="J88" s="64"/>
      <c r="K88" s="64"/>
      <c r="L88" s="62"/>
    </row>
    <row r="89" spans="2:12" s="1" customFormat="1" ht="7" customHeight="1">
      <c r="B89" s="42"/>
      <c r="C89" s="64"/>
      <c r="D89" s="64"/>
      <c r="E89" s="64"/>
      <c r="F89" s="64"/>
      <c r="G89" s="64"/>
      <c r="H89" s="64"/>
      <c r="I89" s="173"/>
      <c r="J89" s="64"/>
      <c r="K89" s="64"/>
      <c r="L89" s="62"/>
    </row>
    <row r="90" spans="2:12" s="1" customFormat="1" ht="14.4" customHeight="1">
      <c r="B90" s="42"/>
      <c r="C90" s="66" t="s">
        <v>18</v>
      </c>
      <c r="D90" s="64"/>
      <c r="E90" s="64"/>
      <c r="F90" s="64"/>
      <c r="G90" s="64"/>
      <c r="H90" s="64"/>
      <c r="I90" s="173"/>
      <c r="J90" s="64"/>
      <c r="K90" s="64"/>
      <c r="L90" s="62"/>
    </row>
    <row r="91" spans="2:12" s="1" customFormat="1" ht="14.5" customHeight="1">
      <c r="B91" s="42"/>
      <c r="C91" s="64"/>
      <c r="D91" s="64"/>
      <c r="E91" s="408" t="str">
        <f>E7</f>
        <v>Malšovice 6 a 17/6 - stavební úpravy</v>
      </c>
      <c r="F91" s="409"/>
      <c r="G91" s="409"/>
      <c r="H91" s="409"/>
      <c r="I91" s="173"/>
      <c r="J91" s="64"/>
      <c r="K91" s="64"/>
      <c r="L91" s="62"/>
    </row>
    <row r="92" spans="2:12">
      <c r="B92" s="29"/>
      <c r="C92" s="66" t="s">
        <v>134</v>
      </c>
      <c r="D92" s="174"/>
      <c r="E92" s="174"/>
      <c r="F92" s="174"/>
      <c r="G92" s="174"/>
      <c r="H92" s="174"/>
      <c r="J92" s="174"/>
      <c r="K92" s="174"/>
      <c r="L92" s="175"/>
    </row>
    <row r="93" spans="2:12" s="1" customFormat="1" ht="14.5" customHeight="1">
      <c r="B93" s="42"/>
      <c r="C93" s="64"/>
      <c r="D93" s="64"/>
      <c r="E93" s="408" t="s">
        <v>135</v>
      </c>
      <c r="F93" s="402"/>
      <c r="G93" s="402"/>
      <c r="H93" s="402"/>
      <c r="I93" s="173"/>
      <c r="J93" s="64"/>
      <c r="K93" s="64"/>
      <c r="L93" s="62"/>
    </row>
    <row r="94" spans="2:12" s="1" customFormat="1" ht="14.4" customHeight="1">
      <c r="B94" s="42"/>
      <c r="C94" s="66" t="s">
        <v>136</v>
      </c>
      <c r="D94" s="64"/>
      <c r="E94" s="64"/>
      <c r="F94" s="64"/>
      <c r="G94" s="64"/>
      <c r="H94" s="64"/>
      <c r="I94" s="173"/>
      <c r="J94" s="64"/>
      <c r="K94" s="64"/>
      <c r="L94" s="62"/>
    </row>
    <row r="95" spans="2:12" s="1" customFormat="1" ht="15" customHeight="1">
      <c r="B95" s="42"/>
      <c r="C95" s="64"/>
      <c r="D95" s="64"/>
      <c r="E95" s="374" t="str">
        <f>E11</f>
        <v>A8 - venkovní úpravy</v>
      </c>
      <c r="F95" s="402"/>
      <c r="G95" s="402"/>
      <c r="H95" s="402"/>
      <c r="I95" s="173"/>
      <c r="J95" s="64"/>
      <c r="K95" s="64"/>
      <c r="L95" s="62"/>
    </row>
    <row r="96" spans="2:12" s="1" customFormat="1" ht="7" customHeight="1">
      <c r="B96" s="42"/>
      <c r="C96" s="64"/>
      <c r="D96" s="64"/>
      <c r="E96" s="64"/>
      <c r="F96" s="64"/>
      <c r="G96" s="64"/>
      <c r="H96" s="64"/>
      <c r="I96" s="173"/>
      <c r="J96" s="64"/>
      <c r="K96" s="64"/>
      <c r="L96" s="62"/>
    </row>
    <row r="97" spans="2:65" s="1" customFormat="1" ht="18" customHeight="1">
      <c r="B97" s="42"/>
      <c r="C97" s="66" t="s">
        <v>25</v>
      </c>
      <c r="D97" s="64"/>
      <c r="E97" s="64"/>
      <c r="F97" s="176" t="str">
        <f>F14</f>
        <v xml:space="preserve">Malšovice  </v>
      </c>
      <c r="G97" s="64"/>
      <c r="H97" s="64"/>
      <c r="I97" s="177" t="s">
        <v>27</v>
      </c>
      <c r="J97" s="74" t="str">
        <f>IF(J14="","",J14)</f>
        <v>2. 3. 2018</v>
      </c>
      <c r="K97" s="64"/>
      <c r="L97" s="62"/>
    </row>
    <row r="98" spans="2:65" s="1" customFormat="1" ht="7" customHeight="1">
      <c r="B98" s="42"/>
      <c r="C98" s="64"/>
      <c r="D98" s="64"/>
      <c r="E98" s="64"/>
      <c r="F98" s="64"/>
      <c r="G98" s="64"/>
      <c r="H98" s="64"/>
      <c r="I98" s="173"/>
      <c r="J98" s="64"/>
      <c r="K98" s="64"/>
      <c r="L98" s="62"/>
    </row>
    <row r="99" spans="2:65" s="1" customFormat="1">
      <c r="B99" s="42"/>
      <c r="C99" s="66" t="s">
        <v>29</v>
      </c>
      <c r="D99" s="64"/>
      <c r="E99" s="64"/>
      <c r="F99" s="176" t="str">
        <f>E17</f>
        <v>Obec Malšovice</v>
      </c>
      <c r="G99" s="64"/>
      <c r="H99" s="64"/>
      <c r="I99" s="177" t="s">
        <v>35</v>
      </c>
      <c r="J99" s="176" t="str">
        <f>E23</f>
        <v>Ing. Demuth Jiří, Děčín</v>
      </c>
      <c r="K99" s="64"/>
      <c r="L99" s="62"/>
    </row>
    <row r="100" spans="2:65" s="1" customFormat="1" ht="14.4" customHeight="1">
      <c r="B100" s="42"/>
      <c r="C100" s="66" t="s">
        <v>33</v>
      </c>
      <c r="D100" s="64"/>
      <c r="E100" s="64"/>
      <c r="F100" s="176" t="str">
        <f>IF(E20="","",E20)</f>
        <v/>
      </c>
      <c r="G100" s="64"/>
      <c r="H100" s="64"/>
      <c r="I100" s="173"/>
      <c r="J100" s="64"/>
      <c r="K100" s="64"/>
      <c r="L100" s="62"/>
    </row>
    <row r="101" spans="2:65" s="1" customFormat="1" ht="10.25" customHeight="1">
      <c r="B101" s="42"/>
      <c r="C101" s="64"/>
      <c r="D101" s="64"/>
      <c r="E101" s="64"/>
      <c r="F101" s="64"/>
      <c r="G101" s="64"/>
      <c r="H101" s="64"/>
      <c r="I101" s="173"/>
      <c r="J101" s="64"/>
      <c r="K101" s="64"/>
      <c r="L101" s="62"/>
    </row>
    <row r="102" spans="2:65" s="10" customFormat="1" ht="29.25" customHeight="1">
      <c r="B102" s="178"/>
      <c r="C102" s="179" t="s">
        <v>181</v>
      </c>
      <c r="D102" s="180" t="s">
        <v>59</v>
      </c>
      <c r="E102" s="180" t="s">
        <v>55</v>
      </c>
      <c r="F102" s="180" t="s">
        <v>182</v>
      </c>
      <c r="G102" s="180" t="s">
        <v>183</v>
      </c>
      <c r="H102" s="180" t="s">
        <v>184</v>
      </c>
      <c r="I102" s="181" t="s">
        <v>185</v>
      </c>
      <c r="J102" s="180" t="s">
        <v>141</v>
      </c>
      <c r="K102" s="182" t="s">
        <v>186</v>
      </c>
      <c r="L102" s="183"/>
      <c r="M102" s="82" t="s">
        <v>187</v>
      </c>
      <c r="N102" s="83" t="s">
        <v>44</v>
      </c>
      <c r="O102" s="83" t="s">
        <v>188</v>
      </c>
      <c r="P102" s="83" t="s">
        <v>189</v>
      </c>
      <c r="Q102" s="83" t="s">
        <v>190</v>
      </c>
      <c r="R102" s="83" t="s">
        <v>191</v>
      </c>
      <c r="S102" s="83" t="s">
        <v>192</v>
      </c>
      <c r="T102" s="84" t="s">
        <v>193</v>
      </c>
    </row>
    <row r="103" spans="2:65" s="1" customFormat="1" ht="29.25" customHeight="1">
      <c r="B103" s="42"/>
      <c r="C103" s="88" t="s">
        <v>142</v>
      </c>
      <c r="D103" s="64"/>
      <c r="E103" s="64"/>
      <c r="F103" s="64"/>
      <c r="G103" s="64"/>
      <c r="H103" s="64"/>
      <c r="I103" s="173"/>
      <c r="J103" s="184">
        <f>BK103</f>
        <v>0</v>
      </c>
      <c r="K103" s="64"/>
      <c r="L103" s="62"/>
      <c r="M103" s="85"/>
      <c r="N103" s="86"/>
      <c r="O103" s="86"/>
      <c r="P103" s="185">
        <f>P104+P286</f>
        <v>0</v>
      </c>
      <c r="Q103" s="86"/>
      <c r="R103" s="185">
        <f>R104+R286</f>
        <v>97.506385940168002</v>
      </c>
      <c r="S103" s="86"/>
      <c r="T103" s="186">
        <f>T104+T286</f>
        <v>642.15859999999998</v>
      </c>
      <c r="AT103" s="25" t="s">
        <v>73</v>
      </c>
      <c r="AU103" s="25" t="s">
        <v>143</v>
      </c>
      <c r="BK103" s="187">
        <f>BK104+BK286</f>
        <v>0</v>
      </c>
    </row>
    <row r="104" spans="2:65" s="11" customFormat="1" ht="37.4" customHeight="1">
      <c r="B104" s="188"/>
      <c r="C104" s="189"/>
      <c r="D104" s="190" t="s">
        <v>73</v>
      </c>
      <c r="E104" s="191" t="s">
        <v>194</v>
      </c>
      <c r="F104" s="191" t="s">
        <v>4103</v>
      </c>
      <c r="G104" s="189"/>
      <c r="H104" s="189"/>
      <c r="I104" s="192"/>
      <c r="J104" s="193">
        <f>BK104</f>
        <v>0</v>
      </c>
      <c r="K104" s="189"/>
      <c r="L104" s="194"/>
      <c r="M104" s="195"/>
      <c r="N104" s="196"/>
      <c r="O104" s="196"/>
      <c r="P104" s="197">
        <f>P105+P128+P154+P162+P214+P266+P281</f>
        <v>0</v>
      </c>
      <c r="Q104" s="196"/>
      <c r="R104" s="197">
        <f>R105+R128+R154+R162+R214+R266+R281</f>
        <v>90.340759328168005</v>
      </c>
      <c r="S104" s="196"/>
      <c r="T104" s="198">
        <f>T105+T128+T154+T162+T214+T266+T281</f>
        <v>642.15859999999998</v>
      </c>
      <c r="AR104" s="199" t="s">
        <v>81</v>
      </c>
      <c r="AT104" s="200" t="s">
        <v>73</v>
      </c>
      <c r="AU104" s="200" t="s">
        <v>74</v>
      </c>
      <c r="AY104" s="199" t="s">
        <v>196</v>
      </c>
      <c r="BK104" s="201">
        <f>BK105+BK128+BK154+BK162+BK214+BK266+BK281</f>
        <v>0</v>
      </c>
    </row>
    <row r="105" spans="2:65" s="11" customFormat="1" ht="19.899999999999999" customHeight="1">
      <c r="B105" s="188"/>
      <c r="C105" s="189"/>
      <c r="D105" s="190" t="s">
        <v>73</v>
      </c>
      <c r="E105" s="202" t="s">
        <v>81</v>
      </c>
      <c r="F105" s="202" t="s">
        <v>2747</v>
      </c>
      <c r="G105" s="189"/>
      <c r="H105" s="189"/>
      <c r="I105" s="192"/>
      <c r="J105" s="203">
        <f>BK105</f>
        <v>0</v>
      </c>
      <c r="K105" s="189"/>
      <c r="L105" s="194"/>
      <c r="M105" s="195"/>
      <c r="N105" s="196"/>
      <c r="O105" s="196"/>
      <c r="P105" s="197">
        <f>P106+P113+P118</f>
        <v>0</v>
      </c>
      <c r="Q105" s="196"/>
      <c r="R105" s="197">
        <f>R106+R113+R118</f>
        <v>0.61788999999999994</v>
      </c>
      <c r="S105" s="196"/>
      <c r="T105" s="198">
        <f>T106+T113+T118</f>
        <v>0</v>
      </c>
      <c r="AR105" s="199" t="s">
        <v>81</v>
      </c>
      <c r="AT105" s="200" t="s">
        <v>73</v>
      </c>
      <c r="AU105" s="200" t="s">
        <v>81</v>
      </c>
      <c r="AY105" s="199" t="s">
        <v>196</v>
      </c>
      <c r="BK105" s="201">
        <f>BK106+BK113+BK118</f>
        <v>0</v>
      </c>
    </row>
    <row r="106" spans="2:65" s="11" customFormat="1" ht="14.9" customHeight="1">
      <c r="B106" s="188"/>
      <c r="C106" s="189"/>
      <c r="D106" s="190" t="s">
        <v>73</v>
      </c>
      <c r="E106" s="202" t="s">
        <v>277</v>
      </c>
      <c r="F106" s="202" t="s">
        <v>4104</v>
      </c>
      <c r="G106" s="189"/>
      <c r="H106" s="189"/>
      <c r="I106" s="192"/>
      <c r="J106" s="203">
        <f>BK106</f>
        <v>0</v>
      </c>
      <c r="K106" s="189"/>
      <c r="L106" s="194"/>
      <c r="M106" s="195"/>
      <c r="N106" s="196"/>
      <c r="O106" s="196"/>
      <c r="P106" s="197">
        <f>SUM(P107:P112)</f>
        <v>0</v>
      </c>
      <c r="Q106" s="196"/>
      <c r="R106" s="197">
        <f>SUM(R107:R112)</f>
        <v>0</v>
      </c>
      <c r="S106" s="196"/>
      <c r="T106" s="198">
        <f>SUM(T107:T112)</f>
        <v>0</v>
      </c>
      <c r="AR106" s="199" t="s">
        <v>81</v>
      </c>
      <c r="AT106" s="200" t="s">
        <v>73</v>
      </c>
      <c r="AU106" s="200" t="s">
        <v>83</v>
      </c>
      <c r="AY106" s="199" t="s">
        <v>196</v>
      </c>
      <c r="BK106" s="201">
        <f>SUM(BK107:BK112)</f>
        <v>0</v>
      </c>
    </row>
    <row r="107" spans="2:65" s="1" customFormat="1" ht="34.5" customHeight="1">
      <c r="B107" s="42"/>
      <c r="C107" s="204" t="s">
        <v>81</v>
      </c>
      <c r="D107" s="204" t="s">
        <v>198</v>
      </c>
      <c r="E107" s="205" t="s">
        <v>199</v>
      </c>
      <c r="F107" s="206" t="s">
        <v>200</v>
      </c>
      <c r="G107" s="207" t="s">
        <v>201</v>
      </c>
      <c r="H107" s="208">
        <v>9.7200000000000006</v>
      </c>
      <c r="I107" s="209"/>
      <c r="J107" s="210">
        <f>ROUND(I107*H107,2)</f>
        <v>0</v>
      </c>
      <c r="K107" s="206" t="s">
        <v>202</v>
      </c>
      <c r="L107" s="62"/>
      <c r="M107" s="211" t="s">
        <v>24</v>
      </c>
      <c r="N107" s="212" t="s">
        <v>45</v>
      </c>
      <c r="O107" s="43"/>
      <c r="P107" s="213">
        <f>O107*H107</f>
        <v>0</v>
      </c>
      <c r="Q107" s="213">
        <v>0</v>
      </c>
      <c r="R107" s="213">
        <f>Q107*H107</f>
        <v>0</v>
      </c>
      <c r="S107" s="213">
        <v>0</v>
      </c>
      <c r="T107" s="214">
        <f>S107*H107</f>
        <v>0</v>
      </c>
      <c r="AR107" s="25" t="s">
        <v>203</v>
      </c>
      <c r="AT107" s="25" t="s">
        <v>198</v>
      </c>
      <c r="AU107" s="25" t="s">
        <v>211</v>
      </c>
      <c r="AY107" s="25" t="s">
        <v>196</v>
      </c>
      <c r="BE107" s="215">
        <f>IF(N107="základní",J107,0)</f>
        <v>0</v>
      </c>
      <c r="BF107" s="215">
        <f>IF(N107="snížená",J107,0)</f>
        <v>0</v>
      </c>
      <c r="BG107" s="215">
        <f>IF(N107="zákl. přenesená",J107,0)</f>
        <v>0</v>
      </c>
      <c r="BH107" s="215">
        <f>IF(N107="sníž. přenesená",J107,0)</f>
        <v>0</v>
      </c>
      <c r="BI107" s="215">
        <f>IF(N107="nulová",J107,0)</f>
        <v>0</v>
      </c>
      <c r="BJ107" s="25" t="s">
        <v>81</v>
      </c>
      <c r="BK107" s="215">
        <f>ROUND(I107*H107,2)</f>
        <v>0</v>
      </c>
      <c r="BL107" s="25" t="s">
        <v>203</v>
      </c>
      <c r="BM107" s="25" t="s">
        <v>4105</v>
      </c>
    </row>
    <row r="108" spans="2:65" s="12" customFormat="1">
      <c r="B108" s="216"/>
      <c r="C108" s="217"/>
      <c r="D108" s="218" t="s">
        <v>205</v>
      </c>
      <c r="E108" s="219" t="s">
        <v>24</v>
      </c>
      <c r="F108" s="220" t="s">
        <v>4106</v>
      </c>
      <c r="G108" s="217"/>
      <c r="H108" s="221">
        <v>9.7200000000000006</v>
      </c>
      <c r="I108" s="222"/>
      <c r="J108" s="217"/>
      <c r="K108" s="217"/>
      <c r="L108" s="223"/>
      <c r="M108" s="224"/>
      <c r="N108" s="225"/>
      <c r="O108" s="225"/>
      <c r="P108" s="225"/>
      <c r="Q108" s="225"/>
      <c r="R108" s="225"/>
      <c r="S108" s="225"/>
      <c r="T108" s="226"/>
      <c r="AT108" s="227" t="s">
        <v>205</v>
      </c>
      <c r="AU108" s="227" t="s">
        <v>211</v>
      </c>
      <c r="AV108" s="12" t="s">
        <v>83</v>
      </c>
      <c r="AW108" s="12" t="s">
        <v>37</v>
      </c>
      <c r="AX108" s="12" t="s">
        <v>81</v>
      </c>
      <c r="AY108" s="227" t="s">
        <v>196</v>
      </c>
    </row>
    <row r="109" spans="2:65" s="1" customFormat="1" ht="46" customHeight="1">
      <c r="B109" s="42"/>
      <c r="C109" s="204" t="s">
        <v>83</v>
      </c>
      <c r="D109" s="204" t="s">
        <v>198</v>
      </c>
      <c r="E109" s="205" t="s">
        <v>4107</v>
      </c>
      <c r="F109" s="206" t="s">
        <v>4108</v>
      </c>
      <c r="G109" s="207" t="s">
        <v>201</v>
      </c>
      <c r="H109" s="208">
        <v>26.7</v>
      </c>
      <c r="I109" s="209"/>
      <c r="J109" s="210">
        <f>ROUND(I109*H109,2)</f>
        <v>0</v>
      </c>
      <c r="K109" s="206" t="s">
        <v>202</v>
      </c>
      <c r="L109" s="62"/>
      <c r="M109" s="211" t="s">
        <v>24</v>
      </c>
      <c r="N109" s="212" t="s">
        <v>45</v>
      </c>
      <c r="O109" s="43"/>
      <c r="P109" s="213">
        <f>O109*H109</f>
        <v>0</v>
      </c>
      <c r="Q109" s="213">
        <v>0</v>
      </c>
      <c r="R109" s="213">
        <f>Q109*H109</f>
        <v>0</v>
      </c>
      <c r="S109" s="213">
        <v>0</v>
      </c>
      <c r="T109" s="214">
        <f>S109*H109</f>
        <v>0</v>
      </c>
      <c r="AR109" s="25" t="s">
        <v>203</v>
      </c>
      <c r="AT109" s="25" t="s">
        <v>198</v>
      </c>
      <c r="AU109" s="25" t="s">
        <v>211</v>
      </c>
      <c r="AY109" s="25" t="s">
        <v>196</v>
      </c>
      <c r="BE109" s="215">
        <f>IF(N109="základní",J109,0)</f>
        <v>0</v>
      </c>
      <c r="BF109" s="215">
        <f>IF(N109="snížená",J109,0)</f>
        <v>0</v>
      </c>
      <c r="BG109" s="215">
        <f>IF(N109="zákl. přenesená",J109,0)</f>
        <v>0</v>
      </c>
      <c r="BH109" s="215">
        <f>IF(N109="sníž. přenesená",J109,0)</f>
        <v>0</v>
      </c>
      <c r="BI109" s="215">
        <f>IF(N109="nulová",J109,0)</f>
        <v>0</v>
      </c>
      <c r="BJ109" s="25" t="s">
        <v>81</v>
      </c>
      <c r="BK109" s="215">
        <f>ROUND(I109*H109,2)</f>
        <v>0</v>
      </c>
      <c r="BL109" s="25" t="s">
        <v>203</v>
      </c>
      <c r="BM109" s="25" t="s">
        <v>4109</v>
      </c>
    </row>
    <row r="110" spans="2:65" s="12" customFormat="1">
      <c r="B110" s="216"/>
      <c r="C110" s="217"/>
      <c r="D110" s="218" t="s">
        <v>205</v>
      </c>
      <c r="E110" s="219" t="s">
        <v>24</v>
      </c>
      <c r="F110" s="220" t="s">
        <v>4110</v>
      </c>
      <c r="G110" s="217"/>
      <c r="H110" s="221">
        <v>25.2</v>
      </c>
      <c r="I110" s="222"/>
      <c r="J110" s="217"/>
      <c r="K110" s="217"/>
      <c r="L110" s="223"/>
      <c r="M110" s="224"/>
      <c r="N110" s="225"/>
      <c r="O110" s="225"/>
      <c r="P110" s="225"/>
      <c r="Q110" s="225"/>
      <c r="R110" s="225"/>
      <c r="S110" s="225"/>
      <c r="T110" s="226"/>
      <c r="AT110" s="227" t="s">
        <v>205</v>
      </c>
      <c r="AU110" s="227" t="s">
        <v>211</v>
      </c>
      <c r="AV110" s="12" t="s">
        <v>83</v>
      </c>
      <c r="AW110" s="12" t="s">
        <v>37</v>
      </c>
      <c r="AX110" s="12" t="s">
        <v>74</v>
      </c>
      <c r="AY110" s="227" t="s">
        <v>196</v>
      </c>
    </row>
    <row r="111" spans="2:65" s="12" customFormat="1">
      <c r="B111" s="216"/>
      <c r="C111" s="217"/>
      <c r="D111" s="218" t="s">
        <v>205</v>
      </c>
      <c r="E111" s="219" t="s">
        <v>24</v>
      </c>
      <c r="F111" s="220" t="s">
        <v>4111</v>
      </c>
      <c r="G111" s="217"/>
      <c r="H111" s="221">
        <v>1.5</v>
      </c>
      <c r="I111" s="222"/>
      <c r="J111" s="217"/>
      <c r="K111" s="217"/>
      <c r="L111" s="223"/>
      <c r="M111" s="224"/>
      <c r="N111" s="225"/>
      <c r="O111" s="225"/>
      <c r="P111" s="225"/>
      <c r="Q111" s="225"/>
      <c r="R111" s="225"/>
      <c r="S111" s="225"/>
      <c r="T111" s="226"/>
      <c r="AT111" s="227" t="s">
        <v>205</v>
      </c>
      <c r="AU111" s="227" t="s">
        <v>211</v>
      </c>
      <c r="AV111" s="12" t="s">
        <v>83</v>
      </c>
      <c r="AW111" s="12" t="s">
        <v>37</v>
      </c>
      <c r="AX111" s="12" t="s">
        <v>74</v>
      </c>
      <c r="AY111" s="227" t="s">
        <v>196</v>
      </c>
    </row>
    <row r="112" spans="2:65" s="14" customFormat="1">
      <c r="B112" s="239"/>
      <c r="C112" s="240"/>
      <c r="D112" s="218" t="s">
        <v>205</v>
      </c>
      <c r="E112" s="241" t="s">
        <v>24</v>
      </c>
      <c r="F112" s="242" t="s">
        <v>238</v>
      </c>
      <c r="G112" s="240"/>
      <c r="H112" s="243">
        <v>26.7</v>
      </c>
      <c r="I112" s="244"/>
      <c r="J112" s="240"/>
      <c r="K112" s="240"/>
      <c r="L112" s="245"/>
      <c r="M112" s="246"/>
      <c r="N112" s="247"/>
      <c r="O112" s="247"/>
      <c r="P112" s="247"/>
      <c r="Q112" s="247"/>
      <c r="R112" s="247"/>
      <c r="S112" s="247"/>
      <c r="T112" s="248"/>
      <c r="AT112" s="249" t="s">
        <v>205</v>
      </c>
      <c r="AU112" s="249" t="s">
        <v>211</v>
      </c>
      <c r="AV112" s="14" t="s">
        <v>203</v>
      </c>
      <c r="AW112" s="14" t="s">
        <v>37</v>
      </c>
      <c r="AX112" s="14" t="s">
        <v>81</v>
      </c>
      <c r="AY112" s="249" t="s">
        <v>196</v>
      </c>
    </row>
    <row r="113" spans="2:65" s="11" customFormat="1" ht="22.25" customHeight="1">
      <c r="B113" s="188"/>
      <c r="C113" s="189"/>
      <c r="D113" s="190" t="s">
        <v>73</v>
      </c>
      <c r="E113" s="202" t="s">
        <v>290</v>
      </c>
      <c r="F113" s="202" t="s">
        <v>4112</v>
      </c>
      <c r="G113" s="189"/>
      <c r="H113" s="189"/>
      <c r="I113" s="192"/>
      <c r="J113" s="203">
        <f>BK113</f>
        <v>0</v>
      </c>
      <c r="K113" s="189"/>
      <c r="L113" s="194"/>
      <c r="M113" s="195"/>
      <c r="N113" s="196"/>
      <c r="O113" s="196"/>
      <c r="P113" s="197">
        <f>SUM(P114:P117)</f>
        <v>0</v>
      </c>
      <c r="Q113" s="196"/>
      <c r="R113" s="197">
        <f>SUM(R114:R117)</f>
        <v>0</v>
      </c>
      <c r="S113" s="196"/>
      <c r="T113" s="198">
        <f>SUM(T114:T117)</f>
        <v>0</v>
      </c>
      <c r="AR113" s="199" t="s">
        <v>81</v>
      </c>
      <c r="AT113" s="200" t="s">
        <v>73</v>
      </c>
      <c r="AU113" s="200" t="s">
        <v>83</v>
      </c>
      <c r="AY113" s="199" t="s">
        <v>196</v>
      </c>
      <c r="BK113" s="201">
        <f>SUM(BK114:BK117)</f>
        <v>0</v>
      </c>
    </row>
    <row r="114" spans="2:65" s="1" customFormat="1" ht="57.5" customHeight="1">
      <c r="B114" s="42"/>
      <c r="C114" s="204" t="s">
        <v>211</v>
      </c>
      <c r="D114" s="204" t="s">
        <v>198</v>
      </c>
      <c r="E114" s="205" t="s">
        <v>207</v>
      </c>
      <c r="F114" s="206" t="s">
        <v>208</v>
      </c>
      <c r="G114" s="207" t="s">
        <v>201</v>
      </c>
      <c r="H114" s="208">
        <v>36.42</v>
      </c>
      <c r="I114" s="209"/>
      <c r="J114" s="210">
        <f>ROUND(I114*H114,2)</f>
        <v>0</v>
      </c>
      <c r="K114" s="206" t="s">
        <v>202</v>
      </c>
      <c r="L114" s="62"/>
      <c r="M114" s="211" t="s">
        <v>24</v>
      </c>
      <c r="N114" s="212" t="s">
        <v>45</v>
      </c>
      <c r="O114" s="43"/>
      <c r="P114" s="213">
        <f>O114*H114</f>
        <v>0</v>
      </c>
      <c r="Q114" s="213">
        <v>0</v>
      </c>
      <c r="R114" s="213">
        <f>Q114*H114</f>
        <v>0</v>
      </c>
      <c r="S114" s="213">
        <v>0</v>
      </c>
      <c r="T114" s="214">
        <f>S114*H114</f>
        <v>0</v>
      </c>
      <c r="AR114" s="25" t="s">
        <v>203</v>
      </c>
      <c r="AT114" s="25" t="s">
        <v>198</v>
      </c>
      <c r="AU114" s="25" t="s">
        <v>211</v>
      </c>
      <c r="AY114" s="25" t="s">
        <v>196</v>
      </c>
      <c r="BE114" s="215">
        <f>IF(N114="základní",J114,0)</f>
        <v>0</v>
      </c>
      <c r="BF114" s="215">
        <f>IF(N114="snížená",J114,0)</f>
        <v>0</v>
      </c>
      <c r="BG114" s="215">
        <f>IF(N114="zákl. přenesená",J114,0)</f>
        <v>0</v>
      </c>
      <c r="BH114" s="215">
        <f>IF(N114="sníž. přenesená",J114,0)</f>
        <v>0</v>
      </c>
      <c r="BI114" s="215">
        <f>IF(N114="nulová",J114,0)</f>
        <v>0</v>
      </c>
      <c r="BJ114" s="25" t="s">
        <v>81</v>
      </c>
      <c r="BK114" s="215">
        <f>ROUND(I114*H114,2)</f>
        <v>0</v>
      </c>
      <c r="BL114" s="25" t="s">
        <v>203</v>
      </c>
      <c r="BM114" s="25" t="s">
        <v>4113</v>
      </c>
    </row>
    <row r="115" spans="2:65" s="12" customFormat="1">
      <c r="B115" s="216"/>
      <c r="C115" s="217"/>
      <c r="D115" s="218" t="s">
        <v>205</v>
      </c>
      <c r="E115" s="219" t="s">
        <v>24</v>
      </c>
      <c r="F115" s="220" t="s">
        <v>4114</v>
      </c>
      <c r="G115" s="217"/>
      <c r="H115" s="221">
        <v>36.42</v>
      </c>
      <c r="I115" s="222"/>
      <c r="J115" s="217"/>
      <c r="K115" s="217"/>
      <c r="L115" s="223"/>
      <c r="M115" s="224"/>
      <c r="N115" s="225"/>
      <c r="O115" s="225"/>
      <c r="P115" s="225"/>
      <c r="Q115" s="225"/>
      <c r="R115" s="225"/>
      <c r="S115" s="225"/>
      <c r="T115" s="226"/>
      <c r="AT115" s="227" t="s">
        <v>205</v>
      </c>
      <c r="AU115" s="227" t="s">
        <v>211</v>
      </c>
      <c r="AV115" s="12" t="s">
        <v>83</v>
      </c>
      <c r="AW115" s="12" t="s">
        <v>37</v>
      </c>
      <c r="AX115" s="12" t="s">
        <v>81</v>
      </c>
      <c r="AY115" s="227" t="s">
        <v>196</v>
      </c>
    </row>
    <row r="116" spans="2:65" s="1" customFormat="1" ht="34.5" customHeight="1">
      <c r="B116" s="42"/>
      <c r="C116" s="204" t="s">
        <v>203</v>
      </c>
      <c r="D116" s="204" t="s">
        <v>198</v>
      </c>
      <c r="E116" s="205" t="s">
        <v>212</v>
      </c>
      <c r="F116" s="206" t="s">
        <v>213</v>
      </c>
      <c r="G116" s="207" t="s">
        <v>214</v>
      </c>
      <c r="H116" s="208">
        <v>61.914000000000001</v>
      </c>
      <c r="I116" s="209"/>
      <c r="J116" s="210">
        <f>ROUND(I116*H116,2)</f>
        <v>0</v>
      </c>
      <c r="K116" s="206" t="s">
        <v>202</v>
      </c>
      <c r="L116" s="62"/>
      <c r="M116" s="211" t="s">
        <v>24</v>
      </c>
      <c r="N116" s="212" t="s">
        <v>45</v>
      </c>
      <c r="O116" s="43"/>
      <c r="P116" s="213">
        <f>O116*H116</f>
        <v>0</v>
      </c>
      <c r="Q116" s="213">
        <v>0</v>
      </c>
      <c r="R116" s="213">
        <f>Q116*H116</f>
        <v>0</v>
      </c>
      <c r="S116" s="213">
        <v>0</v>
      </c>
      <c r="T116" s="214">
        <f>S116*H116</f>
        <v>0</v>
      </c>
      <c r="AR116" s="25" t="s">
        <v>203</v>
      </c>
      <c r="AT116" s="25" t="s">
        <v>198</v>
      </c>
      <c r="AU116" s="25" t="s">
        <v>211</v>
      </c>
      <c r="AY116" s="25" t="s">
        <v>196</v>
      </c>
      <c r="BE116" s="215">
        <f>IF(N116="základní",J116,0)</f>
        <v>0</v>
      </c>
      <c r="BF116" s="215">
        <f>IF(N116="snížená",J116,0)</f>
        <v>0</v>
      </c>
      <c r="BG116" s="215">
        <f>IF(N116="zákl. přenesená",J116,0)</f>
        <v>0</v>
      </c>
      <c r="BH116" s="215">
        <f>IF(N116="sníž. přenesená",J116,0)</f>
        <v>0</v>
      </c>
      <c r="BI116" s="215">
        <f>IF(N116="nulová",J116,0)</f>
        <v>0</v>
      </c>
      <c r="BJ116" s="25" t="s">
        <v>81</v>
      </c>
      <c r="BK116" s="215">
        <f>ROUND(I116*H116,2)</f>
        <v>0</v>
      </c>
      <c r="BL116" s="25" t="s">
        <v>203</v>
      </c>
      <c r="BM116" s="25" t="s">
        <v>4115</v>
      </c>
    </row>
    <row r="117" spans="2:65" s="12" customFormat="1">
      <c r="B117" s="216"/>
      <c r="C117" s="217"/>
      <c r="D117" s="218" t="s">
        <v>205</v>
      </c>
      <c r="E117" s="219" t="s">
        <v>24</v>
      </c>
      <c r="F117" s="220" t="s">
        <v>4116</v>
      </c>
      <c r="G117" s="217"/>
      <c r="H117" s="221">
        <v>61.914000000000001</v>
      </c>
      <c r="I117" s="222"/>
      <c r="J117" s="217"/>
      <c r="K117" s="217"/>
      <c r="L117" s="223"/>
      <c r="M117" s="224"/>
      <c r="N117" s="225"/>
      <c r="O117" s="225"/>
      <c r="P117" s="225"/>
      <c r="Q117" s="225"/>
      <c r="R117" s="225"/>
      <c r="S117" s="225"/>
      <c r="T117" s="226"/>
      <c r="AT117" s="227" t="s">
        <v>205</v>
      </c>
      <c r="AU117" s="227" t="s">
        <v>211</v>
      </c>
      <c r="AV117" s="12" t="s">
        <v>83</v>
      </c>
      <c r="AW117" s="12" t="s">
        <v>37</v>
      </c>
      <c r="AX117" s="12" t="s">
        <v>81</v>
      </c>
      <c r="AY117" s="227" t="s">
        <v>196</v>
      </c>
    </row>
    <row r="118" spans="2:65" s="11" customFormat="1" ht="22.25" customHeight="1">
      <c r="B118" s="188"/>
      <c r="C118" s="189"/>
      <c r="D118" s="190" t="s">
        <v>73</v>
      </c>
      <c r="E118" s="202" t="s">
        <v>303</v>
      </c>
      <c r="F118" s="202" t="s">
        <v>4117</v>
      </c>
      <c r="G118" s="189"/>
      <c r="H118" s="189"/>
      <c r="I118" s="192"/>
      <c r="J118" s="203">
        <f>BK118</f>
        <v>0</v>
      </c>
      <c r="K118" s="189"/>
      <c r="L118" s="194"/>
      <c r="M118" s="195"/>
      <c r="N118" s="196"/>
      <c r="O118" s="196"/>
      <c r="P118" s="197">
        <f>SUM(P119:P127)</f>
        <v>0</v>
      </c>
      <c r="Q118" s="196"/>
      <c r="R118" s="197">
        <f>SUM(R119:R127)</f>
        <v>0.61788999999999994</v>
      </c>
      <c r="S118" s="196"/>
      <c r="T118" s="198">
        <f>SUM(T119:T127)</f>
        <v>0</v>
      </c>
      <c r="AR118" s="199" t="s">
        <v>81</v>
      </c>
      <c r="AT118" s="200" t="s">
        <v>73</v>
      </c>
      <c r="AU118" s="200" t="s">
        <v>83</v>
      </c>
      <c r="AY118" s="199" t="s">
        <v>196</v>
      </c>
      <c r="BK118" s="201">
        <f>SUM(BK119:BK127)</f>
        <v>0</v>
      </c>
    </row>
    <row r="119" spans="2:65" s="1" customFormat="1" ht="46" customHeight="1">
      <c r="B119" s="42"/>
      <c r="C119" s="204" t="s">
        <v>223</v>
      </c>
      <c r="D119" s="204" t="s">
        <v>198</v>
      </c>
      <c r="E119" s="205" t="s">
        <v>4118</v>
      </c>
      <c r="F119" s="206" t="s">
        <v>4119</v>
      </c>
      <c r="G119" s="207" t="s">
        <v>267</v>
      </c>
      <c r="H119" s="208">
        <v>19.600000000000001</v>
      </c>
      <c r="I119" s="209"/>
      <c r="J119" s="210">
        <f>ROUND(I119*H119,2)</f>
        <v>0</v>
      </c>
      <c r="K119" s="206" t="s">
        <v>202</v>
      </c>
      <c r="L119" s="62"/>
      <c r="M119" s="211" t="s">
        <v>24</v>
      </c>
      <c r="N119" s="212" t="s">
        <v>45</v>
      </c>
      <c r="O119" s="43"/>
      <c r="P119" s="213">
        <f>O119*H119</f>
        <v>0</v>
      </c>
      <c r="Q119" s="213">
        <v>0</v>
      </c>
      <c r="R119" s="213">
        <f>Q119*H119</f>
        <v>0</v>
      </c>
      <c r="S119" s="213">
        <v>0</v>
      </c>
      <c r="T119" s="214">
        <f>S119*H119</f>
        <v>0</v>
      </c>
      <c r="AR119" s="25" t="s">
        <v>203</v>
      </c>
      <c r="AT119" s="25" t="s">
        <v>198</v>
      </c>
      <c r="AU119" s="25" t="s">
        <v>211</v>
      </c>
      <c r="AY119" s="25" t="s">
        <v>196</v>
      </c>
      <c r="BE119" s="215">
        <f>IF(N119="základní",J119,0)</f>
        <v>0</v>
      </c>
      <c r="BF119" s="215">
        <f>IF(N119="snížená",J119,0)</f>
        <v>0</v>
      </c>
      <c r="BG119" s="215">
        <f>IF(N119="zákl. přenesená",J119,0)</f>
        <v>0</v>
      </c>
      <c r="BH119" s="215">
        <f>IF(N119="sníž. přenesená",J119,0)</f>
        <v>0</v>
      </c>
      <c r="BI119" s="215">
        <f>IF(N119="nulová",J119,0)</f>
        <v>0</v>
      </c>
      <c r="BJ119" s="25" t="s">
        <v>81</v>
      </c>
      <c r="BK119" s="215">
        <f>ROUND(I119*H119,2)</f>
        <v>0</v>
      </c>
      <c r="BL119" s="25" t="s">
        <v>203</v>
      </c>
      <c r="BM119" s="25" t="s">
        <v>4120</v>
      </c>
    </row>
    <row r="120" spans="2:65" s="12" customFormat="1">
      <c r="B120" s="216"/>
      <c r="C120" s="217"/>
      <c r="D120" s="218" t="s">
        <v>205</v>
      </c>
      <c r="E120" s="219" t="s">
        <v>24</v>
      </c>
      <c r="F120" s="220" t="s">
        <v>4121</v>
      </c>
      <c r="G120" s="217"/>
      <c r="H120" s="221">
        <v>19.600000000000001</v>
      </c>
      <c r="I120" s="222"/>
      <c r="J120" s="217"/>
      <c r="K120" s="217"/>
      <c r="L120" s="223"/>
      <c r="M120" s="224"/>
      <c r="N120" s="225"/>
      <c r="O120" s="225"/>
      <c r="P120" s="225"/>
      <c r="Q120" s="225"/>
      <c r="R120" s="225"/>
      <c r="S120" s="225"/>
      <c r="T120" s="226"/>
      <c r="AT120" s="227" t="s">
        <v>205</v>
      </c>
      <c r="AU120" s="227" t="s">
        <v>211</v>
      </c>
      <c r="AV120" s="12" t="s">
        <v>83</v>
      </c>
      <c r="AW120" s="12" t="s">
        <v>37</v>
      </c>
      <c r="AX120" s="12" t="s">
        <v>81</v>
      </c>
      <c r="AY120" s="227" t="s">
        <v>196</v>
      </c>
    </row>
    <row r="121" spans="2:65" s="1" customFormat="1" ht="34.5" customHeight="1">
      <c r="B121" s="42"/>
      <c r="C121" s="204" t="s">
        <v>230</v>
      </c>
      <c r="D121" s="204" t="s">
        <v>198</v>
      </c>
      <c r="E121" s="205" t="s">
        <v>4122</v>
      </c>
      <c r="F121" s="206" t="s">
        <v>4123</v>
      </c>
      <c r="G121" s="207" t="s">
        <v>267</v>
      </c>
      <c r="H121" s="208">
        <v>19.600000000000001</v>
      </c>
      <c r="I121" s="209"/>
      <c r="J121" s="210">
        <f>ROUND(I121*H121,2)</f>
        <v>0</v>
      </c>
      <c r="K121" s="206" t="s">
        <v>202</v>
      </c>
      <c r="L121" s="62"/>
      <c r="M121" s="211" t="s">
        <v>24</v>
      </c>
      <c r="N121" s="212" t="s">
        <v>45</v>
      </c>
      <c r="O121" s="43"/>
      <c r="P121" s="213">
        <f>O121*H121</f>
        <v>0</v>
      </c>
      <c r="Q121" s="213">
        <v>0</v>
      </c>
      <c r="R121" s="213">
        <f>Q121*H121</f>
        <v>0</v>
      </c>
      <c r="S121" s="213">
        <v>0</v>
      </c>
      <c r="T121" s="214">
        <f>S121*H121</f>
        <v>0</v>
      </c>
      <c r="AR121" s="25" t="s">
        <v>203</v>
      </c>
      <c r="AT121" s="25" t="s">
        <v>198</v>
      </c>
      <c r="AU121" s="25" t="s">
        <v>211</v>
      </c>
      <c r="AY121" s="25" t="s">
        <v>196</v>
      </c>
      <c r="BE121" s="215">
        <f>IF(N121="základní",J121,0)</f>
        <v>0</v>
      </c>
      <c r="BF121" s="215">
        <f>IF(N121="snížená",J121,0)</f>
        <v>0</v>
      </c>
      <c r="BG121" s="215">
        <f>IF(N121="zákl. přenesená",J121,0)</f>
        <v>0</v>
      </c>
      <c r="BH121" s="215">
        <f>IF(N121="sníž. přenesená",J121,0)</f>
        <v>0</v>
      </c>
      <c r="BI121" s="215">
        <f>IF(N121="nulová",J121,0)</f>
        <v>0</v>
      </c>
      <c r="BJ121" s="25" t="s">
        <v>81</v>
      </c>
      <c r="BK121" s="215">
        <f>ROUND(I121*H121,2)</f>
        <v>0</v>
      </c>
      <c r="BL121" s="25" t="s">
        <v>203</v>
      </c>
      <c r="BM121" s="25" t="s">
        <v>4124</v>
      </c>
    </row>
    <row r="122" spans="2:65" s="1" customFormat="1" ht="14.5" customHeight="1">
      <c r="B122" s="42"/>
      <c r="C122" s="250" t="s">
        <v>239</v>
      </c>
      <c r="D122" s="250" t="s">
        <v>252</v>
      </c>
      <c r="E122" s="251" t="s">
        <v>4125</v>
      </c>
      <c r="F122" s="252" t="s">
        <v>4126</v>
      </c>
      <c r="G122" s="253" t="s">
        <v>4127</v>
      </c>
      <c r="H122" s="254">
        <v>0.49</v>
      </c>
      <c r="I122" s="255"/>
      <c r="J122" s="256">
        <f>ROUND(I122*H122,2)</f>
        <v>0</v>
      </c>
      <c r="K122" s="252" t="s">
        <v>202</v>
      </c>
      <c r="L122" s="257"/>
      <c r="M122" s="258" t="s">
        <v>24</v>
      </c>
      <c r="N122" s="259" t="s">
        <v>45</v>
      </c>
      <c r="O122" s="43"/>
      <c r="P122" s="213">
        <f>O122*H122</f>
        <v>0</v>
      </c>
      <c r="Q122" s="213">
        <v>1E-3</v>
      </c>
      <c r="R122" s="213">
        <f>Q122*H122</f>
        <v>4.8999999999999998E-4</v>
      </c>
      <c r="S122" s="213">
        <v>0</v>
      </c>
      <c r="T122" s="214">
        <f>S122*H122</f>
        <v>0</v>
      </c>
      <c r="AR122" s="25" t="s">
        <v>245</v>
      </c>
      <c r="AT122" s="25" t="s">
        <v>252</v>
      </c>
      <c r="AU122" s="25" t="s">
        <v>211</v>
      </c>
      <c r="AY122" s="25" t="s">
        <v>196</v>
      </c>
      <c r="BE122" s="215">
        <f>IF(N122="základní",J122,0)</f>
        <v>0</v>
      </c>
      <c r="BF122" s="215">
        <f>IF(N122="snížená",J122,0)</f>
        <v>0</v>
      </c>
      <c r="BG122" s="215">
        <f>IF(N122="zákl. přenesená",J122,0)</f>
        <v>0</v>
      </c>
      <c r="BH122" s="215">
        <f>IF(N122="sníž. přenesená",J122,0)</f>
        <v>0</v>
      </c>
      <c r="BI122" s="215">
        <f>IF(N122="nulová",J122,0)</f>
        <v>0</v>
      </c>
      <c r="BJ122" s="25" t="s">
        <v>81</v>
      </c>
      <c r="BK122" s="215">
        <f>ROUND(I122*H122,2)</f>
        <v>0</v>
      </c>
      <c r="BL122" s="25" t="s">
        <v>203</v>
      </c>
      <c r="BM122" s="25" t="s">
        <v>4128</v>
      </c>
    </row>
    <row r="123" spans="2:65" s="12" customFormat="1">
      <c r="B123" s="216"/>
      <c r="C123" s="217"/>
      <c r="D123" s="218" t="s">
        <v>205</v>
      </c>
      <c r="E123" s="219" t="s">
        <v>24</v>
      </c>
      <c r="F123" s="220" t="s">
        <v>4129</v>
      </c>
      <c r="G123" s="217"/>
      <c r="H123" s="221">
        <v>0.49</v>
      </c>
      <c r="I123" s="222"/>
      <c r="J123" s="217"/>
      <c r="K123" s="217"/>
      <c r="L123" s="223"/>
      <c r="M123" s="224"/>
      <c r="N123" s="225"/>
      <c r="O123" s="225"/>
      <c r="P123" s="225"/>
      <c r="Q123" s="225"/>
      <c r="R123" s="225"/>
      <c r="S123" s="225"/>
      <c r="T123" s="226"/>
      <c r="AT123" s="227" t="s">
        <v>205</v>
      </c>
      <c r="AU123" s="227" t="s">
        <v>211</v>
      </c>
      <c r="AV123" s="12" t="s">
        <v>83</v>
      </c>
      <c r="AW123" s="12" t="s">
        <v>37</v>
      </c>
      <c r="AX123" s="12" t="s">
        <v>81</v>
      </c>
      <c r="AY123" s="227" t="s">
        <v>196</v>
      </c>
    </row>
    <row r="124" spans="2:65" s="1" customFormat="1" ht="46" customHeight="1">
      <c r="B124" s="42"/>
      <c r="C124" s="204" t="s">
        <v>245</v>
      </c>
      <c r="D124" s="204" t="s">
        <v>198</v>
      </c>
      <c r="E124" s="205" t="s">
        <v>4130</v>
      </c>
      <c r="F124" s="206" t="s">
        <v>4131</v>
      </c>
      <c r="G124" s="207" t="s">
        <v>267</v>
      </c>
      <c r="H124" s="208">
        <v>19.600000000000001</v>
      </c>
      <c r="I124" s="209"/>
      <c r="J124" s="210">
        <f>ROUND(I124*H124,2)</f>
        <v>0</v>
      </c>
      <c r="K124" s="206" t="s">
        <v>202</v>
      </c>
      <c r="L124" s="62"/>
      <c r="M124" s="211" t="s">
        <v>24</v>
      </c>
      <c r="N124" s="212" t="s">
        <v>45</v>
      </c>
      <c r="O124" s="43"/>
      <c r="P124" s="213">
        <f>O124*H124</f>
        <v>0</v>
      </c>
      <c r="Q124" s="213">
        <v>0</v>
      </c>
      <c r="R124" s="213">
        <f>Q124*H124</f>
        <v>0</v>
      </c>
      <c r="S124" s="213">
        <v>0</v>
      </c>
      <c r="T124" s="214">
        <f>S124*H124</f>
        <v>0</v>
      </c>
      <c r="AR124" s="25" t="s">
        <v>203</v>
      </c>
      <c r="AT124" s="25" t="s">
        <v>198</v>
      </c>
      <c r="AU124" s="25" t="s">
        <v>211</v>
      </c>
      <c r="AY124" s="25" t="s">
        <v>196</v>
      </c>
      <c r="BE124" s="215">
        <f>IF(N124="základní",J124,0)</f>
        <v>0</v>
      </c>
      <c r="BF124" s="215">
        <f>IF(N124="snížená",J124,0)</f>
        <v>0</v>
      </c>
      <c r="BG124" s="215">
        <f>IF(N124="zákl. přenesená",J124,0)</f>
        <v>0</v>
      </c>
      <c r="BH124" s="215">
        <f>IF(N124="sníž. přenesená",J124,0)</f>
        <v>0</v>
      </c>
      <c r="BI124" s="215">
        <f>IF(N124="nulová",J124,0)</f>
        <v>0</v>
      </c>
      <c r="BJ124" s="25" t="s">
        <v>81</v>
      </c>
      <c r="BK124" s="215">
        <f>ROUND(I124*H124,2)</f>
        <v>0</v>
      </c>
      <c r="BL124" s="25" t="s">
        <v>203</v>
      </c>
      <c r="BM124" s="25" t="s">
        <v>4132</v>
      </c>
    </row>
    <row r="125" spans="2:65" s="12" customFormat="1">
      <c r="B125" s="216"/>
      <c r="C125" s="217"/>
      <c r="D125" s="218" t="s">
        <v>205</v>
      </c>
      <c r="E125" s="219" t="s">
        <v>24</v>
      </c>
      <c r="F125" s="220" t="s">
        <v>4121</v>
      </c>
      <c r="G125" s="217"/>
      <c r="H125" s="221">
        <v>19.600000000000001</v>
      </c>
      <c r="I125" s="222"/>
      <c r="J125" s="217"/>
      <c r="K125" s="217"/>
      <c r="L125" s="223"/>
      <c r="M125" s="224"/>
      <c r="N125" s="225"/>
      <c r="O125" s="225"/>
      <c r="P125" s="225"/>
      <c r="Q125" s="225"/>
      <c r="R125" s="225"/>
      <c r="S125" s="225"/>
      <c r="T125" s="226"/>
      <c r="AT125" s="227" t="s">
        <v>205</v>
      </c>
      <c r="AU125" s="227" t="s">
        <v>211</v>
      </c>
      <c r="AV125" s="12" t="s">
        <v>83</v>
      </c>
      <c r="AW125" s="12" t="s">
        <v>37</v>
      </c>
      <c r="AX125" s="12" t="s">
        <v>81</v>
      </c>
      <c r="AY125" s="227" t="s">
        <v>196</v>
      </c>
    </row>
    <row r="126" spans="2:65" s="1" customFormat="1" ht="14.5" customHeight="1">
      <c r="B126" s="42"/>
      <c r="C126" s="250" t="s">
        <v>251</v>
      </c>
      <c r="D126" s="250" t="s">
        <v>252</v>
      </c>
      <c r="E126" s="251" t="s">
        <v>4133</v>
      </c>
      <c r="F126" s="252" t="s">
        <v>4134</v>
      </c>
      <c r="G126" s="253" t="s">
        <v>201</v>
      </c>
      <c r="H126" s="254">
        <v>2.94</v>
      </c>
      <c r="I126" s="255"/>
      <c r="J126" s="256">
        <f>ROUND(I126*H126,2)</f>
        <v>0</v>
      </c>
      <c r="K126" s="252" t="s">
        <v>202</v>
      </c>
      <c r="L126" s="257"/>
      <c r="M126" s="258" t="s">
        <v>24</v>
      </c>
      <c r="N126" s="259" t="s">
        <v>45</v>
      </c>
      <c r="O126" s="43"/>
      <c r="P126" s="213">
        <f>O126*H126</f>
        <v>0</v>
      </c>
      <c r="Q126" s="213">
        <v>0.21</v>
      </c>
      <c r="R126" s="213">
        <f>Q126*H126</f>
        <v>0.61739999999999995</v>
      </c>
      <c r="S126" s="213">
        <v>0</v>
      </c>
      <c r="T126" s="214">
        <f>S126*H126</f>
        <v>0</v>
      </c>
      <c r="AR126" s="25" t="s">
        <v>245</v>
      </c>
      <c r="AT126" s="25" t="s">
        <v>252</v>
      </c>
      <c r="AU126" s="25" t="s">
        <v>211</v>
      </c>
      <c r="AY126" s="25" t="s">
        <v>196</v>
      </c>
      <c r="BE126" s="215">
        <f>IF(N126="základní",J126,0)</f>
        <v>0</v>
      </c>
      <c r="BF126" s="215">
        <f>IF(N126="snížená",J126,0)</f>
        <v>0</v>
      </c>
      <c r="BG126" s="215">
        <f>IF(N126="zákl. přenesená",J126,0)</f>
        <v>0</v>
      </c>
      <c r="BH126" s="215">
        <f>IF(N126="sníž. přenesená",J126,0)</f>
        <v>0</v>
      </c>
      <c r="BI126" s="215">
        <f>IF(N126="nulová",J126,0)</f>
        <v>0</v>
      </c>
      <c r="BJ126" s="25" t="s">
        <v>81</v>
      </c>
      <c r="BK126" s="215">
        <f>ROUND(I126*H126,2)</f>
        <v>0</v>
      </c>
      <c r="BL126" s="25" t="s">
        <v>203</v>
      </c>
      <c r="BM126" s="25" t="s">
        <v>4135</v>
      </c>
    </row>
    <row r="127" spans="2:65" s="12" customFormat="1">
      <c r="B127" s="216"/>
      <c r="C127" s="217"/>
      <c r="D127" s="218" t="s">
        <v>205</v>
      </c>
      <c r="E127" s="219" t="s">
        <v>24</v>
      </c>
      <c r="F127" s="220" t="s">
        <v>4136</v>
      </c>
      <c r="G127" s="217"/>
      <c r="H127" s="221">
        <v>2.94</v>
      </c>
      <c r="I127" s="222"/>
      <c r="J127" s="217"/>
      <c r="K127" s="217"/>
      <c r="L127" s="223"/>
      <c r="M127" s="224"/>
      <c r="N127" s="225"/>
      <c r="O127" s="225"/>
      <c r="P127" s="225"/>
      <c r="Q127" s="225"/>
      <c r="R127" s="225"/>
      <c r="S127" s="225"/>
      <c r="T127" s="226"/>
      <c r="AT127" s="227" t="s">
        <v>205</v>
      </c>
      <c r="AU127" s="227" t="s">
        <v>211</v>
      </c>
      <c r="AV127" s="12" t="s">
        <v>83</v>
      </c>
      <c r="AW127" s="12" t="s">
        <v>37</v>
      </c>
      <c r="AX127" s="12" t="s">
        <v>81</v>
      </c>
      <c r="AY127" s="227" t="s">
        <v>196</v>
      </c>
    </row>
    <row r="128" spans="2:65" s="11" customFormat="1" ht="29.9" customHeight="1">
      <c r="B128" s="188"/>
      <c r="C128" s="189"/>
      <c r="D128" s="190" t="s">
        <v>73</v>
      </c>
      <c r="E128" s="202" t="s">
        <v>211</v>
      </c>
      <c r="F128" s="202" t="s">
        <v>1881</v>
      </c>
      <c r="G128" s="189"/>
      <c r="H128" s="189"/>
      <c r="I128" s="192"/>
      <c r="J128" s="203">
        <f>BK128</f>
        <v>0</v>
      </c>
      <c r="K128" s="189"/>
      <c r="L128" s="194"/>
      <c r="M128" s="195"/>
      <c r="N128" s="196"/>
      <c r="O128" s="196"/>
      <c r="P128" s="197">
        <f>P129+P147</f>
        <v>0</v>
      </c>
      <c r="Q128" s="196"/>
      <c r="R128" s="197">
        <f>R129+R147</f>
        <v>39.008274718167996</v>
      </c>
      <c r="S128" s="196"/>
      <c r="T128" s="198">
        <f>T129+T147</f>
        <v>1.3272000000000002</v>
      </c>
      <c r="AR128" s="199" t="s">
        <v>81</v>
      </c>
      <c r="AT128" s="200" t="s">
        <v>73</v>
      </c>
      <c r="AU128" s="200" t="s">
        <v>81</v>
      </c>
      <c r="AY128" s="199" t="s">
        <v>196</v>
      </c>
      <c r="BK128" s="201">
        <f>BK129+BK147</f>
        <v>0</v>
      </c>
    </row>
    <row r="129" spans="2:65" s="11" customFormat="1" ht="14.9" customHeight="1">
      <c r="B129" s="188"/>
      <c r="C129" s="189"/>
      <c r="D129" s="190" t="s">
        <v>73</v>
      </c>
      <c r="E129" s="202" t="s">
        <v>373</v>
      </c>
      <c r="F129" s="202" t="s">
        <v>4137</v>
      </c>
      <c r="G129" s="189"/>
      <c r="H129" s="189"/>
      <c r="I129" s="192"/>
      <c r="J129" s="203">
        <f>BK129</f>
        <v>0</v>
      </c>
      <c r="K129" s="189"/>
      <c r="L129" s="194"/>
      <c r="M129" s="195"/>
      <c r="N129" s="196"/>
      <c r="O129" s="196"/>
      <c r="P129" s="197">
        <f>SUM(P130:P146)</f>
        <v>0</v>
      </c>
      <c r="Q129" s="196"/>
      <c r="R129" s="197">
        <f>SUM(R130:R146)</f>
        <v>36.626202718167995</v>
      </c>
      <c r="S129" s="196"/>
      <c r="T129" s="198">
        <f>SUM(T130:T146)</f>
        <v>0</v>
      </c>
      <c r="AR129" s="199" t="s">
        <v>81</v>
      </c>
      <c r="AT129" s="200" t="s">
        <v>73</v>
      </c>
      <c r="AU129" s="200" t="s">
        <v>83</v>
      </c>
      <c r="AY129" s="199" t="s">
        <v>196</v>
      </c>
      <c r="BK129" s="201">
        <f>SUM(BK130:BK146)</f>
        <v>0</v>
      </c>
    </row>
    <row r="130" spans="2:65" s="1" customFormat="1" ht="34.5" customHeight="1">
      <c r="B130" s="42"/>
      <c r="C130" s="204" t="s">
        <v>256</v>
      </c>
      <c r="D130" s="204" t="s">
        <v>198</v>
      </c>
      <c r="E130" s="205" t="s">
        <v>490</v>
      </c>
      <c r="F130" s="206" t="s">
        <v>491</v>
      </c>
      <c r="G130" s="207" t="s">
        <v>201</v>
      </c>
      <c r="H130" s="208">
        <v>1.458</v>
      </c>
      <c r="I130" s="209"/>
      <c r="J130" s="210">
        <f>ROUND(I130*H130,2)</f>
        <v>0</v>
      </c>
      <c r="K130" s="206" t="s">
        <v>202</v>
      </c>
      <c r="L130" s="62"/>
      <c r="M130" s="211" t="s">
        <v>24</v>
      </c>
      <c r="N130" s="212" t="s">
        <v>45</v>
      </c>
      <c r="O130" s="43"/>
      <c r="P130" s="213">
        <f>O130*H130</f>
        <v>0</v>
      </c>
      <c r="Q130" s="213">
        <v>2.16</v>
      </c>
      <c r="R130" s="213">
        <f>Q130*H130</f>
        <v>3.1492800000000001</v>
      </c>
      <c r="S130" s="213">
        <v>0</v>
      </c>
      <c r="T130" s="214">
        <f>S130*H130</f>
        <v>0</v>
      </c>
      <c r="AR130" s="25" t="s">
        <v>203</v>
      </c>
      <c r="AT130" s="25" t="s">
        <v>198</v>
      </c>
      <c r="AU130" s="25" t="s">
        <v>211</v>
      </c>
      <c r="AY130" s="25" t="s">
        <v>196</v>
      </c>
      <c r="BE130" s="215">
        <f>IF(N130="základní",J130,0)</f>
        <v>0</v>
      </c>
      <c r="BF130" s="215">
        <f>IF(N130="snížená",J130,0)</f>
        <v>0</v>
      </c>
      <c r="BG130" s="215">
        <f>IF(N130="zákl. přenesená",J130,0)</f>
        <v>0</v>
      </c>
      <c r="BH130" s="215">
        <f>IF(N130="sníž. přenesená",J130,0)</f>
        <v>0</v>
      </c>
      <c r="BI130" s="215">
        <f>IF(N130="nulová",J130,0)</f>
        <v>0</v>
      </c>
      <c r="BJ130" s="25" t="s">
        <v>81</v>
      </c>
      <c r="BK130" s="215">
        <f>ROUND(I130*H130,2)</f>
        <v>0</v>
      </c>
      <c r="BL130" s="25" t="s">
        <v>203</v>
      </c>
      <c r="BM130" s="25" t="s">
        <v>4138</v>
      </c>
    </row>
    <row r="131" spans="2:65" s="12" customFormat="1">
      <c r="B131" s="216"/>
      <c r="C131" s="217"/>
      <c r="D131" s="218" t="s">
        <v>205</v>
      </c>
      <c r="E131" s="219" t="s">
        <v>24</v>
      </c>
      <c r="F131" s="220" t="s">
        <v>4139</v>
      </c>
      <c r="G131" s="217"/>
      <c r="H131" s="221">
        <v>1.458</v>
      </c>
      <c r="I131" s="222"/>
      <c r="J131" s="217"/>
      <c r="K131" s="217"/>
      <c r="L131" s="223"/>
      <c r="M131" s="224"/>
      <c r="N131" s="225"/>
      <c r="O131" s="225"/>
      <c r="P131" s="225"/>
      <c r="Q131" s="225"/>
      <c r="R131" s="225"/>
      <c r="S131" s="225"/>
      <c r="T131" s="226"/>
      <c r="AT131" s="227" t="s">
        <v>205</v>
      </c>
      <c r="AU131" s="227" t="s">
        <v>211</v>
      </c>
      <c r="AV131" s="12" t="s">
        <v>83</v>
      </c>
      <c r="AW131" s="12" t="s">
        <v>37</v>
      </c>
      <c r="AX131" s="12" t="s">
        <v>81</v>
      </c>
      <c r="AY131" s="227" t="s">
        <v>196</v>
      </c>
    </row>
    <row r="132" spans="2:65" s="1" customFormat="1" ht="23" customHeight="1">
      <c r="B132" s="42"/>
      <c r="C132" s="204" t="s">
        <v>264</v>
      </c>
      <c r="D132" s="204" t="s">
        <v>198</v>
      </c>
      <c r="E132" s="205" t="s">
        <v>500</v>
      </c>
      <c r="F132" s="206" t="s">
        <v>501</v>
      </c>
      <c r="G132" s="207" t="s">
        <v>201</v>
      </c>
      <c r="H132" s="208">
        <v>8.2620000000000005</v>
      </c>
      <c r="I132" s="209"/>
      <c r="J132" s="210">
        <f>ROUND(I132*H132,2)</f>
        <v>0</v>
      </c>
      <c r="K132" s="206" t="s">
        <v>202</v>
      </c>
      <c r="L132" s="62"/>
      <c r="M132" s="211" t="s">
        <v>24</v>
      </c>
      <c r="N132" s="212" t="s">
        <v>45</v>
      </c>
      <c r="O132" s="43"/>
      <c r="P132" s="213">
        <f>O132*H132</f>
        <v>0</v>
      </c>
      <c r="Q132" s="213">
        <v>2.2563422040000001</v>
      </c>
      <c r="R132" s="213">
        <f>Q132*H132</f>
        <v>18.641899289448002</v>
      </c>
      <c r="S132" s="213">
        <v>0</v>
      </c>
      <c r="T132" s="214">
        <f>S132*H132</f>
        <v>0</v>
      </c>
      <c r="AR132" s="25" t="s">
        <v>203</v>
      </c>
      <c r="AT132" s="25" t="s">
        <v>198</v>
      </c>
      <c r="AU132" s="25" t="s">
        <v>211</v>
      </c>
      <c r="AY132" s="25" t="s">
        <v>196</v>
      </c>
      <c r="BE132" s="215">
        <f>IF(N132="základní",J132,0)</f>
        <v>0</v>
      </c>
      <c r="BF132" s="215">
        <f>IF(N132="snížená",J132,0)</f>
        <v>0</v>
      </c>
      <c r="BG132" s="215">
        <f>IF(N132="zákl. přenesená",J132,0)</f>
        <v>0</v>
      </c>
      <c r="BH132" s="215">
        <f>IF(N132="sníž. přenesená",J132,0)</f>
        <v>0</v>
      </c>
      <c r="BI132" s="215">
        <f>IF(N132="nulová",J132,0)</f>
        <v>0</v>
      </c>
      <c r="BJ132" s="25" t="s">
        <v>81</v>
      </c>
      <c r="BK132" s="215">
        <f>ROUND(I132*H132,2)</f>
        <v>0</v>
      </c>
      <c r="BL132" s="25" t="s">
        <v>203</v>
      </c>
      <c r="BM132" s="25" t="s">
        <v>4140</v>
      </c>
    </row>
    <row r="133" spans="2:65" s="12" customFormat="1">
      <c r="B133" s="216"/>
      <c r="C133" s="217"/>
      <c r="D133" s="218" t="s">
        <v>205</v>
      </c>
      <c r="E133" s="219" t="s">
        <v>24</v>
      </c>
      <c r="F133" s="220" t="s">
        <v>4141</v>
      </c>
      <c r="G133" s="217"/>
      <c r="H133" s="221">
        <v>8.2620000000000005</v>
      </c>
      <c r="I133" s="222"/>
      <c r="J133" s="217"/>
      <c r="K133" s="217"/>
      <c r="L133" s="223"/>
      <c r="M133" s="224"/>
      <c r="N133" s="225"/>
      <c r="O133" s="225"/>
      <c r="P133" s="225"/>
      <c r="Q133" s="225"/>
      <c r="R133" s="225"/>
      <c r="S133" s="225"/>
      <c r="T133" s="226"/>
      <c r="AT133" s="227" t="s">
        <v>205</v>
      </c>
      <c r="AU133" s="227" t="s">
        <v>211</v>
      </c>
      <c r="AV133" s="12" t="s">
        <v>83</v>
      </c>
      <c r="AW133" s="12" t="s">
        <v>37</v>
      </c>
      <c r="AX133" s="12" t="s">
        <v>81</v>
      </c>
      <c r="AY133" s="227" t="s">
        <v>196</v>
      </c>
    </row>
    <row r="134" spans="2:65" s="1" customFormat="1" ht="23" customHeight="1">
      <c r="B134" s="42"/>
      <c r="C134" s="204" t="s">
        <v>272</v>
      </c>
      <c r="D134" s="204" t="s">
        <v>198</v>
      </c>
      <c r="E134" s="205" t="s">
        <v>495</v>
      </c>
      <c r="F134" s="206" t="s">
        <v>496</v>
      </c>
      <c r="G134" s="207" t="s">
        <v>214</v>
      </c>
      <c r="H134" s="208">
        <v>3.2000000000000001E-2</v>
      </c>
      <c r="I134" s="209"/>
      <c r="J134" s="210">
        <f>ROUND(I134*H134,2)</f>
        <v>0</v>
      </c>
      <c r="K134" s="206" t="s">
        <v>202</v>
      </c>
      <c r="L134" s="62"/>
      <c r="M134" s="211" t="s">
        <v>24</v>
      </c>
      <c r="N134" s="212" t="s">
        <v>45</v>
      </c>
      <c r="O134" s="43"/>
      <c r="P134" s="213">
        <f>O134*H134</f>
        <v>0</v>
      </c>
      <c r="Q134" s="213">
        <v>1.06017026</v>
      </c>
      <c r="R134" s="213">
        <f>Q134*H134</f>
        <v>3.3925448320000003E-2</v>
      </c>
      <c r="S134" s="213">
        <v>0</v>
      </c>
      <c r="T134" s="214">
        <f>S134*H134</f>
        <v>0</v>
      </c>
      <c r="AR134" s="25" t="s">
        <v>203</v>
      </c>
      <c r="AT134" s="25" t="s">
        <v>198</v>
      </c>
      <c r="AU134" s="25" t="s">
        <v>211</v>
      </c>
      <c r="AY134" s="25" t="s">
        <v>196</v>
      </c>
      <c r="BE134" s="215">
        <f>IF(N134="základní",J134,0)</f>
        <v>0</v>
      </c>
      <c r="BF134" s="215">
        <f>IF(N134="snížená",J134,0)</f>
        <v>0</v>
      </c>
      <c r="BG134" s="215">
        <f>IF(N134="zákl. přenesená",J134,0)</f>
        <v>0</v>
      </c>
      <c r="BH134" s="215">
        <f>IF(N134="sníž. přenesená",J134,0)</f>
        <v>0</v>
      </c>
      <c r="BI134" s="215">
        <f>IF(N134="nulová",J134,0)</f>
        <v>0</v>
      </c>
      <c r="BJ134" s="25" t="s">
        <v>81</v>
      </c>
      <c r="BK134" s="215">
        <f>ROUND(I134*H134,2)</f>
        <v>0</v>
      </c>
      <c r="BL134" s="25" t="s">
        <v>203</v>
      </c>
      <c r="BM134" s="25" t="s">
        <v>4142</v>
      </c>
    </row>
    <row r="135" spans="2:65" s="12" customFormat="1">
      <c r="B135" s="216"/>
      <c r="C135" s="217"/>
      <c r="D135" s="218" t="s">
        <v>205</v>
      </c>
      <c r="E135" s="219" t="s">
        <v>24</v>
      </c>
      <c r="F135" s="220" t="s">
        <v>4143</v>
      </c>
      <c r="G135" s="217"/>
      <c r="H135" s="221">
        <v>3.2000000000000001E-2</v>
      </c>
      <c r="I135" s="222"/>
      <c r="J135" s="217"/>
      <c r="K135" s="217"/>
      <c r="L135" s="223"/>
      <c r="M135" s="224"/>
      <c r="N135" s="225"/>
      <c r="O135" s="225"/>
      <c r="P135" s="225"/>
      <c r="Q135" s="225"/>
      <c r="R135" s="225"/>
      <c r="S135" s="225"/>
      <c r="T135" s="226"/>
      <c r="AT135" s="227" t="s">
        <v>205</v>
      </c>
      <c r="AU135" s="227" t="s">
        <v>211</v>
      </c>
      <c r="AV135" s="12" t="s">
        <v>83</v>
      </c>
      <c r="AW135" s="12" t="s">
        <v>37</v>
      </c>
      <c r="AX135" s="12" t="s">
        <v>81</v>
      </c>
      <c r="AY135" s="227" t="s">
        <v>196</v>
      </c>
    </row>
    <row r="136" spans="2:65" s="1" customFormat="1" ht="57.5" customHeight="1">
      <c r="B136" s="42"/>
      <c r="C136" s="204" t="s">
        <v>277</v>
      </c>
      <c r="D136" s="204" t="s">
        <v>198</v>
      </c>
      <c r="E136" s="205" t="s">
        <v>4144</v>
      </c>
      <c r="F136" s="206" t="s">
        <v>4145</v>
      </c>
      <c r="G136" s="207" t="s">
        <v>201</v>
      </c>
      <c r="H136" s="208">
        <v>4.3739999999999997</v>
      </c>
      <c r="I136" s="209"/>
      <c r="J136" s="210">
        <f>ROUND(I136*H136,2)</f>
        <v>0</v>
      </c>
      <c r="K136" s="206" t="s">
        <v>202</v>
      </c>
      <c r="L136" s="62"/>
      <c r="M136" s="211" t="s">
        <v>24</v>
      </c>
      <c r="N136" s="212" t="s">
        <v>45</v>
      </c>
      <c r="O136" s="43"/>
      <c r="P136" s="213">
        <f>O136*H136</f>
        <v>0</v>
      </c>
      <c r="Q136" s="213">
        <v>2.8969299999999998</v>
      </c>
      <c r="R136" s="213">
        <f>Q136*H136</f>
        <v>12.671171819999998</v>
      </c>
      <c r="S136" s="213">
        <v>0</v>
      </c>
      <c r="T136" s="214">
        <f>S136*H136</f>
        <v>0</v>
      </c>
      <c r="AR136" s="25" t="s">
        <v>203</v>
      </c>
      <c r="AT136" s="25" t="s">
        <v>198</v>
      </c>
      <c r="AU136" s="25" t="s">
        <v>211</v>
      </c>
      <c r="AY136" s="25" t="s">
        <v>196</v>
      </c>
      <c r="BE136" s="215">
        <f>IF(N136="základní",J136,0)</f>
        <v>0</v>
      </c>
      <c r="BF136" s="215">
        <f>IF(N136="snížená",J136,0)</f>
        <v>0</v>
      </c>
      <c r="BG136" s="215">
        <f>IF(N136="zákl. přenesená",J136,0)</f>
        <v>0</v>
      </c>
      <c r="BH136" s="215">
        <f>IF(N136="sníž. přenesená",J136,0)</f>
        <v>0</v>
      </c>
      <c r="BI136" s="215">
        <f>IF(N136="nulová",J136,0)</f>
        <v>0</v>
      </c>
      <c r="BJ136" s="25" t="s">
        <v>81</v>
      </c>
      <c r="BK136" s="215">
        <f>ROUND(I136*H136,2)</f>
        <v>0</v>
      </c>
      <c r="BL136" s="25" t="s">
        <v>203</v>
      </c>
      <c r="BM136" s="25" t="s">
        <v>4146</v>
      </c>
    </row>
    <row r="137" spans="2:65" s="12" customFormat="1">
      <c r="B137" s="216"/>
      <c r="C137" s="217"/>
      <c r="D137" s="218" t="s">
        <v>205</v>
      </c>
      <c r="E137" s="219" t="s">
        <v>24</v>
      </c>
      <c r="F137" s="220" t="s">
        <v>4147</v>
      </c>
      <c r="G137" s="217"/>
      <c r="H137" s="221">
        <v>4.3739999999999997</v>
      </c>
      <c r="I137" s="222"/>
      <c r="J137" s="217"/>
      <c r="K137" s="217"/>
      <c r="L137" s="223"/>
      <c r="M137" s="224"/>
      <c r="N137" s="225"/>
      <c r="O137" s="225"/>
      <c r="P137" s="225"/>
      <c r="Q137" s="225"/>
      <c r="R137" s="225"/>
      <c r="S137" s="225"/>
      <c r="T137" s="226"/>
      <c r="AT137" s="227" t="s">
        <v>205</v>
      </c>
      <c r="AU137" s="227" t="s">
        <v>211</v>
      </c>
      <c r="AV137" s="12" t="s">
        <v>83</v>
      </c>
      <c r="AW137" s="12" t="s">
        <v>37</v>
      </c>
      <c r="AX137" s="12" t="s">
        <v>81</v>
      </c>
      <c r="AY137" s="227" t="s">
        <v>196</v>
      </c>
    </row>
    <row r="138" spans="2:65" s="1" customFormat="1" ht="46" customHeight="1">
      <c r="B138" s="42"/>
      <c r="C138" s="204" t="s">
        <v>282</v>
      </c>
      <c r="D138" s="204" t="s">
        <v>198</v>
      </c>
      <c r="E138" s="205" t="s">
        <v>4148</v>
      </c>
      <c r="F138" s="206" t="s">
        <v>4149</v>
      </c>
      <c r="G138" s="207" t="s">
        <v>201</v>
      </c>
      <c r="H138" s="208">
        <v>4.3739999999999997</v>
      </c>
      <c r="I138" s="209"/>
      <c r="J138" s="210">
        <f>ROUND(I138*H138,2)</f>
        <v>0</v>
      </c>
      <c r="K138" s="206" t="s">
        <v>202</v>
      </c>
      <c r="L138" s="62"/>
      <c r="M138" s="211" t="s">
        <v>24</v>
      </c>
      <c r="N138" s="212" t="s">
        <v>45</v>
      </c>
      <c r="O138" s="43"/>
      <c r="P138" s="213">
        <f>O138*H138</f>
        <v>0</v>
      </c>
      <c r="Q138" s="213">
        <v>0</v>
      </c>
      <c r="R138" s="213">
        <f>Q138*H138</f>
        <v>0</v>
      </c>
      <c r="S138" s="213">
        <v>0</v>
      </c>
      <c r="T138" s="214">
        <f>S138*H138</f>
        <v>0</v>
      </c>
      <c r="AR138" s="25" t="s">
        <v>203</v>
      </c>
      <c r="AT138" s="25" t="s">
        <v>198</v>
      </c>
      <c r="AU138" s="25" t="s">
        <v>211</v>
      </c>
      <c r="AY138" s="25" t="s">
        <v>196</v>
      </c>
      <c r="BE138" s="215">
        <f>IF(N138="základní",J138,0)</f>
        <v>0</v>
      </c>
      <c r="BF138" s="215">
        <f>IF(N138="snížená",J138,0)</f>
        <v>0</v>
      </c>
      <c r="BG138" s="215">
        <f>IF(N138="zákl. přenesená",J138,0)</f>
        <v>0</v>
      </c>
      <c r="BH138" s="215">
        <f>IF(N138="sníž. přenesená",J138,0)</f>
        <v>0</v>
      </c>
      <c r="BI138" s="215">
        <f>IF(N138="nulová",J138,0)</f>
        <v>0</v>
      </c>
      <c r="BJ138" s="25" t="s">
        <v>81</v>
      </c>
      <c r="BK138" s="215">
        <f>ROUND(I138*H138,2)</f>
        <v>0</v>
      </c>
      <c r="BL138" s="25" t="s">
        <v>203</v>
      </c>
      <c r="BM138" s="25" t="s">
        <v>4150</v>
      </c>
    </row>
    <row r="139" spans="2:65" s="1" customFormat="1" ht="34.5" customHeight="1">
      <c r="B139" s="42"/>
      <c r="C139" s="204" t="s">
        <v>10</v>
      </c>
      <c r="D139" s="204" t="s">
        <v>198</v>
      </c>
      <c r="E139" s="205" t="s">
        <v>4151</v>
      </c>
      <c r="F139" s="206" t="s">
        <v>4152</v>
      </c>
      <c r="G139" s="207" t="s">
        <v>267</v>
      </c>
      <c r="H139" s="208">
        <v>14.58</v>
      </c>
      <c r="I139" s="209"/>
      <c r="J139" s="210">
        <f>ROUND(I139*H139,2)</f>
        <v>0</v>
      </c>
      <c r="K139" s="206" t="s">
        <v>202</v>
      </c>
      <c r="L139" s="62"/>
      <c r="M139" s="211" t="s">
        <v>24</v>
      </c>
      <c r="N139" s="212" t="s">
        <v>45</v>
      </c>
      <c r="O139" s="43"/>
      <c r="P139" s="213">
        <f>O139*H139</f>
        <v>0</v>
      </c>
      <c r="Q139" s="213">
        <v>3.2000000000000002E-3</v>
      </c>
      <c r="R139" s="213">
        <f>Q139*H139</f>
        <v>4.6656000000000003E-2</v>
      </c>
      <c r="S139" s="213">
        <v>0</v>
      </c>
      <c r="T139" s="214">
        <f>S139*H139</f>
        <v>0</v>
      </c>
      <c r="AR139" s="25" t="s">
        <v>203</v>
      </c>
      <c r="AT139" s="25" t="s">
        <v>198</v>
      </c>
      <c r="AU139" s="25" t="s">
        <v>211</v>
      </c>
      <c r="AY139" s="25" t="s">
        <v>196</v>
      </c>
      <c r="BE139" s="215">
        <f>IF(N139="základní",J139,0)</f>
        <v>0</v>
      </c>
      <c r="BF139" s="215">
        <f>IF(N139="snížená",J139,0)</f>
        <v>0</v>
      </c>
      <c r="BG139" s="215">
        <f>IF(N139="zákl. přenesená",J139,0)</f>
        <v>0</v>
      </c>
      <c r="BH139" s="215">
        <f>IF(N139="sníž. přenesená",J139,0)</f>
        <v>0</v>
      </c>
      <c r="BI139" s="215">
        <f>IF(N139="nulová",J139,0)</f>
        <v>0</v>
      </c>
      <c r="BJ139" s="25" t="s">
        <v>81</v>
      </c>
      <c r="BK139" s="215">
        <f>ROUND(I139*H139,2)</f>
        <v>0</v>
      </c>
      <c r="BL139" s="25" t="s">
        <v>203</v>
      </c>
      <c r="BM139" s="25" t="s">
        <v>4153</v>
      </c>
    </row>
    <row r="140" spans="2:65" s="12" customFormat="1">
      <c r="B140" s="216"/>
      <c r="C140" s="217"/>
      <c r="D140" s="218" t="s">
        <v>205</v>
      </c>
      <c r="E140" s="219" t="s">
        <v>24</v>
      </c>
      <c r="F140" s="220" t="s">
        <v>4154</v>
      </c>
      <c r="G140" s="217"/>
      <c r="H140" s="221">
        <v>14.58</v>
      </c>
      <c r="I140" s="222"/>
      <c r="J140" s="217"/>
      <c r="K140" s="217"/>
      <c r="L140" s="223"/>
      <c r="M140" s="224"/>
      <c r="N140" s="225"/>
      <c r="O140" s="225"/>
      <c r="P140" s="225"/>
      <c r="Q140" s="225"/>
      <c r="R140" s="225"/>
      <c r="S140" s="225"/>
      <c r="T140" s="226"/>
      <c r="AT140" s="227" t="s">
        <v>205</v>
      </c>
      <c r="AU140" s="227" t="s">
        <v>211</v>
      </c>
      <c r="AV140" s="12" t="s">
        <v>83</v>
      </c>
      <c r="AW140" s="12" t="s">
        <v>37</v>
      </c>
      <c r="AX140" s="12" t="s">
        <v>81</v>
      </c>
      <c r="AY140" s="227" t="s">
        <v>196</v>
      </c>
    </row>
    <row r="141" spans="2:65" s="1" customFormat="1" ht="23" customHeight="1">
      <c r="B141" s="42"/>
      <c r="C141" s="204" t="s">
        <v>290</v>
      </c>
      <c r="D141" s="204" t="s">
        <v>198</v>
      </c>
      <c r="E141" s="205" t="s">
        <v>505</v>
      </c>
      <c r="F141" s="206" t="s">
        <v>506</v>
      </c>
      <c r="G141" s="207" t="s">
        <v>201</v>
      </c>
      <c r="H141" s="208">
        <v>0.64800000000000002</v>
      </c>
      <c r="I141" s="209"/>
      <c r="J141" s="210">
        <f>ROUND(I141*H141,2)</f>
        <v>0</v>
      </c>
      <c r="K141" s="206" t="s">
        <v>202</v>
      </c>
      <c r="L141" s="62"/>
      <c r="M141" s="211" t="s">
        <v>24</v>
      </c>
      <c r="N141" s="212" t="s">
        <v>45</v>
      </c>
      <c r="O141" s="43"/>
      <c r="P141" s="213">
        <f>O141*H141</f>
        <v>0</v>
      </c>
      <c r="Q141" s="213">
        <v>2.4705729999999999</v>
      </c>
      <c r="R141" s="213">
        <f>Q141*H141</f>
        <v>1.6009313039999999</v>
      </c>
      <c r="S141" s="213">
        <v>0</v>
      </c>
      <c r="T141" s="214">
        <f>S141*H141</f>
        <v>0</v>
      </c>
      <c r="AR141" s="25" t="s">
        <v>203</v>
      </c>
      <c r="AT141" s="25" t="s">
        <v>198</v>
      </c>
      <c r="AU141" s="25" t="s">
        <v>211</v>
      </c>
      <c r="AY141" s="25" t="s">
        <v>196</v>
      </c>
      <c r="BE141" s="215">
        <f>IF(N141="základní",J141,0)</f>
        <v>0</v>
      </c>
      <c r="BF141" s="215">
        <f>IF(N141="snížená",J141,0)</f>
        <v>0</v>
      </c>
      <c r="BG141" s="215">
        <f>IF(N141="zákl. přenesená",J141,0)</f>
        <v>0</v>
      </c>
      <c r="BH141" s="215">
        <f>IF(N141="sníž. přenesená",J141,0)</f>
        <v>0</v>
      </c>
      <c r="BI141" s="215">
        <f>IF(N141="nulová",J141,0)</f>
        <v>0</v>
      </c>
      <c r="BJ141" s="25" t="s">
        <v>81</v>
      </c>
      <c r="BK141" s="215">
        <f>ROUND(I141*H141,2)</f>
        <v>0</v>
      </c>
      <c r="BL141" s="25" t="s">
        <v>203</v>
      </c>
      <c r="BM141" s="25" t="s">
        <v>4155</v>
      </c>
    </row>
    <row r="142" spans="2:65" s="12" customFormat="1">
      <c r="B142" s="216"/>
      <c r="C142" s="217"/>
      <c r="D142" s="218" t="s">
        <v>205</v>
      </c>
      <c r="E142" s="219" t="s">
        <v>24</v>
      </c>
      <c r="F142" s="220" t="s">
        <v>4156</v>
      </c>
      <c r="G142" s="217"/>
      <c r="H142" s="221">
        <v>0.64800000000000002</v>
      </c>
      <c r="I142" s="222"/>
      <c r="J142" s="217"/>
      <c r="K142" s="217"/>
      <c r="L142" s="223"/>
      <c r="M142" s="224"/>
      <c r="N142" s="225"/>
      <c r="O142" s="225"/>
      <c r="P142" s="225"/>
      <c r="Q142" s="225"/>
      <c r="R142" s="225"/>
      <c r="S142" s="225"/>
      <c r="T142" s="226"/>
      <c r="AT142" s="227" t="s">
        <v>205</v>
      </c>
      <c r="AU142" s="227" t="s">
        <v>211</v>
      </c>
      <c r="AV142" s="12" t="s">
        <v>83</v>
      </c>
      <c r="AW142" s="12" t="s">
        <v>37</v>
      </c>
      <c r="AX142" s="12" t="s">
        <v>81</v>
      </c>
      <c r="AY142" s="227" t="s">
        <v>196</v>
      </c>
    </row>
    <row r="143" spans="2:65" s="1" customFormat="1" ht="23" customHeight="1">
      <c r="B143" s="42"/>
      <c r="C143" s="204" t="s">
        <v>296</v>
      </c>
      <c r="D143" s="204" t="s">
        <v>198</v>
      </c>
      <c r="E143" s="205" t="s">
        <v>510</v>
      </c>
      <c r="F143" s="206" t="s">
        <v>511</v>
      </c>
      <c r="G143" s="207" t="s">
        <v>267</v>
      </c>
      <c r="H143" s="208">
        <v>4.9400000000000004</v>
      </c>
      <c r="I143" s="209"/>
      <c r="J143" s="210">
        <f>ROUND(I143*H143,2)</f>
        <v>0</v>
      </c>
      <c r="K143" s="206" t="s">
        <v>202</v>
      </c>
      <c r="L143" s="62"/>
      <c r="M143" s="211" t="s">
        <v>24</v>
      </c>
      <c r="N143" s="212" t="s">
        <v>45</v>
      </c>
      <c r="O143" s="43"/>
      <c r="P143" s="213">
        <f>O143*H143</f>
        <v>0</v>
      </c>
      <c r="Q143" s="213">
        <v>2.5188060000000002E-2</v>
      </c>
      <c r="R143" s="213">
        <f>Q143*H143</f>
        <v>0.12442901640000002</v>
      </c>
      <c r="S143" s="213">
        <v>0</v>
      </c>
      <c r="T143" s="214">
        <f>S143*H143</f>
        <v>0</v>
      </c>
      <c r="AR143" s="25" t="s">
        <v>203</v>
      </c>
      <c r="AT143" s="25" t="s">
        <v>198</v>
      </c>
      <c r="AU143" s="25" t="s">
        <v>211</v>
      </c>
      <c r="AY143" s="25" t="s">
        <v>196</v>
      </c>
      <c r="BE143" s="215">
        <f>IF(N143="základní",J143,0)</f>
        <v>0</v>
      </c>
      <c r="BF143" s="215">
        <f>IF(N143="snížená",J143,0)</f>
        <v>0</v>
      </c>
      <c r="BG143" s="215">
        <f>IF(N143="zákl. přenesená",J143,0)</f>
        <v>0</v>
      </c>
      <c r="BH143" s="215">
        <f>IF(N143="sníž. přenesená",J143,0)</f>
        <v>0</v>
      </c>
      <c r="BI143" s="215">
        <f>IF(N143="nulová",J143,0)</f>
        <v>0</v>
      </c>
      <c r="BJ143" s="25" t="s">
        <v>81</v>
      </c>
      <c r="BK143" s="215">
        <f>ROUND(I143*H143,2)</f>
        <v>0</v>
      </c>
      <c r="BL143" s="25" t="s">
        <v>203</v>
      </c>
      <c r="BM143" s="25" t="s">
        <v>4157</v>
      </c>
    </row>
    <row r="144" spans="2:65" s="12" customFormat="1">
      <c r="B144" s="216"/>
      <c r="C144" s="217"/>
      <c r="D144" s="218" t="s">
        <v>205</v>
      </c>
      <c r="E144" s="219" t="s">
        <v>24</v>
      </c>
      <c r="F144" s="220" t="s">
        <v>4158</v>
      </c>
      <c r="G144" s="217"/>
      <c r="H144" s="221">
        <v>4.9400000000000004</v>
      </c>
      <c r="I144" s="222"/>
      <c r="J144" s="217"/>
      <c r="K144" s="217"/>
      <c r="L144" s="223"/>
      <c r="M144" s="224"/>
      <c r="N144" s="225"/>
      <c r="O144" s="225"/>
      <c r="P144" s="225"/>
      <c r="Q144" s="225"/>
      <c r="R144" s="225"/>
      <c r="S144" s="225"/>
      <c r="T144" s="226"/>
      <c r="AT144" s="227" t="s">
        <v>205</v>
      </c>
      <c r="AU144" s="227" t="s">
        <v>211</v>
      </c>
      <c r="AV144" s="12" t="s">
        <v>83</v>
      </c>
      <c r="AW144" s="12" t="s">
        <v>37</v>
      </c>
      <c r="AX144" s="12" t="s">
        <v>81</v>
      </c>
      <c r="AY144" s="227" t="s">
        <v>196</v>
      </c>
    </row>
    <row r="145" spans="2:65" s="1" customFormat="1" ht="34.5" customHeight="1">
      <c r="B145" s="42"/>
      <c r="C145" s="204" t="s">
        <v>303</v>
      </c>
      <c r="D145" s="204" t="s">
        <v>198</v>
      </c>
      <c r="E145" s="205" t="s">
        <v>515</v>
      </c>
      <c r="F145" s="206" t="s">
        <v>516</v>
      </c>
      <c r="G145" s="207" t="s">
        <v>267</v>
      </c>
      <c r="H145" s="208">
        <v>4.9400000000000004</v>
      </c>
      <c r="I145" s="209"/>
      <c r="J145" s="210">
        <f>ROUND(I145*H145,2)</f>
        <v>0</v>
      </c>
      <c r="K145" s="206" t="s">
        <v>202</v>
      </c>
      <c r="L145" s="62"/>
      <c r="M145" s="211" t="s">
        <v>24</v>
      </c>
      <c r="N145" s="212" t="s">
        <v>45</v>
      </c>
      <c r="O145" s="43"/>
      <c r="P145" s="213">
        <f>O145*H145</f>
        <v>0</v>
      </c>
      <c r="Q145" s="213">
        <v>0</v>
      </c>
      <c r="R145" s="213">
        <f>Q145*H145</f>
        <v>0</v>
      </c>
      <c r="S145" s="213">
        <v>0</v>
      </c>
      <c r="T145" s="214">
        <f>S145*H145</f>
        <v>0</v>
      </c>
      <c r="AR145" s="25" t="s">
        <v>203</v>
      </c>
      <c r="AT145" s="25" t="s">
        <v>198</v>
      </c>
      <c r="AU145" s="25" t="s">
        <v>211</v>
      </c>
      <c r="AY145" s="25" t="s">
        <v>196</v>
      </c>
      <c r="BE145" s="215">
        <f>IF(N145="základní",J145,0)</f>
        <v>0</v>
      </c>
      <c r="BF145" s="215">
        <f>IF(N145="snížená",J145,0)</f>
        <v>0</v>
      </c>
      <c r="BG145" s="215">
        <f>IF(N145="zákl. přenesená",J145,0)</f>
        <v>0</v>
      </c>
      <c r="BH145" s="215">
        <f>IF(N145="sníž. přenesená",J145,0)</f>
        <v>0</v>
      </c>
      <c r="BI145" s="215">
        <f>IF(N145="nulová",J145,0)</f>
        <v>0</v>
      </c>
      <c r="BJ145" s="25" t="s">
        <v>81</v>
      </c>
      <c r="BK145" s="215">
        <f>ROUND(I145*H145,2)</f>
        <v>0</v>
      </c>
      <c r="BL145" s="25" t="s">
        <v>203</v>
      </c>
      <c r="BM145" s="25" t="s">
        <v>4159</v>
      </c>
    </row>
    <row r="146" spans="2:65" s="1" customFormat="1" ht="46" customHeight="1">
      <c r="B146" s="42"/>
      <c r="C146" s="204" t="s">
        <v>312</v>
      </c>
      <c r="D146" s="204" t="s">
        <v>198</v>
      </c>
      <c r="E146" s="205" t="s">
        <v>4160</v>
      </c>
      <c r="F146" s="206" t="s">
        <v>4161</v>
      </c>
      <c r="G146" s="207" t="s">
        <v>320</v>
      </c>
      <c r="H146" s="208">
        <v>16.2</v>
      </c>
      <c r="I146" s="209"/>
      <c r="J146" s="210">
        <f>ROUND(I146*H146,2)</f>
        <v>0</v>
      </c>
      <c r="K146" s="206" t="s">
        <v>202</v>
      </c>
      <c r="L146" s="62"/>
      <c r="M146" s="211" t="s">
        <v>24</v>
      </c>
      <c r="N146" s="212" t="s">
        <v>45</v>
      </c>
      <c r="O146" s="43"/>
      <c r="P146" s="213">
        <f>O146*H146</f>
        <v>0</v>
      </c>
      <c r="Q146" s="213">
        <v>2.20932E-2</v>
      </c>
      <c r="R146" s="213">
        <f>Q146*H146</f>
        <v>0.35790983999999998</v>
      </c>
      <c r="S146" s="213">
        <v>0</v>
      </c>
      <c r="T146" s="214">
        <f>S146*H146</f>
        <v>0</v>
      </c>
      <c r="AR146" s="25" t="s">
        <v>290</v>
      </c>
      <c r="AT146" s="25" t="s">
        <v>198</v>
      </c>
      <c r="AU146" s="25" t="s">
        <v>211</v>
      </c>
      <c r="AY146" s="25" t="s">
        <v>196</v>
      </c>
      <c r="BE146" s="215">
        <f>IF(N146="základní",J146,0)</f>
        <v>0</v>
      </c>
      <c r="BF146" s="215">
        <f>IF(N146="snížená",J146,0)</f>
        <v>0</v>
      </c>
      <c r="BG146" s="215">
        <f>IF(N146="zákl. přenesená",J146,0)</f>
        <v>0</v>
      </c>
      <c r="BH146" s="215">
        <f>IF(N146="sníž. přenesená",J146,0)</f>
        <v>0</v>
      </c>
      <c r="BI146" s="215">
        <f>IF(N146="nulová",J146,0)</f>
        <v>0</v>
      </c>
      <c r="BJ146" s="25" t="s">
        <v>81</v>
      </c>
      <c r="BK146" s="215">
        <f>ROUND(I146*H146,2)</f>
        <v>0</v>
      </c>
      <c r="BL146" s="25" t="s">
        <v>290</v>
      </c>
      <c r="BM146" s="25" t="s">
        <v>4162</v>
      </c>
    </row>
    <row r="147" spans="2:65" s="11" customFormat="1" ht="22.25" customHeight="1">
      <c r="B147" s="188"/>
      <c r="C147" s="189"/>
      <c r="D147" s="190" t="s">
        <v>73</v>
      </c>
      <c r="E147" s="202" t="s">
        <v>1792</v>
      </c>
      <c r="F147" s="202" t="s">
        <v>4163</v>
      </c>
      <c r="G147" s="189"/>
      <c r="H147" s="189"/>
      <c r="I147" s="192"/>
      <c r="J147" s="203">
        <f>BK147</f>
        <v>0</v>
      </c>
      <c r="K147" s="189"/>
      <c r="L147" s="194"/>
      <c r="M147" s="195"/>
      <c r="N147" s="196"/>
      <c r="O147" s="196"/>
      <c r="P147" s="197">
        <f>SUM(P148:P153)</f>
        <v>0</v>
      </c>
      <c r="Q147" s="196"/>
      <c r="R147" s="197">
        <f>SUM(R148:R153)</f>
        <v>2.382072</v>
      </c>
      <c r="S147" s="196"/>
      <c r="T147" s="198">
        <f>SUM(T148:T153)</f>
        <v>1.3272000000000002</v>
      </c>
      <c r="AR147" s="199" t="s">
        <v>81</v>
      </c>
      <c r="AT147" s="200" t="s">
        <v>73</v>
      </c>
      <c r="AU147" s="200" t="s">
        <v>83</v>
      </c>
      <c r="AY147" s="199" t="s">
        <v>196</v>
      </c>
      <c r="BK147" s="201">
        <f>SUM(BK148:BK153)</f>
        <v>0</v>
      </c>
    </row>
    <row r="148" spans="2:65" s="1" customFormat="1" ht="23" customHeight="1">
      <c r="B148" s="42"/>
      <c r="C148" s="204" t="s">
        <v>317</v>
      </c>
      <c r="D148" s="204" t="s">
        <v>198</v>
      </c>
      <c r="E148" s="205" t="s">
        <v>4164</v>
      </c>
      <c r="F148" s="206" t="s">
        <v>4165</v>
      </c>
      <c r="G148" s="207" t="s">
        <v>267</v>
      </c>
      <c r="H148" s="208">
        <v>33.6</v>
      </c>
      <c r="I148" s="209"/>
      <c r="J148" s="210">
        <f>ROUND(I148*H148,2)</f>
        <v>0</v>
      </c>
      <c r="K148" s="206" t="s">
        <v>202</v>
      </c>
      <c r="L148" s="62"/>
      <c r="M148" s="211" t="s">
        <v>24</v>
      </c>
      <c r="N148" s="212" t="s">
        <v>45</v>
      </c>
      <c r="O148" s="43"/>
      <c r="P148" s="213">
        <f>O148*H148</f>
        <v>0</v>
      </c>
      <c r="Q148" s="213">
        <v>0</v>
      </c>
      <c r="R148" s="213">
        <f>Q148*H148</f>
        <v>0</v>
      </c>
      <c r="S148" s="213">
        <v>0</v>
      </c>
      <c r="T148" s="214">
        <f>S148*H148</f>
        <v>0</v>
      </c>
      <c r="AR148" s="25" t="s">
        <v>203</v>
      </c>
      <c r="AT148" s="25" t="s">
        <v>198</v>
      </c>
      <c r="AU148" s="25" t="s">
        <v>211</v>
      </c>
      <c r="AY148" s="25" t="s">
        <v>196</v>
      </c>
      <c r="BE148" s="215">
        <f>IF(N148="základní",J148,0)</f>
        <v>0</v>
      </c>
      <c r="BF148" s="215">
        <f>IF(N148="snížená",J148,0)</f>
        <v>0</v>
      </c>
      <c r="BG148" s="215">
        <f>IF(N148="zákl. přenesená",J148,0)</f>
        <v>0</v>
      </c>
      <c r="BH148" s="215">
        <f>IF(N148="sníž. přenesená",J148,0)</f>
        <v>0</v>
      </c>
      <c r="BI148" s="215">
        <f>IF(N148="nulová",J148,0)</f>
        <v>0</v>
      </c>
      <c r="BJ148" s="25" t="s">
        <v>81</v>
      </c>
      <c r="BK148" s="215">
        <f>ROUND(I148*H148,2)</f>
        <v>0</v>
      </c>
      <c r="BL148" s="25" t="s">
        <v>203</v>
      </c>
      <c r="BM148" s="25" t="s">
        <v>4166</v>
      </c>
    </row>
    <row r="149" spans="2:65" s="12" customFormat="1">
      <c r="B149" s="216"/>
      <c r="C149" s="217"/>
      <c r="D149" s="218" t="s">
        <v>205</v>
      </c>
      <c r="E149" s="219" t="s">
        <v>24</v>
      </c>
      <c r="F149" s="220" t="s">
        <v>4167</v>
      </c>
      <c r="G149" s="217"/>
      <c r="H149" s="221">
        <v>33.6</v>
      </c>
      <c r="I149" s="222"/>
      <c r="J149" s="217"/>
      <c r="K149" s="217"/>
      <c r="L149" s="223"/>
      <c r="M149" s="224"/>
      <c r="N149" s="225"/>
      <c r="O149" s="225"/>
      <c r="P149" s="225"/>
      <c r="Q149" s="225"/>
      <c r="R149" s="225"/>
      <c r="S149" s="225"/>
      <c r="T149" s="226"/>
      <c r="AT149" s="227" t="s">
        <v>205</v>
      </c>
      <c r="AU149" s="227" t="s">
        <v>211</v>
      </c>
      <c r="AV149" s="12" t="s">
        <v>83</v>
      </c>
      <c r="AW149" s="12" t="s">
        <v>37</v>
      </c>
      <c r="AX149" s="12" t="s">
        <v>81</v>
      </c>
      <c r="AY149" s="227" t="s">
        <v>196</v>
      </c>
    </row>
    <row r="150" spans="2:65" s="1" customFormat="1" ht="34.5" customHeight="1">
      <c r="B150" s="42"/>
      <c r="C150" s="204" t="s">
        <v>9</v>
      </c>
      <c r="D150" s="204" t="s">
        <v>198</v>
      </c>
      <c r="E150" s="205" t="s">
        <v>4168</v>
      </c>
      <c r="F150" s="206" t="s">
        <v>4169</v>
      </c>
      <c r="G150" s="207" t="s">
        <v>267</v>
      </c>
      <c r="H150" s="208">
        <v>33.6</v>
      </c>
      <c r="I150" s="209"/>
      <c r="J150" s="210">
        <f>ROUND(I150*H150,2)</f>
        <v>0</v>
      </c>
      <c r="K150" s="206" t="s">
        <v>202</v>
      </c>
      <c r="L150" s="62"/>
      <c r="M150" s="211" t="s">
        <v>24</v>
      </c>
      <c r="N150" s="212" t="s">
        <v>45</v>
      </c>
      <c r="O150" s="43"/>
      <c r="P150" s="213">
        <f>O150*H150</f>
        <v>0</v>
      </c>
      <c r="Q150" s="213">
        <v>0</v>
      </c>
      <c r="R150" s="213">
        <f>Q150*H150</f>
        <v>0</v>
      </c>
      <c r="S150" s="213">
        <v>3.95E-2</v>
      </c>
      <c r="T150" s="214">
        <f>S150*H150</f>
        <v>1.3272000000000002</v>
      </c>
      <c r="AR150" s="25" t="s">
        <v>203</v>
      </c>
      <c r="AT150" s="25" t="s">
        <v>198</v>
      </c>
      <c r="AU150" s="25" t="s">
        <v>211</v>
      </c>
      <c r="AY150" s="25" t="s">
        <v>196</v>
      </c>
      <c r="BE150" s="215">
        <f>IF(N150="základní",J150,0)</f>
        <v>0</v>
      </c>
      <c r="BF150" s="215">
        <f>IF(N150="snížená",J150,0)</f>
        <v>0</v>
      </c>
      <c r="BG150" s="215">
        <f>IF(N150="zákl. přenesená",J150,0)</f>
        <v>0</v>
      </c>
      <c r="BH150" s="215">
        <f>IF(N150="sníž. přenesená",J150,0)</f>
        <v>0</v>
      </c>
      <c r="BI150" s="215">
        <f>IF(N150="nulová",J150,0)</f>
        <v>0</v>
      </c>
      <c r="BJ150" s="25" t="s">
        <v>81</v>
      </c>
      <c r="BK150" s="215">
        <f>ROUND(I150*H150,2)</f>
        <v>0</v>
      </c>
      <c r="BL150" s="25" t="s">
        <v>203</v>
      </c>
      <c r="BM150" s="25" t="s">
        <v>4170</v>
      </c>
    </row>
    <row r="151" spans="2:65" s="1" customFormat="1" ht="34.5" customHeight="1">
      <c r="B151" s="42"/>
      <c r="C151" s="204" t="s">
        <v>327</v>
      </c>
      <c r="D151" s="204" t="s">
        <v>198</v>
      </c>
      <c r="E151" s="205" t="s">
        <v>3711</v>
      </c>
      <c r="F151" s="206" t="s">
        <v>3712</v>
      </c>
      <c r="G151" s="207" t="s">
        <v>267</v>
      </c>
      <c r="H151" s="208">
        <v>33.6</v>
      </c>
      <c r="I151" s="209"/>
      <c r="J151" s="210">
        <f>ROUND(I151*H151,2)</f>
        <v>0</v>
      </c>
      <c r="K151" s="206" t="s">
        <v>202</v>
      </c>
      <c r="L151" s="62"/>
      <c r="M151" s="211" t="s">
        <v>24</v>
      </c>
      <c r="N151" s="212" t="s">
        <v>45</v>
      </c>
      <c r="O151" s="43"/>
      <c r="P151" s="213">
        <f>O151*H151</f>
        <v>0</v>
      </c>
      <c r="Q151" s="213">
        <v>3.9079999999999997E-2</v>
      </c>
      <c r="R151" s="213">
        <f>Q151*H151</f>
        <v>1.313088</v>
      </c>
      <c r="S151" s="213">
        <v>0</v>
      </c>
      <c r="T151" s="214">
        <f>S151*H151</f>
        <v>0</v>
      </c>
      <c r="AR151" s="25" t="s">
        <v>203</v>
      </c>
      <c r="AT151" s="25" t="s">
        <v>198</v>
      </c>
      <c r="AU151" s="25" t="s">
        <v>211</v>
      </c>
      <c r="AY151" s="25" t="s">
        <v>196</v>
      </c>
      <c r="BE151" s="215">
        <f>IF(N151="základní",J151,0)</f>
        <v>0</v>
      </c>
      <c r="BF151" s="215">
        <f>IF(N151="snížená",J151,0)</f>
        <v>0</v>
      </c>
      <c r="BG151" s="215">
        <f>IF(N151="zákl. přenesená",J151,0)</f>
        <v>0</v>
      </c>
      <c r="BH151" s="215">
        <f>IF(N151="sníž. přenesená",J151,0)</f>
        <v>0</v>
      </c>
      <c r="BI151" s="215">
        <f>IF(N151="nulová",J151,0)</f>
        <v>0</v>
      </c>
      <c r="BJ151" s="25" t="s">
        <v>81</v>
      </c>
      <c r="BK151" s="215">
        <f>ROUND(I151*H151,2)</f>
        <v>0</v>
      </c>
      <c r="BL151" s="25" t="s">
        <v>203</v>
      </c>
      <c r="BM151" s="25" t="s">
        <v>4171</v>
      </c>
    </row>
    <row r="152" spans="2:65" s="1" customFormat="1" ht="57.5" customHeight="1">
      <c r="B152" s="42"/>
      <c r="C152" s="204" t="s">
        <v>334</v>
      </c>
      <c r="D152" s="204" t="s">
        <v>198</v>
      </c>
      <c r="E152" s="205" t="s">
        <v>4172</v>
      </c>
      <c r="F152" s="206" t="s">
        <v>4173</v>
      </c>
      <c r="G152" s="207" t="s">
        <v>320</v>
      </c>
      <c r="H152" s="208">
        <v>28</v>
      </c>
      <c r="I152" s="209"/>
      <c r="J152" s="210">
        <f>ROUND(I152*H152,2)</f>
        <v>0</v>
      </c>
      <c r="K152" s="206" t="s">
        <v>202</v>
      </c>
      <c r="L152" s="62"/>
      <c r="M152" s="211" t="s">
        <v>24</v>
      </c>
      <c r="N152" s="212" t="s">
        <v>45</v>
      </c>
      <c r="O152" s="43"/>
      <c r="P152" s="213">
        <f>O152*H152</f>
        <v>0</v>
      </c>
      <c r="Q152" s="213">
        <v>3.8177999999999997E-2</v>
      </c>
      <c r="R152" s="213">
        <f>Q152*H152</f>
        <v>1.0689839999999999</v>
      </c>
      <c r="S152" s="213">
        <v>0</v>
      </c>
      <c r="T152" s="214">
        <f>S152*H152</f>
        <v>0</v>
      </c>
      <c r="AR152" s="25" t="s">
        <v>203</v>
      </c>
      <c r="AT152" s="25" t="s">
        <v>198</v>
      </c>
      <c r="AU152" s="25" t="s">
        <v>211</v>
      </c>
      <c r="AY152" s="25" t="s">
        <v>196</v>
      </c>
      <c r="BE152" s="215">
        <f>IF(N152="základní",J152,0)</f>
        <v>0</v>
      </c>
      <c r="BF152" s="215">
        <f>IF(N152="snížená",J152,0)</f>
        <v>0</v>
      </c>
      <c r="BG152" s="215">
        <f>IF(N152="zákl. přenesená",J152,0)</f>
        <v>0</v>
      </c>
      <c r="BH152" s="215">
        <f>IF(N152="sníž. přenesená",J152,0)</f>
        <v>0</v>
      </c>
      <c r="BI152" s="215">
        <f>IF(N152="nulová",J152,0)</f>
        <v>0</v>
      </c>
      <c r="BJ152" s="25" t="s">
        <v>81</v>
      </c>
      <c r="BK152" s="215">
        <f>ROUND(I152*H152,2)</f>
        <v>0</v>
      </c>
      <c r="BL152" s="25" t="s">
        <v>203</v>
      </c>
      <c r="BM152" s="25" t="s">
        <v>4174</v>
      </c>
    </row>
    <row r="153" spans="2:65" s="12" customFormat="1">
      <c r="B153" s="216"/>
      <c r="C153" s="217"/>
      <c r="D153" s="218" t="s">
        <v>205</v>
      </c>
      <c r="E153" s="219" t="s">
        <v>24</v>
      </c>
      <c r="F153" s="220" t="s">
        <v>360</v>
      </c>
      <c r="G153" s="217"/>
      <c r="H153" s="221">
        <v>28</v>
      </c>
      <c r="I153" s="222"/>
      <c r="J153" s="217"/>
      <c r="K153" s="217"/>
      <c r="L153" s="223"/>
      <c r="M153" s="224"/>
      <c r="N153" s="225"/>
      <c r="O153" s="225"/>
      <c r="P153" s="225"/>
      <c r="Q153" s="225"/>
      <c r="R153" s="225"/>
      <c r="S153" s="225"/>
      <c r="T153" s="226"/>
      <c r="AT153" s="227" t="s">
        <v>205</v>
      </c>
      <c r="AU153" s="227" t="s">
        <v>211</v>
      </c>
      <c r="AV153" s="12" t="s">
        <v>83</v>
      </c>
      <c r="AW153" s="12" t="s">
        <v>37</v>
      </c>
      <c r="AX153" s="12" t="s">
        <v>81</v>
      </c>
      <c r="AY153" s="227" t="s">
        <v>196</v>
      </c>
    </row>
    <row r="154" spans="2:65" s="11" customFormat="1" ht="29.9" customHeight="1">
      <c r="B154" s="188"/>
      <c r="C154" s="189"/>
      <c r="D154" s="190" t="s">
        <v>73</v>
      </c>
      <c r="E154" s="202" t="s">
        <v>417</v>
      </c>
      <c r="F154" s="202" t="s">
        <v>2330</v>
      </c>
      <c r="G154" s="189"/>
      <c r="H154" s="189"/>
      <c r="I154" s="192"/>
      <c r="J154" s="203">
        <f>BK154</f>
        <v>0</v>
      </c>
      <c r="K154" s="189"/>
      <c r="L154" s="194"/>
      <c r="M154" s="195"/>
      <c r="N154" s="196"/>
      <c r="O154" s="196"/>
      <c r="P154" s="197">
        <f>SUM(P155:P161)</f>
        <v>0</v>
      </c>
      <c r="Q154" s="196"/>
      <c r="R154" s="197">
        <f>SUM(R155:R161)</f>
        <v>1.7560000000000002</v>
      </c>
      <c r="S154" s="196"/>
      <c r="T154" s="198">
        <f>SUM(T155:T161)</f>
        <v>0</v>
      </c>
      <c r="AR154" s="199" t="s">
        <v>81</v>
      </c>
      <c r="AT154" s="200" t="s">
        <v>73</v>
      </c>
      <c r="AU154" s="200" t="s">
        <v>81</v>
      </c>
      <c r="AY154" s="199" t="s">
        <v>196</v>
      </c>
      <c r="BK154" s="201">
        <f>SUM(BK155:BK161)</f>
        <v>0</v>
      </c>
    </row>
    <row r="155" spans="2:65" s="1" customFormat="1" ht="14.5" customHeight="1">
      <c r="B155" s="42"/>
      <c r="C155" s="204" t="s">
        <v>341</v>
      </c>
      <c r="D155" s="204" t="s">
        <v>198</v>
      </c>
      <c r="E155" s="205" t="s">
        <v>4175</v>
      </c>
      <c r="F155" s="206" t="s">
        <v>4176</v>
      </c>
      <c r="G155" s="207" t="s">
        <v>248</v>
      </c>
      <c r="H155" s="208">
        <v>11</v>
      </c>
      <c r="I155" s="209"/>
      <c r="J155" s="210">
        <f>ROUND(I155*H155,2)</f>
        <v>0</v>
      </c>
      <c r="K155" s="206" t="s">
        <v>24</v>
      </c>
      <c r="L155" s="62"/>
      <c r="M155" s="211" t="s">
        <v>24</v>
      </c>
      <c r="N155" s="212" t="s">
        <v>45</v>
      </c>
      <c r="O155" s="43"/>
      <c r="P155" s="213">
        <f>O155*H155</f>
        <v>0</v>
      </c>
      <c r="Q155" s="213">
        <v>8.0000000000000002E-3</v>
      </c>
      <c r="R155" s="213">
        <f>Q155*H155</f>
        <v>8.7999999999999995E-2</v>
      </c>
      <c r="S155" s="213">
        <v>0</v>
      </c>
      <c r="T155" s="214">
        <f>S155*H155</f>
        <v>0</v>
      </c>
      <c r="AR155" s="25" t="s">
        <v>203</v>
      </c>
      <c r="AT155" s="25" t="s">
        <v>198</v>
      </c>
      <c r="AU155" s="25" t="s">
        <v>83</v>
      </c>
      <c r="AY155" s="25" t="s">
        <v>196</v>
      </c>
      <c r="BE155" s="215">
        <f>IF(N155="základní",J155,0)</f>
        <v>0</v>
      </c>
      <c r="BF155" s="215">
        <f>IF(N155="snížená",J155,0)</f>
        <v>0</v>
      </c>
      <c r="BG155" s="215">
        <f>IF(N155="zákl. přenesená",J155,0)</f>
        <v>0</v>
      </c>
      <c r="BH155" s="215">
        <f>IF(N155="sníž. přenesená",J155,0)</f>
        <v>0</v>
      </c>
      <c r="BI155" s="215">
        <f>IF(N155="nulová",J155,0)</f>
        <v>0</v>
      </c>
      <c r="BJ155" s="25" t="s">
        <v>81</v>
      </c>
      <c r="BK155" s="215">
        <f>ROUND(I155*H155,2)</f>
        <v>0</v>
      </c>
      <c r="BL155" s="25" t="s">
        <v>203</v>
      </c>
      <c r="BM155" s="25" t="s">
        <v>4177</v>
      </c>
    </row>
    <row r="156" spans="2:65" s="12" customFormat="1">
      <c r="B156" s="216"/>
      <c r="C156" s="217"/>
      <c r="D156" s="218" t="s">
        <v>205</v>
      </c>
      <c r="E156" s="219" t="s">
        <v>24</v>
      </c>
      <c r="F156" s="220" t="s">
        <v>4178</v>
      </c>
      <c r="G156" s="217"/>
      <c r="H156" s="221">
        <v>11</v>
      </c>
      <c r="I156" s="222"/>
      <c r="J156" s="217"/>
      <c r="K156" s="217"/>
      <c r="L156" s="223"/>
      <c r="M156" s="224"/>
      <c r="N156" s="225"/>
      <c r="O156" s="225"/>
      <c r="P156" s="225"/>
      <c r="Q156" s="225"/>
      <c r="R156" s="225"/>
      <c r="S156" s="225"/>
      <c r="T156" s="226"/>
      <c r="AT156" s="227" t="s">
        <v>205</v>
      </c>
      <c r="AU156" s="227" t="s">
        <v>83</v>
      </c>
      <c r="AV156" s="12" t="s">
        <v>83</v>
      </c>
      <c r="AW156" s="12" t="s">
        <v>37</v>
      </c>
      <c r="AX156" s="12" t="s">
        <v>81</v>
      </c>
      <c r="AY156" s="227" t="s">
        <v>196</v>
      </c>
    </row>
    <row r="157" spans="2:65" s="1" customFormat="1" ht="14.5" customHeight="1">
      <c r="B157" s="42"/>
      <c r="C157" s="204" t="s">
        <v>345</v>
      </c>
      <c r="D157" s="204" t="s">
        <v>198</v>
      </c>
      <c r="E157" s="205" t="s">
        <v>594</v>
      </c>
      <c r="F157" s="206" t="s">
        <v>595</v>
      </c>
      <c r="G157" s="207" t="s">
        <v>320</v>
      </c>
      <c r="H157" s="208">
        <v>16.399999999999999</v>
      </c>
      <c r="I157" s="209"/>
      <c r="J157" s="210">
        <f>ROUND(I157*H157,2)</f>
        <v>0</v>
      </c>
      <c r="K157" s="206" t="s">
        <v>24</v>
      </c>
      <c r="L157" s="62"/>
      <c r="M157" s="211" t="s">
        <v>24</v>
      </c>
      <c r="N157" s="212" t="s">
        <v>45</v>
      </c>
      <c r="O157" s="43"/>
      <c r="P157" s="213">
        <f>O157*H157</f>
        <v>0</v>
      </c>
      <c r="Q157" s="213">
        <v>0.03</v>
      </c>
      <c r="R157" s="213">
        <f>Q157*H157</f>
        <v>0.49199999999999994</v>
      </c>
      <c r="S157" s="213">
        <v>0</v>
      </c>
      <c r="T157" s="214">
        <f>S157*H157</f>
        <v>0</v>
      </c>
      <c r="AR157" s="25" t="s">
        <v>203</v>
      </c>
      <c r="AT157" s="25" t="s">
        <v>198</v>
      </c>
      <c r="AU157" s="25" t="s">
        <v>83</v>
      </c>
      <c r="AY157" s="25" t="s">
        <v>196</v>
      </c>
      <c r="BE157" s="215">
        <f>IF(N157="základní",J157,0)</f>
        <v>0</v>
      </c>
      <c r="BF157" s="215">
        <f>IF(N157="snížená",J157,0)</f>
        <v>0</v>
      </c>
      <c r="BG157" s="215">
        <f>IF(N157="zákl. přenesená",J157,0)</f>
        <v>0</v>
      </c>
      <c r="BH157" s="215">
        <f>IF(N157="sníž. přenesená",J157,0)</f>
        <v>0</v>
      </c>
      <c r="BI157" s="215">
        <f>IF(N157="nulová",J157,0)</f>
        <v>0</v>
      </c>
      <c r="BJ157" s="25" t="s">
        <v>81</v>
      </c>
      <c r="BK157" s="215">
        <f>ROUND(I157*H157,2)</f>
        <v>0</v>
      </c>
      <c r="BL157" s="25" t="s">
        <v>203</v>
      </c>
      <c r="BM157" s="25" t="s">
        <v>4179</v>
      </c>
    </row>
    <row r="158" spans="2:65" s="12" customFormat="1">
      <c r="B158" s="216"/>
      <c r="C158" s="217"/>
      <c r="D158" s="218" t="s">
        <v>205</v>
      </c>
      <c r="E158" s="219" t="s">
        <v>24</v>
      </c>
      <c r="F158" s="220" t="s">
        <v>4180</v>
      </c>
      <c r="G158" s="217"/>
      <c r="H158" s="221">
        <v>16.399999999999999</v>
      </c>
      <c r="I158" s="222"/>
      <c r="J158" s="217"/>
      <c r="K158" s="217"/>
      <c r="L158" s="223"/>
      <c r="M158" s="224"/>
      <c r="N158" s="225"/>
      <c r="O158" s="225"/>
      <c r="P158" s="225"/>
      <c r="Q158" s="225"/>
      <c r="R158" s="225"/>
      <c r="S158" s="225"/>
      <c r="T158" s="226"/>
      <c r="AT158" s="227" t="s">
        <v>205</v>
      </c>
      <c r="AU158" s="227" t="s">
        <v>83</v>
      </c>
      <c r="AV158" s="12" t="s">
        <v>83</v>
      </c>
      <c r="AW158" s="12" t="s">
        <v>37</v>
      </c>
      <c r="AX158" s="12" t="s">
        <v>81</v>
      </c>
      <c r="AY158" s="227" t="s">
        <v>196</v>
      </c>
    </row>
    <row r="159" spans="2:65" s="1" customFormat="1" ht="23" customHeight="1">
      <c r="B159" s="42"/>
      <c r="C159" s="250" t="s">
        <v>350</v>
      </c>
      <c r="D159" s="250" t="s">
        <v>252</v>
      </c>
      <c r="E159" s="251" t="s">
        <v>598</v>
      </c>
      <c r="F159" s="252" t="s">
        <v>599</v>
      </c>
      <c r="G159" s="253" t="s">
        <v>248</v>
      </c>
      <c r="H159" s="254">
        <v>56</v>
      </c>
      <c r="I159" s="255"/>
      <c r="J159" s="256">
        <f>ROUND(I159*H159,2)</f>
        <v>0</v>
      </c>
      <c r="K159" s="252" t="s">
        <v>24</v>
      </c>
      <c r="L159" s="257"/>
      <c r="M159" s="258" t="s">
        <v>24</v>
      </c>
      <c r="N159" s="259" t="s">
        <v>45</v>
      </c>
      <c r="O159" s="43"/>
      <c r="P159" s="213">
        <f>O159*H159</f>
        <v>0</v>
      </c>
      <c r="Q159" s="213">
        <v>2.1000000000000001E-2</v>
      </c>
      <c r="R159" s="213">
        <f>Q159*H159</f>
        <v>1.1760000000000002</v>
      </c>
      <c r="S159" s="213">
        <v>0</v>
      </c>
      <c r="T159" s="214">
        <f>S159*H159</f>
        <v>0</v>
      </c>
      <c r="AR159" s="25" t="s">
        <v>245</v>
      </c>
      <c r="AT159" s="25" t="s">
        <v>252</v>
      </c>
      <c r="AU159" s="25" t="s">
        <v>83</v>
      </c>
      <c r="AY159" s="25" t="s">
        <v>196</v>
      </c>
      <c r="BE159" s="215">
        <f>IF(N159="základní",J159,0)</f>
        <v>0</v>
      </c>
      <c r="BF159" s="215">
        <f>IF(N159="snížená",J159,0)</f>
        <v>0</v>
      </c>
      <c r="BG159" s="215">
        <f>IF(N159="zákl. přenesená",J159,0)</f>
        <v>0</v>
      </c>
      <c r="BH159" s="215">
        <f>IF(N159="sníž. přenesená",J159,0)</f>
        <v>0</v>
      </c>
      <c r="BI159" s="215">
        <f>IF(N159="nulová",J159,0)</f>
        <v>0</v>
      </c>
      <c r="BJ159" s="25" t="s">
        <v>81</v>
      </c>
      <c r="BK159" s="215">
        <f>ROUND(I159*H159,2)</f>
        <v>0</v>
      </c>
      <c r="BL159" s="25" t="s">
        <v>203</v>
      </c>
      <c r="BM159" s="25" t="s">
        <v>4181</v>
      </c>
    </row>
    <row r="160" spans="2:65" s="12" customFormat="1">
      <c r="B160" s="216"/>
      <c r="C160" s="217"/>
      <c r="D160" s="218" t="s">
        <v>205</v>
      </c>
      <c r="E160" s="219" t="s">
        <v>24</v>
      </c>
      <c r="F160" s="220" t="s">
        <v>4182</v>
      </c>
      <c r="G160" s="217"/>
      <c r="H160" s="221">
        <v>55.213000000000001</v>
      </c>
      <c r="I160" s="222"/>
      <c r="J160" s="217"/>
      <c r="K160" s="217"/>
      <c r="L160" s="223"/>
      <c r="M160" s="224"/>
      <c r="N160" s="225"/>
      <c r="O160" s="225"/>
      <c r="P160" s="225"/>
      <c r="Q160" s="225"/>
      <c r="R160" s="225"/>
      <c r="S160" s="225"/>
      <c r="T160" s="226"/>
      <c r="AT160" s="227" t="s">
        <v>205</v>
      </c>
      <c r="AU160" s="227" t="s">
        <v>83</v>
      </c>
      <c r="AV160" s="12" t="s">
        <v>83</v>
      </c>
      <c r="AW160" s="12" t="s">
        <v>37</v>
      </c>
      <c r="AX160" s="12" t="s">
        <v>74</v>
      </c>
      <c r="AY160" s="227" t="s">
        <v>196</v>
      </c>
    </row>
    <row r="161" spans="2:65" s="12" customFormat="1">
      <c r="B161" s="216"/>
      <c r="C161" s="217"/>
      <c r="D161" s="218" t="s">
        <v>205</v>
      </c>
      <c r="E161" s="219" t="s">
        <v>24</v>
      </c>
      <c r="F161" s="220" t="s">
        <v>483</v>
      </c>
      <c r="G161" s="217"/>
      <c r="H161" s="221">
        <v>56</v>
      </c>
      <c r="I161" s="222"/>
      <c r="J161" s="217"/>
      <c r="K161" s="217"/>
      <c r="L161" s="223"/>
      <c r="M161" s="224"/>
      <c r="N161" s="225"/>
      <c r="O161" s="225"/>
      <c r="P161" s="225"/>
      <c r="Q161" s="225"/>
      <c r="R161" s="225"/>
      <c r="S161" s="225"/>
      <c r="T161" s="226"/>
      <c r="AT161" s="227" t="s">
        <v>205</v>
      </c>
      <c r="AU161" s="227" t="s">
        <v>83</v>
      </c>
      <c r="AV161" s="12" t="s">
        <v>83</v>
      </c>
      <c r="AW161" s="12" t="s">
        <v>37</v>
      </c>
      <c r="AX161" s="12" t="s">
        <v>81</v>
      </c>
      <c r="AY161" s="227" t="s">
        <v>196</v>
      </c>
    </row>
    <row r="162" spans="2:65" s="11" customFormat="1" ht="29.9" customHeight="1">
      <c r="B162" s="188"/>
      <c r="C162" s="189"/>
      <c r="D162" s="190" t="s">
        <v>73</v>
      </c>
      <c r="E162" s="202" t="s">
        <v>223</v>
      </c>
      <c r="F162" s="202" t="s">
        <v>2797</v>
      </c>
      <c r="G162" s="189"/>
      <c r="H162" s="189"/>
      <c r="I162" s="192"/>
      <c r="J162" s="203">
        <f>BK162</f>
        <v>0</v>
      </c>
      <c r="K162" s="189"/>
      <c r="L162" s="194"/>
      <c r="M162" s="195"/>
      <c r="N162" s="196"/>
      <c r="O162" s="196"/>
      <c r="P162" s="197">
        <f>P163+P174+P201</f>
        <v>0</v>
      </c>
      <c r="Q162" s="196"/>
      <c r="R162" s="197">
        <f>R163+R174+R201</f>
        <v>34.52792925</v>
      </c>
      <c r="S162" s="196"/>
      <c r="T162" s="198">
        <f>T163+T174+T201</f>
        <v>0</v>
      </c>
      <c r="AR162" s="199" t="s">
        <v>81</v>
      </c>
      <c r="AT162" s="200" t="s">
        <v>73</v>
      </c>
      <c r="AU162" s="200" t="s">
        <v>81</v>
      </c>
      <c r="AY162" s="199" t="s">
        <v>196</v>
      </c>
      <c r="BK162" s="201">
        <f>BK163+BK174+BK201</f>
        <v>0</v>
      </c>
    </row>
    <row r="163" spans="2:65" s="11" customFormat="1" ht="14.9" customHeight="1">
      <c r="B163" s="188"/>
      <c r="C163" s="189"/>
      <c r="D163" s="190" t="s">
        <v>73</v>
      </c>
      <c r="E163" s="202" t="s">
        <v>4183</v>
      </c>
      <c r="F163" s="202" t="s">
        <v>4184</v>
      </c>
      <c r="G163" s="189"/>
      <c r="H163" s="189"/>
      <c r="I163" s="192"/>
      <c r="J163" s="203">
        <f>BK163</f>
        <v>0</v>
      </c>
      <c r="K163" s="189"/>
      <c r="L163" s="194"/>
      <c r="M163" s="195"/>
      <c r="N163" s="196"/>
      <c r="O163" s="196"/>
      <c r="P163" s="197">
        <f>SUM(P164:P173)</f>
        <v>0</v>
      </c>
      <c r="Q163" s="196"/>
      <c r="R163" s="197">
        <f>SUM(R164:R173)</f>
        <v>8.5587600000000013</v>
      </c>
      <c r="S163" s="196"/>
      <c r="T163" s="198">
        <f>SUM(T164:T173)</f>
        <v>0</v>
      </c>
      <c r="AR163" s="199" t="s">
        <v>81</v>
      </c>
      <c r="AT163" s="200" t="s">
        <v>73</v>
      </c>
      <c r="AU163" s="200" t="s">
        <v>83</v>
      </c>
      <c r="AY163" s="199" t="s">
        <v>196</v>
      </c>
      <c r="BK163" s="201">
        <f>SUM(BK164:BK173)</f>
        <v>0</v>
      </c>
    </row>
    <row r="164" spans="2:65" s="1" customFormat="1" ht="34.5" customHeight="1">
      <c r="B164" s="42"/>
      <c r="C164" s="204" t="s">
        <v>217</v>
      </c>
      <c r="D164" s="204" t="s">
        <v>198</v>
      </c>
      <c r="E164" s="205" t="s">
        <v>564</v>
      </c>
      <c r="F164" s="206" t="s">
        <v>565</v>
      </c>
      <c r="G164" s="207" t="s">
        <v>267</v>
      </c>
      <c r="H164" s="208">
        <v>42</v>
      </c>
      <c r="I164" s="209"/>
      <c r="J164" s="210">
        <f>ROUND(I164*H164,2)</f>
        <v>0</v>
      </c>
      <c r="K164" s="206" t="s">
        <v>202</v>
      </c>
      <c r="L164" s="62"/>
      <c r="M164" s="211" t="s">
        <v>24</v>
      </c>
      <c r="N164" s="212" t="s">
        <v>45</v>
      </c>
      <c r="O164" s="43"/>
      <c r="P164" s="213">
        <f>O164*H164</f>
        <v>0</v>
      </c>
      <c r="Q164" s="213">
        <v>0</v>
      </c>
      <c r="R164" s="213">
        <f>Q164*H164</f>
        <v>0</v>
      </c>
      <c r="S164" s="213">
        <v>0</v>
      </c>
      <c r="T164" s="214">
        <f>S164*H164</f>
        <v>0</v>
      </c>
      <c r="AR164" s="25" t="s">
        <v>203</v>
      </c>
      <c r="AT164" s="25" t="s">
        <v>198</v>
      </c>
      <c r="AU164" s="25" t="s">
        <v>211</v>
      </c>
      <c r="AY164" s="25" t="s">
        <v>196</v>
      </c>
      <c r="BE164" s="215">
        <f>IF(N164="základní",J164,0)</f>
        <v>0</v>
      </c>
      <c r="BF164" s="215">
        <f>IF(N164="snížená",J164,0)</f>
        <v>0</v>
      </c>
      <c r="BG164" s="215">
        <f>IF(N164="zákl. přenesená",J164,0)</f>
        <v>0</v>
      </c>
      <c r="BH164" s="215">
        <f>IF(N164="sníž. přenesená",J164,0)</f>
        <v>0</v>
      </c>
      <c r="BI164" s="215">
        <f>IF(N164="nulová",J164,0)</f>
        <v>0</v>
      </c>
      <c r="BJ164" s="25" t="s">
        <v>81</v>
      </c>
      <c r="BK164" s="215">
        <f>ROUND(I164*H164,2)</f>
        <v>0</v>
      </c>
      <c r="BL164" s="25" t="s">
        <v>203</v>
      </c>
      <c r="BM164" s="25" t="s">
        <v>4185</v>
      </c>
    </row>
    <row r="165" spans="2:65" s="12" customFormat="1">
      <c r="B165" s="216"/>
      <c r="C165" s="217"/>
      <c r="D165" s="218" t="s">
        <v>205</v>
      </c>
      <c r="E165" s="219" t="s">
        <v>24</v>
      </c>
      <c r="F165" s="220" t="s">
        <v>4186</v>
      </c>
      <c r="G165" s="217"/>
      <c r="H165" s="221">
        <v>42</v>
      </c>
      <c r="I165" s="222"/>
      <c r="J165" s="217"/>
      <c r="K165" s="217"/>
      <c r="L165" s="223"/>
      <c r="M165" s="224"/>
      <c r="N165" s="225"/>
      <c r="O165" s="225"/>
      <c r="P165" s="225"/>
      <c r="Q165" s="225"/>
      <c r="R165" s="225"/>
      <c r="S165" s="225"/>
      <c r="T165" s="226"/>
      <c r="AT165" s="227" t="s">
        <v>205</v>
      </c>
      <c r="AU165" s="227" t="s">
        <v>211</v>
      </c>
      <c r="AV165" s="12" t="s">
        <v>83</v>
      </c>
      <c r="AW165" s="12" t="s">
        <v>37</v>
      </c>
      <c r="AX165" s="12" t="s">
        <v>81</v>
      </c>
      <c r="AY165" s="227" t="s">
        <v>196</v>
      </c>
    </row>
    <row r="166" spans="2:65" s="1" customFormat="1" ht="34.5" customHeight="1">
      <c r="B166" s="42"/>
      <c r="C166" s="204" t="s">
        <v>360</v>
      </c>
      <c r="D166" s="204" t="s">
        <v>198</v>
      </c>
      <c r="E166" s="205" t="s">
        <v>577</v>
      </c>
      <c r="F166" s="206" t="s">
        <v>578</v>
      </c>
      <c r="G166" s="207" t="s">
        <v>267</v>
      </c>
      <c r="H166" s="208">
        <v>42</v>
      </c>
      <c r="I166" s="209"/>
      <c r="J166" s="210">
        <f>ROUND(I166*H166,2)</f>
        <v>0</v>
      </c>
      <c r="K166" s="206" t="s">
        <v>202</v>
      </c>
      <c r="L166" s="62"/>
      <c r="M166" s="211" t="s">
        <v>24</v>
      </c>
      <c r="N166" s="212" t="s">
        <v>45</v>
      </c>
      <c r="O166" s="43"/>
      <c r="P166" s="213">
        <f>O166*H166</f>
        <v>0</v>
      </c>
      <c r="Q166" s="213">
        <v>0</v>
      </c>
      <c r="R166" s="213">
        <f>Q166*H166</f>
        <v>0</v>
      </c>
      <c r="S166" s="213">
        <v>0</v>
      </c>
      <c r="T166" s="214">
        <f>S166*H166</f>
        <v>0</v>
      </c>
      <c r="AR166" s="25" t="s">
        <v>203</v>
      </c>
      <c r="AT166" s="25" t="s">
        <v>198</v>
      </c>
      <c r="AU166" s="25" t="s">
        <v>211</v>
      </c>
      <c r="AY166" s="25" t="s">
        <v>196</v>
      </c>
      <c r="BE166" s="215">
        <f>IF(N166="základní",J166,0)</f>
        <v>0</v>
      </c>
      <c r="BF166" s="215">
        <f>IF(N166="snížená",J166,0)</f>
        <v>0</v>
      </c>
      <c r="BG166" s="215">
        <f>IF(N166="zákl. přenesená",J166,0)</f>
        <v>0</v>
      </c>
      <c r="BH166" s="215">
        <f>IF(N166="sníž. přenesená",J166,0)</f>
        <v>0</v>
      </c>
      <c r="BI166" s="215">
        <f>IF(N166="nulová",J166,0)</f>
        <v>0</v>
      </c>
      <c r="BJ166" s="25" t="s">
        <v>81</v>
      </c>
      <c r="BK166" s="215">
        <f>ROUND(I166*H166,2)</f>
        <v>0</v>
      </c>
      <c r="BL166" s="25" t="s">
        <v>203</v>
      </c>
      <c r="BM166" s="25" t="s">
        <v>4187</v>
      </c>
    </row>
    <row r="167" spans="2:65" s="12" customFormat="1">
      <c r="B167" s="216"/>
      <c r="C167" s="217"/>
      <c r="D167" s="218" t="s">
        <v>205</v>
      </c>
      <c r="E167" s="219" t="s">
        <v>24</v>
      </c>
      <c r="F167" s="220" t="s">
        <v>422</v>
      </c>
      <c r="G167" s="217"/>
      <c r="H167" s="221">
        <v>42</v>
      </c>
      <c r="I167" s="222"/>
      <c r="J167" s="217"/>
      <c r="K167" s="217"/>
      <c r="L167" s="223"/>
      <c r="M167" s="224"/>
      <c r="N167" s="225"/>
      <c r="O167" s="225"/>
      <c r="P167" s="225"/>
      <c r="Q167" s="225"/>
      <c r="R167" s="225"/>
      <c r="S167" s="225"/>
      <c r="T167" s="226"/>
      <c r="AT167" s="227" t="s">
        <v>205</v>
      </c>
      <c r="AU167" s="227" t="s">
        <v>211</v>
      </c>
      <c r="AV167" s="12" t="s">
        <v>83</v>
      </c>
      <c r="AW167" s="12" t="s">
        <v>37</v>
      </c>
      <c r="AX167" s="12" t="s">
        <v>81</v>
      </c>
      <c r="AY167" s="227" t="s">
        <v>196</v>
      </c>
    </row>
    <row r="168" spans="2:65" s="1" customFormat="1" ht="34.5" customHeight="1">
      <c r="B168" s="42"/>
      <c r="C168" s="204" t="s">
        <v>367</v>
      </c>
      <c r="D168" s="204" t="s">
        <v>198</v>
      </c>
      <c r="E168" s="205" t="s">
        <v>581</v>
      </c>
      <c r="F168" s="206" t="s">
        <v>582</v>
      </c>
      <c r="G168" s="207" t="s">
        <v>267</v>
      </c>
      <c r="H168" s="208">
        <v>42</v>
      </c>
      <c r="I168" s="209"/>
      <c r="J168" s="210">
        <f>ROUND(I168*H168,2)</f>
        <v>0</v>
      </c>
      <c r="K168" s="206" t="s">
        <v>202</v>
      </c>
      <c r="L168" s="62"/>
      <c r="M168" s="211" t="s">
        <v>24</v>
      </c>
      <c r="N168" s="212" t="s">
        <v>45</v>
      </c>
      <c r="O168" s="43"/>
      <c r="P168" s="213">
        <f>O168*H168</f>
        <v>0</v>
      </c>
      <c r="Q168" s="213">
        <v>0</v>
      </c>
      <c r="R168" s="213">
        <f>Q168*H168</f>
        <v>0</v>
      </c>
      <c r="S168" s="213">
        <v>0</v>
      </c>
      <c r="T168" s="214">
        <f>S168*H168</f>
        <v>0</v>
      </c>
      <c r="AR168" s="25" t="s">
        <v>203</v>
      </c>
      <c r="AT168" s="25" t="s">
        <v>198</v>
      </c>
      <c r="AU168" s="25" t="s">
        <v>211</v>
      </c>
      <c r="AY168" s="25" t="s">
        <v>196</v>
      </c>
      <c r="BE168" s="215">
        <f>IF(N168="základní",J168,0)</f>
        <v>0</v>
      </c>
      <c r="BF168" s="215">
        <f>IF(N168="snížená",J168,0)</f>
        <v>0</v>
      </c>
      <c r="BG168" s="215">
        <f>IF(N168="zákl. přenesená",J168,0)</f>
        <v>0</v>
      </c>
      <c r="BH168" s="215">
        <f>IF(N168="sníž. přenesená",J168,0)</f>
        <v>0</v>
      </c>
      <c r="BI168" s="215">
        <f>IF(N168="nulová",J168,0)</f>
        <v>0</v>
      </c>
      <c r="BJ168" s="25" t="s">
        <v>81</v>
      </c>
      <c r="BK168" s="215">
        <f>ROUND(I168*H168,2)</f>
        <v>0</v>
      </c>
      <c r="BL168" s="25" t="s">
        <v>203</v>
      </c>
      <c r="BM168" s="25" t="s">
        <v>4188</v>
      </c>
    </row>
    <row r="169" spans="2:65" s="12" customFormat="1">
      <c r="B169" s="216"/>
      <c r="C169" s="217"/>
      <c r="D169" s="218" t="s">
        <v>205</v>
      </c>
      <c r="E169" s="219" t="s">
        <v>24</v>
      </c>
      <c r="F169" s="220" t="s">
        <v>422</v>
      </c>
      <c r="G169" s="217"/>
      <c r="H169" s="221">
        <v>42</v>
      </c>
      <c r="I169" s="222"/>
      <c r="J169" s="217"/>
      <c r="K169" s="217"/>
      <c r="L169" s="223"/>
      <c r="M169" s="224"/>
      <c r="N169" s="225"/>
      <c r="O169" s="225"/>
      <c r="P169" s="225"/>
      <c r="Q169" s="225"/>
      <c r="R169" s="225"/>
      <c r="S169" s="225"/>
      <c r="T169" s="226"/>
      <c r="AT169" s="227" t="s">
        <v>205</v>
      </c>
      <c r="AU169" s="227" t="s">
        <v>211</v>
      </c>
      <c r="AV169" s="12" t="s">
        <v>83</v>
      </c>
      <c r="AW169" s="12" t="s">
        <v>37</v>
      </c>
      <c r="AX169" s="12" t="s">
        <v>81</v>
      </c>
      <c r="AY169" s="227" t="s">
        <v>196</v>
      </c>
    </row>
    <row r="170" spans="2:65" s="1" customFormat="1" ht="57.5" customHeight="1">
      <c r="B170" s="42"/>
      <c r="C170" s="204" t="s">
        <v>370</v>
      </c>
      <c r="D170" s="204" t="s">
        <v>198</v>
      </c>
      <c r="E170" s="205" t="s">
        <v>4189</v>
      </c>
      <c r="F170" s="206" t="s">
        <v>4190</v>
      </c>
      <c r="G170" s="207" t="s">
        <v>267</v>
      </c>
      <c r="H170" s="208">
        <v>42</v>
      </c>
      <c r="I170" s="209"/>
      <c r="J170" s="210">
        <f>ROUND(I170*H170,2)</f>
        <v>0</v>
      </c>
      <c r="K170" s="206" t="s">
        <v>202</v>
      </c>
      <c r="L170" s="62"/>
      <c r="M170" s="211" t="s">
        <v>24</v>
      </c>
      <c r="N170" s="212" t="s">
        <v>45</v>
      </c>
      <c r="O170" s="43"/>
      <c r="P170" s="213">
        <f>O170*H170</f>
        <v>0</v>
      </c>
      <c r="Q170" s="213">
        <v>8.0030000000000004E-2</v>
      </c>
      <c r="R170" s="213">
        <f>Q170*H170</f>
        <v>3.3612600000000001</v>
      </c>
      <c r="S170" s="213">
        <v>0</v>
      </c>
      <c r="T170" s="214">
        <f>S170*H170</f>
        <v>0</v>
      </c>
      <c r="AR170" s="25" t="s">
        <v>203</v>
      </c>
      <c r="AT170" s="25" t="s">
        <v>198</v>
      </c>
      <c r="AU170" s="25" t="s">
        <v>211</v>
      </c>
      <c r="AY170" s="25" t="s">
        <v>196</v>
      </c>
      <c r="BE170" s="215">
        <f>IF(N170="základní",J170,0)</f>
        <v>0</v>
      </c>
      <c r="BF170" s="215">
        <f>IF(N170="snížená",J170,0)</f>
        <v>0</v>
      </c>
      <c r="BG170" s="215">
        <f>IF(N170="zákl. přenesená",J170,0)</f>
        <v>0</v>
      </c>
      <c r="BH170" s="215">
        <f>IF(N170="sníž. přenesená",J170,0)</f>
        <v>0</v>
      </c>
      <c r="BI170" s="215">
        <f>IF(N170="nulová",J170,0)</f>
        <v>0</v>
      </c>
      <c r="BJ170" s="25" t="s">
        <v>81</v>
      </c>
      <c r="BK170" s="215">
        <f>ROUND(I170*H170,2)</f>
        <v>0</v>
      </c>
      <c r="BL170" s="25" t="s">
        <v>203</v>
      </c>
      <c r="BM170" s="25" t="s">
        <v>4191</v>
      </c>
    </row>
    <row r="171" spans="2:65" s="1" customFormat="1" ht="14.5" customHeight="1">
      <c r="B171" s="42"/>
      <c r="C171" s="250" t="s">
        <v>373</v>
      </c>
      <c r="D171" s="250" t="s">
        <v>252</v>
      </c>
      <c r="E171" s="251" t="s">
        <v>4192</v>
      </c>
      <c r="F171" s="252" t="s">
        <v>4193</v>
      </c>
      <c r="G171" s="253" t="s">
        <v>267</v>
      </c>
      <c r="H171" s="254">
        <v>46.2</v>
      </c>
      <c r="I171" s="255"/>
      <c r="J171" s="256">
        <f>ROUND(I171*H171,2)</f>
        <v>0</v>
      </c>
      <c r="K171" s="252" t="s">
        <v>202</v>
      </c>
      <c r="L171" s="257"/>
      <c r="M171" s="258" t="s">
        <v>24</v>
      </c>
      <c r="N171" s="259" t="s">
        <v>45</v>
      </c>
      <c r="O171" s="43"/>
      <c r="P171" s="213">
        <f>O171*H171</f>
        <v>0</v>
      </c>
      <c r="Q171" s="213">
        <v>0.1125</v>
      </c>
      <c r="R171" s="213">
        <f>Q171*H171</f>
        <v>5.1975000000000007</v>
      </c>
      <c r="S171" s="213">
        <v>0</v>
      </c>
      <c r="T171" s="214">
        <f>S171*H171</f>
        <v>0</v>
      </c>
      <c r="AR171" s="25" t="s">
        <v>245</v>
      </c>
      <c r="AT171" s="25" t="s">
        <v>252</v>
      </c>
      <c r="AU171" s="25" t="s">
        <v>211</v>
      </c>
      <c r="AY171" s="25" t="s">
        <v>196</v>
      </c>
      <c r="BE171" s="215">
        <f>IF(N171="základní",J171,0)</f>
        <v>0</v>
      </c>
      <c r="BF171" s="215">
        <f>IF(N171="snížená",J171,0)</f>
        <v>0</v>
      </c>
      <c r="BG171" s="215">
        <f>IF(N171="zákl. přenesená",J171,0)</f>
        <v>0</v>
      </c>
      <c r="BH171" s="215">
        <f>IF(N171="sníž. přenesená",J171,0)</f>
        <v>0</v>
      </c>
      <c r="BI171" s="215">
        <f>IF(N171="nulová",J171,0)</f>
        <v>0</v>
      </c>
      <c r="BJ171" s="25" t="s">
        <v>81</v>
      </c>
      <c r="BK171" s="215">
        <f>ROUND(I171*H171,2)</f>
        <v>0</v>
      </c>
      <c r="BL171" s="25" t="s">
        <v>203</v>
      </c>
      <c r="BM171" s="25" t="s">
        <v>4194</v>
      </c>
    </row>
    <row r="172" spans="2:65" s="12" customFormat="1">
      <c r="B172" s="216"/>
      <c r="C172" s="217"/>
      <c r="D172" s="218" t="s">
        <v>205</v>
      </c>
      <c r="E172" s="219" t="s">
        <v>24</v>
      </c>
      <c r="F172" s="220" t="s">
        <v>4195</v>
      </c>
      <c r="G172" s="217"/>
      <c r="H172" s="221">
        <v>46.2</v>
      </c>
      <c r="I172" s="222"/>
      <c r="J172" s="217"/>
      <c r="K172" s="217"/>
      <c r="L172" s="223"/>
      <c r="M172" s="224"/>
      <c r="N172" s="225"/>
      <c r="O172" s="225"/>
      <c r="P172" s="225"/>
      <c r="Q172" s="225"/>
      <c r="R172" s="225"/>
      <c r="S172" s="225"/>
      <c r="T172" s="226"/>
      <c r="AT172" s="227" t="s">
        <v>205</v>
      </c>
      <c r="AU172" s="227" t="s">
        <v>211</v>
      </c>
      <c r="AV172" s="12" t="s">
        <v>83</v>
      </c>
      <c r="AW172" s="12" t="s">
        <v>37</v>
      </c>
      <c r="AX172" s="12" t="s">
        <v>81</v>
      </c>
      <c r="AY172" s="227" t="s">
        <v>196</v>
      </c>
    </row>
    <row r="173" spans="2:65" s="1" customFormat="1" ht="23" customHeight="1">
      <c r="B173" s="42"/>
      <c r="C173" s="204" t="s">
        <v>376</v>
      </c>
      <c r="D173" s="204" t="s">
        <v>198</v>
      </c>
      <c r="E173" s="205" t="s">
        <v>4196</v>
      </c>
      <c r="F173" s="206" t="s">
        <v>4197</v>
      </c>
      <c r="G173" s="207" t="s">
        <v>320</v>
      </c>
      <c r="H173" s="208">
        <v>10</v>
      </c>
      <c r="I173" s="209"/>
      <c r="J173" s="210">
        <f>ROUND(I173*H173,2)</f>
        <v>0</v>
      </c>
      <c r="K173" s="206" t="s">
        <v>24</v>
      </c>
      <c r="L173" s="62"/>
      <c r="M173" s="211" t="s">
        <v>24</v>
      </c>
      <c r="N173" s="212" t="s">
        <v>45</v>
      </c>
      <c r="O173" s="43"/>
      <c r="P173" s="213">
        <f>O173*H173</f>
        <v>0</v>
      </c>
      <c r="Q173" s="213">
        <v>0</v>
      </c>
      <c r="R173" s="213">
        <f>Q173*H173</f>
        <v>0</v>
      </c>
      <c r="S173" s="213">
        <v>0</v>
      </c>
      <c r="T173" s="214">
        <f>S173*H173</f>
        <v>0</v>
      </c>
      <c r="AR173" s="25" t="s">
        <v>203</v>
      </c>
      <c r="AT173" s="25" t="s">
        <v>198</v>
      </c>
      <c r="AU173" s="25" t="s">
        <v>211</v>
      </c>
      <c r="AY173" s="25" t="s">
        <v>196</v>
      </c>
      <c r="BE173" s="215">
        <f>IF(N173="základní",J173,0)</f>
        <v>0</v>
      </c>
      <c r="BF173" s="215">
        <f>IF(N173="snížená",J173,0)</f>
        <v>0</v>
      </c>
      <c r="BG173" s="215">
        <f>IF(N173="zákl. přenesená",J173,0)</f>
        <v>0</v>
      </c>
      <c r="BH173" s="215">
        <f>IF(N173="sníž. přenesená",J173,0)</f>
        <v>0</v>
      </c>
      <c r="BI173" s="215">
        <f>IF(N173="nulová",J173,0)</f>
        <v>0</v>
      </c>
      <c r="BJ173" s="25" t="s">
        <v>81</v>
      </c>
      <c r="BK173" s="215">
        <f>ROUND(I173*H173,2)</f>
        <v>0</v>
      </c>
      <c r="BL173" s="25" t="s">
        <v>203</v>
      </c>
      <c r="BM173" s="25" t="s">
        <v>4198</v>
      </c>
    </row>
    <row r="174" spans="2:65" s="11" customFormat="1" ht="22.25" customHeight="1">
      <c r="B174" s="188"/>
      <c r="C174" s="189"/>
      <c r="D174" s="190" t="s">
        <v>73</v>
      </c>
      <c r="E174" s="202" t="s">
        <v>4199</v>
      </c>
      <c r="F174" s="202" t="s">
        <v>4200</v>
      </c>
      <c r="G174" s="189"/>
      <c r="H174" s="189"/>
      <c r="I174" s="192"/>
      <c r="J174" s="203">
        <f>BK174</f>
        <v>0</v>
      </c>
      <c r="K174" s="189"/>
      <c r="L174" s="194"/>
      <c r="M174" s="195"/>
      <c r="N174" s="196"/>
      <c r="O174" s="196"/>
      <c r="P174" s="197">
        <f>SUM(P175:P200)</f>
        <v>0</v>
      </c>
      <c r="Q174" s="196"/>
      <c r="R174" s="197">
        <f>SUM(R175:R200)</f>
        <v>25.96916925</v>
      </c>
      <c r="S174" s="196"/>
      <c r="T174" s="198">
        <f>SUM(T175:T200)</f>
        <v>0</v>
      </c>
      <c r="AR174" s="199" t="s">
        <v>81</v>
      </c>
      <c r="AT174" s="200" t="s">
        <v>73</v>
      </c>
      <c r="AU174" s="200" t="s">
        <v>83</v>
      </c>
      <c r="AY174" s="199" t="s">
        <v>196</v>
      </c>
      <c r="BK174" s="201">
        <f>SUM(BK175:BK200)</f>
        <v>0</v>
      </c>
    </row>
    <row r="175" spans="2:65" s="1" customFormat="1" ht="34.5" customHeight="1">
      <c r="B175" s="42"/>
      <c r="C175" s="204" t="s">
        <v>380</v>
      </c>
      <c r="D175" s="204" t="s">
        <v>198</v>
      </c>
      <c r="E175" s="205" t="s">
        <v>564</v>
      </c>
      <c r="F175" s="206" t="s">
        <v>565</v>
      </c>
      <c r="G175" s="207" t="s">
        <v>267</v>
      </c>
      <c r="H175" s="208">
        <v>113.72499999999999</v>
      </c>
      <c r="I175" s="209"/>
      <c r="J175" s="210">
        <f>ROUND(I175*H175,2)</f>
        <v>0</v>
      </c>
      <c r="K175" s="206" t="s">
        <v>202</v>
      </c>
      <c r="L175" s="62"/>
      <c r="M175" s="211" t="s">
        <v>24</v>
      </c>
      <c r="N175" s="212" t="s">
        <v>45</v>
      </c>
      <c r="O175" s="43"/>
      <c r="P175" s="213">
        <f>O175*H175</f>
        <v>0</v>
      </c>
      <c r="Q175" s="213">
        <v>0</v>
      </c>
      <c r="R175" s="213">
        <f>Q175*H175</f>
        <v>0</v>
      </c>
      <c r="S175" s="213">
        <v>0</v>
      </c>
      <c r="T175" s="214">
        <f>S175*H175</f>
        <v>0</v>
      </c>
      <c r="AR175" s="25" t="s">
        <v>203</v>
      </c>
      <c r="AT175" s="25" t="s">
        <v>198</v>
      </c>
      <c r="AU175" s="25" t="s">
        <v>211</v>
      </c>
      <c r="AY175" s="25" t="s">
        <v>196</v>
      </c>
      <c r="BE175" s="215">
        <f>IF(N175="základní",J175,0)</f>
        <v>0</v>
      </c>
      <c r="BF175" s="215">
        <f>IF(N175="snížená",J175,0)</f>
        <v>0</v>
      </c>
      <c r="BG175" s="215">
        <f>IF(N175="zákl. přenesená",J175,0)</f>
        <v>0</v>
      </c>
      <c r="BH175" s="215">
        <f>IF(N175="sníž. přenesená",J175,0)</f>
        <v>0</v>
      </c>
      <c r="BI175" s="215">
        <f>IF(N175="nulová",J175,0)</f>
        <v>0</v>
      </c>
      <c r="BJ175" s="25" t="s">
        <v>81</v>
      </c>
      <c r="BK175" s="215">
        <f>ROUND(I175*H175,2)</f>
        <v>0</v>
      </c>
      <c r="BL175" s="25" t="s">
        <v>203</v>
      </c>
      <c r="BM175" s="25" t="s">
        <v>4201</v>
      </c>
    </row>
    <row r="176" spans="2:65" s="12" customFormat="1">
      <c r="B176" s="216"/>
      <c r="C176" s="217"/>
      <c r="D176" s="218" t="s">
        <v>205</v>
      </c>
      <c r="E176" s="219" t="s">
        <v>24</v>
      </c>
      <c r="F176" s="220" t="s">
        <v>4202</v>
      </c>
      <c r="G176" s="217"/>
      <c r="H176" s="221">
        <v>50.524999999999999</v>
      </c>
      <c r="I176" s="222"/>
      <c r="J176" s="217"/>
      <c r="K176" s="217"/>
      <c r="L176" s="223"/>
      <c r="M176" s="224"/>
      <c r="N176" s="225"/>
      <c r="O176" s="225"/>
      <c r="P176" s="225"/>
      <c r="Q176" s="225"/>
      <c r="R176" s="225"/>
      <c r="S176" s="225"/>
      <c r="T176" s="226"/>
      <c r="AT176" s="227" t="s">
        <v>205</v>
      </c>
      <c r="AU176" s="227" t="s">
        <v>211</v>
      </c>
      <c r="AV176" s="12" t="s">
        <v>83</v>
      </c>
      <c r="AW176" s="12" t="s">
        <v>37</v>
      </c>
      <c r="AX176" s="12" t="s">
        <v>74</v>
      </c>
      <c r="AY176" s="227" t="s">
        <v>196</v>
      </c>
    </row>
    <row r="177" spans="2:65" s="12" customFormat="1">
      <c r="B177" s="216"/>
      <c r="C177" s="217"/>
      <c r="D177" s="218" t="s">
        <v>205</v>
      </c>
      <c r="E177" s="219" t="s">
        <v>24</v>
      </c>
      <c r="F177" s="220" t="s">
        <v>4203</v>
      </c>
      <c r="G177" s="217"/>
      <c r="H177" s="221">
        <v>31.2</v>
      </c>
      <c r="I177" s="222"/>
      <c r="J177" s="217"/>
      <c r="K177" s="217"/>
      <c r="L177" s="223"/>
      <c r="M177" s="224"/>
      <c r="N177" s="225"/>
      <c r="O177" s="225"/>
      <c r="P177" s="225"/>
      <c r="Q177" s="225"/>
      <c r="R177" s="225"/>
      <c r="S177" s="225"/>
      <c r="T177" s="226"/>
      <c r="AT177" s="227" t="s">
        <v>205</v>
      </c>
      <c r="AU177" s="227" t="s">
        <v>211</v>
      </c>
      <c r="AV177" s="12" t="s">
        <v>83</v>
      </c>
      <c r="AW177" s="12" t="s">
        <v>37</v>
      </c>
      <c r="AX177" s="12" t="s">
        <v>74</v>
      </c>
      <c r="AY177" s="227" t="s">
        <v>196</v>
      </c>
    </row>
    <row r="178" spans="2:65" s="12" customFormat="1">
      <c r="B178" s="216"/>
      <c r="C178" s="217"/>
      <c r="D178" s="218" t="s">
        <v>205</v>
      </c>
      <c r="E178" s="219" t="s">
        <v>24</v>
      </c>
      <c r="F178" s="220" t="s">
        <v>4204</v>
      </c>
      <c r="G178" s="217"/>
      <c r="H178" s="221">
        <v>10</v>
      </c>
      <c r="I178" s="222"/>
      <c r="J178" s="217"/>
      <c r="K178" s="217"/>
      <c r="L178" s="223"/>
      <c r="M178" s="224"/>
      <c r="N178" s="225"/>
      <c r="O178" s="225"/>
      <c r="P178" s="225"/>
      <c r="Q178" s="225"/>
      <c r="R178" s="225"/>
      <c r="S178" s="225"/>
      <c r="T178" s="226"/>
      <c r="AT178" s="227" t="s">
        <v>205</v>
      </c>
      <c r="AU178" s="227" t="s">
        <v>211</v>
      </c>
      <c r="AV178" s="12" t="s">
        <v>83</v>
      </c>
      <c r="AW178" s="12" t="s">
        <v>37</v>
      </c>
      <c r="AX178" s="12" t="s">
        <v>74</v>
      </c>
      <c r="AY178" s="227" t="s">
        <v>196</v>
      </c>
    </row>
    <row r="179" spans="2:65" s="13" customFormat="1">
      <c r="B179" s="228"/>
      <c r="C179" s="229"/>
      <c r="D179" s="218" t="s">
        <v>205</v>
      </c>
      <c r="E179" s="230" t="s">
        <v>24</v>
      </c>
      <c r="F179" s="231" t="s">
        <v>4205</v>
      </c>
      <c r="G179" s="229"/>
      <c r="H179" s="232">
        <v>91.724999999999994</v>
      </c>
      <c r="I179" s="233"/>
      <c r="J179" s="229"/>
      <c r="K179" s="229"/>
      <c r="L179" s="234"/>
      <c r="M179" s="235"/>
      <c r="N179" s="236"/>
      <c r="O179" s="236"/>
      <c r="P179" s="236"/>
      <c r="Q179" s="236"/>
      <c r="R179" s="236"/>
      <c r="S179" s="236"/>
      <c r="T179" s="237"/>
      <c r="AT179" s="238" t="s">
        <v>205</v>
      </c>
      <c r="AU179" s="238" t="s">
        <v>211</v>
      </c>
      <c r="AV179" s="13" t="s">
        <v>211</v>
      </c>
      <c r="AW179" s="13" t="s">
        <v>37</v>
      </c>
      <c r="AX179" s="13" t="s">
        <v>74</v>
      </c>
      <c r="AY179" s="238" t="s">
        <v>196</v>
      </c>
    </row>
    <row r="180" spans="2:65" s="12" customFormat="1">
      <c r="B180" s="216"/>
      <c r="C180" s="217"/>
      <c r="D180" s="218" t="s">
        <v>205</v>
      </c>
      <c r="E180" s="219" t="s">
        <v>24</v>
      </c>
      <c r="F180" s="220" t="s">
        <v>4206</v>
      </c>
      <c r="G180" s="217"/>
      <c r="H180" s="221">
        <v>22</v>
      </c>
      <c r="I180" s="222"/>
      <c r="J180" s="217"/>
      <c r="K180" s="217"/>
      <c r="L180" s="223"/>
      <c r="M180" s="224"/>
      <c r="N180" s="225"/>
      <c r="O180" s="225"/>
      <c r="P180" s="225"/>
      <c r="Q180" s="225"/>
      <c r="R180" s="225"/>
      <c r="S180" s="225"/>
      <c r="T180" s="226"/>
      <c r="AT180" s="227" t="s">
        <v>205</v>
      </c>
      <c r="AU180" s="227" t="s">
        <v>211</v>
      </c>
      <c r="AV180" s="12" t="s">
        <v>83</v>
      </c>
      <c r="AW180" s="12" t="s">
        <v>37</v>
      </c>
      <c r="AX180" s="12" t="s">
        <v>74</v>
      </c>
      <c r="AY180" s="227" t="s">
        <v>196</v>
      </c>
    </row>
    <row r="181" spans="2:65" s="13" customFormat="1">
      <c r="B181" s="228"/>
      <c r="C181" s="229"/>
      <c r="D181" s="218" t="s">
        <v>205</v>
      </c>
      <c r="E181" s="230" t="s">
        <v>24</v>
      </c>
      <c r="F181" s="231" t="s">
        <v>4207</v>
      </c>
      <c r="G181" s="229"/>
      <c r="H181" s="232">
        <v>22</v>
      </c>
      <c r="I181" s="233"/>
      <c r="J181" s="229"/>
      <c r="K181" s="229"/>
      <c r="L181" s="234"/>
      <c r="M181" s="235"/>
      <c r="N181" s="236"/>
      <c r="O181" s="236"/>
      <c r="P181" s="236"/>
      <c r="Q181" s="236"/>
      <c r="R181" s="236"/>
      <c r="S181" s="236"/>
      <c r="T181" s="237"/>
      <c r="AT181" s="238" t="s">
        <v>205</v>
      </c>
      <c r="AU181" s="238" t="s">
        <v>211</v>
      </c>
      <c r="AV181" s="13" t="s">
        <v>211</v>
      </c>
      <c r="AW181" s="13" t="s">
        <v>37</v>
      </c>
      <c r="AX181" s="13" t="s">
        <v>74</v>
      </c>
      <c r="AY181" s="238" t="s">
        <v>196</v>
      </c>
    </row>
    <row r="182" spans="2:65" s="14" customFormat="1">
      <c r="B182" s="239"/>
      <c r="C182" s="240"/>
      <c r="D182" s="218" t="s">
        <v>205</v>
      </c>
      <c r="E182" s="241" t="s">
        <v>24</v>
      </c>
      <c r="F182" s="242" t="s">
        <v>238</v>
      </c>
      <c r="G182" s="240"/>
      <c r="H182" s="243">
        <v>113.72499999999999</v>
      </c>
      <c r="I182" s="244"/>
      <c r="J182" s="240"/>
      <c r="K182" s="240"/>
      <c r="L182" s="245"/>
      <c r="M182" s="246"/>
      <c r="N182" s="247"/>
      <c r="O182" s="247"/>
      <c r="P182" s="247"/>
      <c r="Q182" s="247"/>
      <c r="R182" s="247"/>
      <c r="S182" s="247"/>
      <c r="T182" s="248"/>
      <c r="AT182" s="249" t="s">
        <v>205</v>
      </c>
      <c r="AU182" s="249" t="s">
        <v>211</v>
      </c>
      <c r="AV182" s="14" t="s">
        <v>203</v>
      </c>
      <c r="AW182" s="14" t="s">
        <v>37</v>
      </c>
      <c r="AX182" s="14" t="s">
        <v>81</v>
      </c>
      <c r="AY182" s="249" t="s">
        <v>196</v>
      </c>
    </row>
    <row r="183" spans="2:65" s="1" customFormat="1" ht="34.5" customHeight="1">
      <c r="B183" s="42"/>
      <c r="C183" s="204" t="s">
        <v>228</v>
      </c>
      <c r="D183" s="204" t="s">
        <v>198</v>
      </c>
      <c r="E183" s="205" t="s">
        <v>577</v>
      </c>
      <c r="F183" s="206" t="s">
        <v>578</v>
      </c>
      <c r="G183" s="207" t="s">
        <v>267</v>
      </c>
      <c r="H183" s="208">
        <v>82.525000000000006</v>
      </c>
      <c r="I183" s="209"/>
      <c r="J183" s="210">
        <f>ROUND(I183*H183,2)</f>
        <v>0</v>
      </c>
      <c r="K183" s="206" t="s">
        <v>202</v>
      </c>
      <c r="L183" s="62"/>
      <c r="M183" s="211" t="s">
        <v>24</v>
      </c>
      <c r="N183" s="212" t="s">
        <v>45</v>
      </c>
      <c r="O183" s="43"/>
      <c r="P183" s="213">
        <f>O183*H183</f>
        <v>0</v>
      </c>
      <c r="Q183" s="213">
        <v>0</v>
      </c>
      <c r="R183" s="213">
        <f>Q183*H183</f>
        <v>0</v>
      </c>
      <c r="S183" s="213">
        <v>0</v>
      </c>
      <c r="T183" s="214">
        <f>S183*H183</f>
        <v>0</v>
      </c>
      <c r="AR183" s="25" t="s">
        <v>203</v>
      </c>
      <c r="AT183" s="25" t="s">
        <v>198</v>
      </c>
      <c r="AU183" s="25" t="s">
        <v>211</v>
      </c>
      <c r="AY183" s="25" t="s">
        <v>196</v>
      </c>
      <c r="BE183" s="215">
        <f>IF(N183="základní",J183,0)</f>
        <v>0</v>
      </c>
      <c r="BF183" s="215">
        <f>IF(N183="snížená",J183,0)</f>
        <v>0</v>
      </c>
      <c r="BG183" s="215">
        <f>IF(N183="zákl. přenesená",J183,0)</f>
        <v>0</v>
      </c>
      <c r="BH183" s="215">
        <f>IF(N183="sníž. přenesená",J183,0)</f>
        <v>0</v>
      </c>
      <c r="BI183" s="215">
        <f>IF(N183="nulová",J183,0)</f>
        <v>0</v>
      </c>
      <c r="BJ183" s="25" t="s">
        <v>81</v>
      </c>
      <c r="BK183" s="215">
        <f>ROUND(I183*H183,2)</f>
        <v>0</v>
      </c>
      <c r="BL183" s="25" t="s">
        <v>203</v>
      </c>
      <c r="BM183" s="25" t="s">
        <v>4208</v>
      </c>
    </row>
    <row r="184" spans="2:65" s="12" customFormat="1">
      <c r="B184" s="216"/>
      <c r="C184" s="217"/>
      <c r="D184" s="218" t="s">
        <v>205</v>
      </c>
      <c r="E184" s="219" t="s">
        <v>24</v>
      </c>
      <c r="F184" s="220" t="s">
        <v>4202</v>
      </c>
      <c r="G184" s="217"/>
      <c r="H184" s="221">
        <v>50.524999999999999</v>
      </c>
      <c r="I184" s="222"/>
      <c r="J184" s="217"/>
      <c r="K184" s="217"/>
      <c r="L184" s="223"/>
      <c r="M184" s="224"/>
      <c r="N184" s="225"/>
      <c r="O184" s="225"/>
      <c r="P184" s="225"/>
      <c r="Q184" s="225"/>
      <c r="R184" s="225"/>
      <c r="S184" s="225"/>
      <c r="T184" s="226"/>
      <c r="AT184" s="227" t="s">
        <v>205</v>
      </c>
      <c r="AU184" s="227" t="s">
        <v>211</v>
      </c>
      <c r="AV184" s="12" t="s">
        <v>83</v>
      </c>
      <c r="AW184" s="12" t="s">
        <v>37</v>
      </c>
      <c r="AX184" s="12" t="s">
        <v>74</v>
      </c>
      <c r="AY184" s="227" t="s">
        <v>196</v>
      </c>
    </row>
    <row r="185" spans="2:65" s="12" customFormat="1">
      <c r="B185" s="216"/>
      <c r="C185" s="217"/>
      <c r="D185" s="218" t="s">
        <v>205</v>
      </c>
      <c r="E185" s="219" t="s">
        <v>24</v>
      </c>
      <c r="F185" s="220" t="s">
        <v>4204</v>
      </c>
      <c r="G185" s="217"/>
      <c r="H185" s="221">
        <v>10</v>
      </c>
      <c r="I185" s="222"/>
      <c r="J185" s="217"/>
      <c r="K185" s="217"/>
      <c r="L185" s="223"/>
      <c r="M185" s="224"/>
      <c r="N185" s="225"/>
      <c r="O185" s="225"/>
      <c r="P185" s="225"/>
      <c r="Q185" s="225"/>
      <c r="R185" s="225"/>
      <c r="S185" s="225"/>
      <c r="T185" s="226"/>
      <c r="AT185" s="227" t="s">
        <v>205</v>
      </c>
      <c r="AU185" s="227" t="s">
        <v>211</v>
      </c>
      <c r="AV185" s="12" t="s">
        <v>83</v>
      </c>
      <c r="AW185" s="12" t="s">
        <v>37</v>
      </c>
      <c r="AX185" s="12" t="s">
        <v>74</v>
      </c>
      <c r="AY185" s="227" t="s">
        <v>196</v>
      </c>
    </row>
    <row r="186" spans="2:65" s="13" customFormat="1">
      <c r="B186" s="228"/>
      <c r="C186" s="229"/>
      <c r="D186" s="218" t="s">
        <v>205</v>
      </c>
      <c r="E186" s="230" t="s">
        <v>24</v>
      </c>
      <c r="F186" s="231" t="s">
        <v>4205</v>
      </c>
      <c r="G186" s="229"/>
      <c r="H186" s="232">
        <v>60.524999999999999</v>
      </c>
      <c r="I186" s="233"/>
      <c r="J186" s="229"/>
      <c r="K186" s="229"/>
      <c r="L186" s="234"/>
      <c r="M186" s="235"/>
      <c r="N186" s="236"/>
      <c r="O186" s="236"/>
      <c r="P186" s="236"/>
      <c r="Q186" s="236"/>
      <c r="R186" s="236"/>
      <c r="S186" s="236"/>
      <c r="T186" s="237"/>
      <c r="AT186" s="238" t="s">
        <v>205</v>
      </c>
      <c r="AU186" s="238" t="s">
        <v>211</v>
      </c>
      <c r="AV186" s="13" t="s">
        <v>211</v>
      </c>
      <c r="AW186" s="13" t="s">
        <v>37</v>
      </c>
      <c r="AX186" s="13" t="s">
        <v>74</v>
      </c>
      <c r="AY186" s="238" t="s">
        <v>196</v>
      </c>
    </row>
    <row r="187" spans="2:65" s="12" customFormat="1">
      <c r="B187" s="216"/>
      <c r="C187" s="217"/>
      <c r="D187" s="218" t="s">
        <v>205</v>
      </c>
      <c r="E187" s="219" t="s">
        <v>24</v>
      </c>
      <c r="F187" s="220" t="s">
        <v>4206</v>
      </c>
      <c r="G187" s="217"/>
      <c r="H187" s="221">
        <v>22</v>
      </c>
      <c r="I187" s="222"/>
      <c r="J187" s="217"/>
      <c r="K187" s="217"/>
      <c r="L187" s="223"/>
      <c r="M187" s="224"/>
      <c r="N187" s="225"/>
      <c r="O187" s="225"/>
      <c r="P187" s="225"/>
      <c r="Q187" s="225"/>
      <c r="R187" s="225"/>
      <c r="S187" s="225"/>
      <c r="T187" s="226"/>
      <c r="AT187" s="227" t="s">
        <v>205</v>
      </c>
      <c r="AU187" s="227" t="s">
        <v>211</v>
      </c>
      <c r="AV187" s="12" t="s">
        <v>83</v>
      </c>
      <c r="AW187" s="12" t="s">
        <v>37</v>
      </c>
      <c r="AX187" s="12" t="s">
        <v>74</v>
      </c>
      <c r="AY187" s="227" t="s">
        <v>196</v>
      </c>
    </row>
    <row r="188" spans="2:65" s="13" customFormat="1">
      <c r="B188" s="228"/>
      <c r="C188" s="229"/>
      <c r="D188" s="218" t="s">
        <v>205</v>
      </c>
      <c r="E188" s="230" t="s">
        <v>24</v>
      </c>
      <c r="F188" s="231" t="s">
        <v>4207</v>
      </c>
      <c r="G188" s="229"/>
      <c r="H188" s="232">
        <v>22</v>
      </c>
      <c r="I188" s="233"/>
      <c r="J188" s="229"/>
      <c r="K188" s="229"/>
      <c r="L188" s="234"/>
      <c r="M188" s="235"/>
      <c r="N188" s="236"/>
      <c r="O188" s="236"/>
      <c r="P188" s="236"/>
      <c r="Q188" s="236"/>
      <c r="R188" s="236"/>
      <c r="S188" s="236"/>
      <c r="T188" s="237"/>
      <c r="AT188" s="238" t="s">
        <v>205</v>
      </c>
      <c r="AU188" s="238" t="s">
        <v>211</v>
      </c>
      <c r="AV188" s="13" t="s">
        <v>211</v>
      </c>
      <c r="AW188" s="13" t="s">
        <v>37</v>
      </c>
      <c r="AX188" s="13" t="s">
        <v>74</v>
      </c>
      <c r="AY188" s="238" t="s">
        <v>196</v>
      </c>
    </row>
    <row r="189" spans="2:65" s="14" customFormat="1">
      <c r="B189" s="239"/>
      <c r="C189" s="240"/>
      <c r="D189" s="218" t="s">
        <v>205</v>
      </c>
      <c r="E189" s="241" t="s">
        <v>24</v>
      </c>
      <c r="F189" s="242" t="s">
        <v>238</v>
      </c>
      <c r="G189" s="240"/>
      <c r="H189" s="243">
        <v>82.525000000000006</v>
      </c>
      <c r="I189" s="244"/>
      <c r="J189" s="240"/>
      <c r="K189" s="240"/>
      <c r="L189" s="245"/>
      <c r="M189" s="246"/>
      <c r="N189" s="247"/>
      <c r="O189" s="247"/>
      <c r="P189" s="247"/>
      <c r="Q189" s="247"/>
      <c r="R189" s="247"/>
      <c r="S189" s="247"/>
      <c r="T189" s="248"/>
      <c r="AT189" s="249" t="s">
        <v>205</v>
      </c>
      <c r="AU189" s="249" t="s">
        <v>211</v>
      </c>
      <c r="AV189" s="14" t="s">
        <v>203</v>
      </c>
      <c r="AW189" s="14" t="s">
        <v>37</v>
      </c>
      <c r="AX189" s="14" t="s">
        <v>81</v>
      </c>
      <c r="AY189" s="249" t="s">
        <v>196</v>
      </c>
    </row>
    <row r="190" spans="2:65" s="1" customFormat="1" ht="34.5" customHeight="1">
      <c r="B190" s="42"/>
      <c r="C190" s="204" t="s">
        <v>390</v>
      </c>
      <c r="D190" s="204" t="s">
        <v>198</v>
      </c>
      <c r="E190" s="205" t="s">
        <v>581</v>
      </c>
      <c r="F190" s="206" t="s">
        <v>582</v>
      </c>
      <c r="G190" s="207" t="s">
        <v>267</v>
      </c>
      <c r="H190" s="208">
        <v>113.72499999999999</v>
      </c>
      <c r="I190" s="209"/>
      <c r="J190" s="210">
        <f>ROUND(I190*H190,2)</f>
        <v>0</v>
      </c>
      <c r="K190" s="206" t="s">
        <v>202</v>
      </c>
      <c r="L190" s="62"/>
      <c r="M190" s="211" t="s">
        <v>24</v>
      </c>
      <c r="N190" s="212" t="s">
        <v>45</v>
      </c>
      <c r="O190" s="43"/>
      <c r="P190" s="213">
        <f>O190*H190</f>
        <v>0</v>
      </c>
      <c r="Q190" s="213">
        <v>0</v>
      </c>
      <c r="R190" s="213">
        <f>Q190*H190</f>
        <v>0</v>
      </c>
      <c r="S190" s="213">
        <v>0</v>
      </c>
      <c r="T190" s="214">
        <f>S190*H190</f>
        <v>0</v>
      </c>
      <c r="AR190" s="25" t="s">
        <v>203</v>
      </c>
      <c r="AT190" s="25" t="s">
        <v>198</v>
      </c>
      <c r="AU190" s="25" t="s">
        <v>211</v>
      </c>
      <c r="AY190" s="25" t="s">
        <v>196</v>
      </c>
      <c r="BE190" s="215">
        <f>IF(N190="základní",J190,0)</f>
        <v>0</v>
      </c>
      <c r="BF190" s="215">
        <f>IF(N190="snížená",J190,0)</f>
        <v>0</v>
      </c>
      <c r="BG190" s="215">
        <f>IF(N190="zákl. přenesená",J190,0)</f>
        <v>0</v>
      </c>
      <c r="BH190" s="215">
        <f>IF(N190="sníž. přenesená",J190,0)</f>
        <v>0</v>
      </c>
      <c r="BI190" s="215">
        <f>IF(N190="nulová",J190,0)</f>
        <v>0</v>
      </c>
      <c r="BJ190" s="25" t="s">
        <v>81</v>
      </c>
      <c r="BK190" s="215">
        <f>ROUND(I190*H190,2)</f>
        <v>0</v>
      </c>
      <c r="BL190" s="25" t="s">
        <v>203</v>
      </c>
      <c r="BM190" s="25" t="s">
        <v>4209</v>
      </c>
    </row>
    <row r="191" spans="2:65" s="12" customFormat="1">
      <c r="B191" s="216"/>
      <c r="C191" s="217"/>
      <c r="D191" s="218" t="s">
        <v>205</v>
      </c>
      <c r="E191" s="219" t="s">
        <v>24</v>
      </c>
      <c r="F191" s="220" t="s">
        <v>4202</v>
      </c>
      <c r="G191" s="217"/>
      <c r="H191" s="221">
        <v>50.524999999999999</v>
      </c>
      <c r="I191" s="222"/>
      <c r="J191" s="217"/>
      <c r="K191" s="217"/>
      <c r="L191" s="223"/>
      <c r="M191" s="224"/>
      <c r="N191" s="225"/>
      <c r="O191" s="225"/>
      <c r="P191" s="225"/>
      <c r="Q191" s="225"/>
      <c r="R191" s="225"/>
      <c r="S191" s="225"/>
      <c r="T191" s="226"/>
      <c r="AT191" s="227" t="s">
        <v>205</v>
      </c>
      <c r="AU191" s="227" t="s">
        <v>211</v>
      </c>
      <c r="AV191" s="12" t="s">
        <v>83</v>
      </c>
      <c r="AW191" s="12" t="s">
        <v>37</v>
      </c>
      <c r="AX191" s="12" t="s">
        <v>74</v>
      </c>
      <c r="AY191" s="227" t="s">
        <v>196</v>
      </c>
    </row>
    <row r="192" spans="2:65" s="12" customFormat="1">
      <c r="B192" s="216"/>
      <c r="C192" s="217"/>
      <c r="D192" s="218" t="s">
        <v>205</v>
      </c>
      <c r="E192" s="219" t="s">
        <v>24</v>
      </c>
      <c r="F192" s="220" t="s">
        <v>4203</v>
      </c>
      <c r="G192" s="217"/>
      <c r="H192" s="221">
        <v>31.2</v>
      </c>
      <c r="I192" s="222"/>
      <c r="J192" s="217"/>
      <c r="K192" s="217"/>
      <c r="L192" s="223"/>
      <c r="M192" s="224"/>
      <c r="N192" s="225"/>
      <c r="O192" s="225"/>
      <c r="P192" s="225"/>
      <c r="Q192" s="225"/>
      <c r="R192" s="225"/>
      <c r="S192" s="225"/>
      <c r="T192" s="226"/>
      <c r="AT192" s="227" t="s">
        <v>205</v>
      </c>
      <c r="AU192" s="227" t="s">
        <v>211</v>
      </c>
      <c r="AV192" s="12" t="s">
        <v>83</v>
      </c>
      <c r="AW192" s="12" t="s">
        <v>37</v>
      </c>
      <c r="AX192" s="12" t="s">
        <v>74</v>
      </c>
      <c r="AY192" s="227" t="s">
        <v>196</v>
      </c>
    </row>
    <row r="193" spans="2:65" s="12" customFormat="1">
      <c r="B193" s="216"/>
      <c r="C193" s="217"/>
      <c r="D193" s="218" t="s">
        <v>205</v>
      </c>
      <c r="E193" s="219" t="s">
        <v>24</v>
      </c>
      <c r="F193" s="220" t="s">
        <v>4204</v>
      </c>
      <c r="G193" s="217"/>
      <c r="H193" s="221">
        <v>10</v>
      </c>
      <c r="I193" s="222"/>
      <c r="J193" s="217"/>
      <c r="K193" s="217"/>
      <c r="L193" s="223"/>
      <c r="M193" s="224"/>
      <c r="N193" s="225"/>
      <c r="O193" s="225"/>
      <c r="P193" s="225"/>
      <c r="Q193" s="225"/>
      <c r="R193" s="225"/>
      <c r="S193" s="225"/>
      <c r="T193" s="226"/>
      <c r="AT193" s="227" t="s">
        <v>205</v>
      </c>
      <c r="AU193" s="227" t="s">
        <v>211</v>
      </c>
      <c r="AV193" s="12" t="s">
        <v>83</v>
      </c>
      <c r="AW193" s="12" t="s">
        <v>37</v>
      </c>
      <c r="AX193" s="12" t="s">
        <v>74</v>
      </c>
      <c r="AY193" s="227" t="s">
        <v>196</v>
      </c>
    </row>
    <row r="194" spans="2:65" s="13" customFormat="1">
      <c r="B194" s="228"/>
      <c r="C194" s="229"/>
      <c r="D194" s="218" t="s">
        <v>205</v>
      </c>
      <c r="E194" s="230" t="s">
        <v>24</v>
      </c>
      <c r="F194" s="231" t="s">
        <v>4205</v>
      </c>
      <c r="G194" s="229"/>
      <c r="H194" s="232">
        <v>91.724999999999994</v>
      </c>
      <c r="I194" s="233"/>
      <c r="J194" s="229"/>
      <c r="K194" s="229"/>
      <c r="L194" s="234"/>
      <c r="M194" s="235"/>
      <c r="N194" s="236"/>
      <c r="O194" s="236"/>
      <c r="P194" s="236"/>
      <c r="Q194" s="236"/>
      <c r="R194" s="236"/>
      <c r="S194" s="236"/>
      <c r="T194" s="237"/>
      <c r="AT194" s="238" t="s">
        <v>205</v>
      </c>
      <c r="AU194" s="238" t="s">
        <v>211</v>
      </c>
      <c r="AV194" s="13" t="s">
        <v>211</v>
      </c>
      <c r="AW194" s="13" t="s">
        <v>37</v>
      </c>
      <c r="AX194" s="13" t="s">
        <v>74</v>
      </c>
      <c r="AY194" s="238" t="s">
        <v>196</v>
      </c>
    </row>
    <row r="195" spans="2:65" s="12" customFormat="1">
      <c r="B195" s="216"/>
      <c r="C195" s="217"/>
      <c r="D195" s="218" t="s">
        <v>205</v>
      </c>
      <c r="E195" s="219" t="s">
        <v>24</v>
      </c>
      <c r="F195" s="220" t="s">
        <v>4206</v>
      </c>
      <c r="G195" s="217"/>
      <c r="H195" s="221">
        <v>22</v>
      </c>
      <c r="I195" s="222"/>
      <c r="J195" s="217"/>
      <c r="K195" s="217"/>
      <c r="L195" s="223"/>
      <c r="M195" s="224"/>
      <c r="N195" s="225"/>
      <c r="O195" s="225"/>
      <c r="P195" s="225"/>
      <c r="Q195" s="225"/>
      <c r="R195" s="225"/>
      <c r="S195" s="225"/>
      <c r="T195" s="226"/>
      <c r="AT195" s="227" t="s">
        <v>205</v>
      </c>
      <c r="AU195" s="227" t="s">
        <v>211</v>
      </c>
      <c r="AV195" s="12" t="s">
        <v>83</v>
      </c>
      <c r="AW195" s="12" t="s">
        <v>37</v>
      </c>
      <c r="AX195" s="12" t="s">
        <v>74</v>
      </c>
      <c r="AY195" s="227" t="s">
        <v>196</v>
      </c>
    </row>
    <row r="196" spans="2:65" s="13" customFormat="1">
      <c r="B196" s="228"/>
      <c r="C196" s="229"/>
      <c r="D196" s="218" t="s">
        <v>205</v>
      </c>
      <c r="E196" s="230" t="s">
        <v>24</v>
      </c>
      <c r="F196" s="231" t="s">
        <v>4207</v>
      </c>
      <c r="G196" s="229"/>
      <c r="H196" s="232">
        <v>22</v>
      </c>
      <c r="I196" s="233"/>
      <c r="J196" s="229"/>
      <c r="K196" s="229"/>
      <c r="L196" s="234"/>
      <c r="M196" s="235"/>
      <c r="N196" s="236"/>
      <c r="O196" s="236"/>
      <c r="P196" s="236"/>
      <c r="Q196" s="236"/>
      <c r="R196" s="236"/>
      <c r="S196" s="236"/>
      <c r="T196" s="237"/>
      <c r="AT196" s="238" t="s">
        <v>205</v>
      </c>
      <c r="AU196" s="238" t="s">
        <v>211</v>
      </c>
      <c r="AV196" s="13" t="s">
        <v>211</v>
      </c>
      <c r="AW196" s="13" t="s">
        <v>37</v>
      </c>
      <c r="AX196" s="13" t="s">
        <v>74</v>
      </c>
      <c r="AY196" s="238" t="s">
        <v>196</v>
      </c>
    </row>
    <row r="197" spans="2:65" s="14" customFormat="1">
      <c r="B197" s="239"/>
      <c r="C197" s="240"/>
      <c r="D197" s="218" t="s">
        <v>205</v>
      </c>
      <c r="E197" s="241" t="s">
        <v>24</v>
      </c>
      <c r="F197" s="242" t="s">
        <v>238</v>
      </c>
      <c r="G197" s="240"/>
      <c r="H197" s="243">
        <v>113.72499999999999</v>
      </c>
      <c r="I197" s="244"/>
      <c r="J197" s="240"/>
      <c r="K197" s="240"/>
      <c r="L197" s="245"/>
      <c r="M197" s="246"/>
      <c r="N197" s="247"/>
      <c r="O197" s="247"/>
      <c r="P197" s="247"/>
      <c r="Q197" s="247"/>
      <c r="R197" s="247"/>
      <c r="S197" s="247"/>
      <c r="T197" s="248"/>
      <c r="AT197" s="249" t="s">
        <v>205</v>
      </c>
      <c r="AU197" s="249" t="s">
        <v>211</v>
      </c>
      <c r="AV197" s="14" t="s">
        <v>203</v>
      </c>
      <c r="AW197" s="14" t="s">
        <v>37</v>
      </c>
      <c r="AX197" s="14" t="s">
        <v>81</v>
      </c>
      <c r="AY197" s="249" t="s">
        <v>196</v>
      </c>
    </row>
    <row r="198" spans="2:65" s="1" customFormat="1" ht="69" customHeight="1">
      <c r="B198" s="42"/>
      <c r="C198" s="204" t="s">
        <v>394</v>
      </c>
      <c r="D198" s="204" t="s">
        <v>198</v>
      </c>
      <c r="E198" s="205" t="s">
        <v>585</v>
      </c>
      <c r="F198" s="206" t="s">
        <v>586</v>
      </c>
      <c r="G198" s="207" t="s">
        <v>267</v>
      </c>
      <c r="H198" s="208">
        <v>113.72499999999999</v>
      </c>
      <c r="I198" s="209"/>
      <c r="J198" s="210">
        <f>ROUND(I198*H198,2)</f>
        <v>0</v>
      </c>
      <c r="K198" s="206" t="s">
        <v>202</v>
      </c>
      <c r="L198" s="62"/>
      <c r="M198" s="211" t="s">
        <v>24</v>
      </c>
      <c r="N198" s="212" t="s">
        <v>45</v>
      </c>
      <c r="O198" s="43"/>
      <c r="P198" s="213">
        <f>O198*H198</f>
        <v>0</v>
      </c>
      <c r="Q198" s="213">
        <v>8.4250000000000005E-2</v>
      </c>
      <c r="R198" s="213">
        <f>Q198*H198</f>
        <v>9.5813312499999999</v>
      </c>
      <c r="S198" s="213">
        <v>0</v>
      </c>
      <c r="T198" s="214">
        <f>S198*H198</f>
        <v>0</v>
      </c>
      <c r="AR198" s="25" t="s">
        <v>203</v>
      </c>
      <c r="AT198" s="25" t="s">
        <v>198</v>
      </c>
      <c r="AU198" s="25" t="s">
        <v>211</v>
      </c>
      <c r="AY198" s="25" t="s">
        <v>196</v>
      </c>
      <c r="BE198" s="215">
        <f>IF(N198="základní",J198,0)</f>
        <v>0</v>
      </c>
      <c r="BF198" s="215">
        <f>IF(N198="snížená",J198,0)</f>
        <v>0</v>
      </c>
      <c r="BG198" s="215">
        <f>IF(N198="zákl. přenesená",J198,0)</f>
        <v>0</v>
      </c>
      <c r="BH198" s="215">
        <f>IF(N198="sníž. přenesená",J198,0)</f>
        <v>0</v>
      </c>
      <c r="BI198" s="215">
        <f>IF(N198="nulová",J198,0)</f>
        <v>0</v>
      </c>
      <c r="BJ198" s="25" t="s">
        <v>81</v>
      </c>
      <c r="BK198" s="215">
        <f>ROUND(I198*H198,2)</f>
        <v>0</v>
      </c>
      <c r="BL198" s="25" t="s">
        <v>203</v>
      </c>
      <c r="BM198" s="25" t="s">
        <v>4210</v>
      </c>
    </row>
    <row r="199" spans="2:65" s="1" customFormat="1" ht="14.5" customHeight="1">
      <c r="B199" s="42"/>
      <c r="C199" s="250" t="s">
        <v>399</v>
      </c>
      <c r="D199" s="250" t="s">
        <v>252</v>
      </c>
      <c r="E199" s="251" t="s">
        <v>589</v>
      </c>
      <c r="F199" s="252" t="s">
        <v>4211</v>
      </c>
      <c r="G199" s="253" t="s">
        <v>267</v>
      </c>
      <c r="H199" s="254">
        <v>125.098</v>
      </c>
      <c r="I199" s="255"/>
      <c r="J199" s="256">
        <f>ROUND(I199*H199,2)</f>
        <v>0</v>
      </c>
      <c r="K199" s="252" t="s">
        <v>202</v>
      </c>
      <c r="L199" s="257"/>
      <c r="M199" s="258" t="s">
        <v>24</v>
      </c>
      <c r="N199" s="259" t="s">
        <v>45</v>
      </c>
      <c r="O199" s="43"/>
      <c r="P199" s="213">
        <f>O199*H199</f>
        <v>0</v>
      </c>
      <c r="Q199" s="213">
        <v>0.13100000000000001</v>
      </c>
      <c r="R199" s="213">
        <f>Q199*H199</f>
        <v>16.387838000000002</v>
      </c>
      <c r="S199" s="213">
        <v>0</v>
      </c>
      <c r="T199" s="214">
        <f>S199*H199</f>
        <v>0</v>
      </c>
      <c r="AR199" s="25" t="s">
        <v>245</v>
      </c>
      <c r="AT199" s="25" t="s">
        <v>252</v>
      </c>
      <c r="AU199" s="25" t="s">
        <v>211</v>
      </c>
      <c r="AY199" s="25" t="s">
        <v>196</v>
      </c>
      <c r="BE199" s="215">
        <f>IF(N199="základní",J199,0)</f>
        <v>0</v>
      </c>
      <c r="BF199" s="215">
        <f>IF(N199="snížená",J199,0)</f>
        <v>0</v>
      </c>
      <c r="BG199" s="215">
        <f>IF(N199="zákl. přenesená",J199,0)</f>
        <v>0</v>
      </c>
      <c r="BH199" s="215">
        <f>IF(N199="sníž. přenesená",J199,0)</f>
        <v>0</v>
      </c>
      <c r="BI199" s="215">
        <f>IF(N199="nulová",J199,0)</f>
        <v>0</v>
      </c>
      <c r="BJ199" s="25" t="s">
        <v>81</v>
      </c>
      <c r="BK199" s="215">
        <f>ROUND(I199*H199,2)</f>
        <v>0</v>
      </c>
      <c r="BL199" s="25" t="s">
        <v>203</v>
      </c>
      <c r="BM199" s="25" t="s">
        <v>4212</v>
      </c>
    </row>
    <row r="200" spans="2:65" s="12" customFormat="1">
      <c r="B200" s="216"/>
      <c r="C200" s="217"/>
      <c r="D200" s="218" t="s">
        <v>205</v>
      </c>
      <c r="E200" s="219" t="s">
        <v>24</v>
      </c>
      <c r="F200" s="220" t="s">
        <v>4213</v>
      </c>
      <c r="G200" s="217"/>
      <c r="H200" s="221">
        <v>125.098</v>
      </c>
      <c r="I200" s="222"/>
      <c r="J200" s="217"/>
      <c r="K200" s="217"/>
      <c r="L200" s="223"/>
      <c r="M200" s="224"/>
      <c r="N200" s="225"/>
      <c r="O200" s="225"/>
      <c r="P200" s="225"/>
      <c r="Q200" s="225"/>
      <c r="R200" s="225"/>
      <c r="S200" s="225"/>
      <c r="T200" s="226"/>
      <c r="AT200" s="227" t="s">
        <v>205</v>
      </c>
      <c r="AU200" s="227" t="s">
        <v>211</v>
      </c>
      <c r="AV200" s="12" t="s">
        <v>83</v>
      </c>
      <c r="AW200" s="12" t="s">
        <v>37</v>
      </c>
      <c r="AX200" s="12" t="s">
        <v>81</v>
      </c>
      <c r="AY200" s="227" t="s">
        <v>196</v>
      </c>
    </row>
    <row r="201" spans="2:65" s="11" customFormat="1" ht="22.25" customHeight="1">
      <c r="B201" s="188"/>
      <c r="C201" s="189"/>
      <c r="D201" s="190" t="s">
        <v>73</v>
      </c>
      <c r="E201" s="202" t="s">
        <v>4214</v>
      </c>
      <c r="F201" s="202" t="s">
        <v>2797</v>
      </c>
      <c r="G201" s="189"/>
      <c r="H201" s="189"/>
      <c r="I201" s="192"/>
      <c r="J201" s="203">
        <f>BK201</f>
        <v>0</v>
      </c>
      <c r="K201" s="189"/>
      <c r="L201" s="194"/>
      <c r="M201" s="195"/>
      <c r="N201" s="196"/>
      <c r="O201" s="196"/>
      <c r="P201" s="197">
        <f>SUM(P202:P213)</f>
        <v>0</v>
      </c>
      <c r="Q201" s="196"/>
      <c r="R201" s="197">
        <f>SUM(R202:R213)</f>
        <v>0</v>
      </c>
      <c r="S201" s="196"/>
      <c r="T201" s="198">
        <f>SUM(T202:T213)</f>
        <v>0</v>
      </c>
      <c r="AR201" s="199" t="s">
        <v>81</v>
      </c>
      <c r="AT201" s="200" t="s">
        <v>73</v>
      </c>
      <c r="AU201" s="200" t="s">
        <v>83</v>
      </c>
      <c r="AY201" s="199" t="s">
        <v>196</v>
      </c>
      <c r="BK201" s="201">
        <f>SUM(BK202:BK213)</f>
        <v>0</v>
      </c>
    </row>
    <row r="202" spans="2:65" s="1" customFormat="1" ht="34.5" customHeight="1">
      <c r="B202" s="42"/>
      <c r="C202" s="204" t="s">
        <v>404</v>
      </c>
      <c r="D202" s="204" t="s">
        <v>198</v>
      </c>
      <c r="E202" s="205" t="s">
        <v>564</v>
      </c>
      <c r="F202" s="206" t="s">
        <v>565</v>
      </c>
      <c r="G202" s="207" t="s">
        <v>267</v>
      </c>
      <c r="H202" s="208">
        <v>615.79999999999995</v>
      </c>
      <c r="I202" s="209"/>
      <c r="J202" s="210">
        <f>ROUND(I202*H202,2)</f>
        <v>0</v>
      </c>
      <c r="K202" s="206" t="s">
        <v>202</v>
      </c>
      <c r="L202" s="62"/>
      <c r="M202" s="211" t="s">
        <v>24</v>
      </c>
      <c r="N202" s="212" t="s">
        <v>45</v>
      </c>
      <c r="O202" s="43"/>
      <c r="P202" s="213">
        <f>O202*H202</f>
        <v>0</v>
      </c>
      <c r="Q202" s="213">
        <v>0</v>
      </c>
      <c r="R202" s="213">
        <f>Q202*H202</f>
        <v>0</v>
      </c>
      <c r="S202" s="213">
        <v>0</v>
      </c>
      <c r="T202" s="214">
        <f>S202*H202</f>
        <v>0</v>
      </c>
      <c r="AR202" s="25" t="s">
        <v>203</v>
      </c>
      <c r="AT202" s="25" t="s">
        <v>198</v>
      </c>
      <c r="AU202" s="25" t="s">
        <v>211</v>
      </c>
      <c r="AY202" s="25" t="s">
        <v>196</v>
      </c>
      <c r="BE202" s="215">
        <f>IF(N202="základní",J202,0)</f>
        <v>0</v>
      </c>
      <c r="BF202" s="215">
        <f>IF(N202="snížená",J202,0)</f>
        <v>0</v>
      </c>
      <c r="BG202" s="215">
        <f>IF(N202="zákl. přenesená",J202,0)</f>
        <v>0</v>
      </c>
      <c r="BH202" s="215">
        <f>IF(N202="sníž. přenesená",J202,0)</f>
        <v>0</v>
      </c>
      <c r="BI202" s="215">
        <f>IF(N202="nulová",J202,0)</f>
        <v>0</v>
      </c>
      <c r="BJ202" s="25" t="s">
        <v>81</v>
      </c>
      <c r="BK202" s="215">
        <f>ROUND(I202*H202,2)</f>
        <v>0</v>
      </c>
      <c r="BL202" s="25" t="s">
        <v>203</v>
      </c>
      <c r="BM202" s="25" t="s">
        <v>4215</v>
      </c>
    </row>
    <row r="203" spans="2:65" s="12" customFormat="1">
      <c r="B203" s="216"/>
      <c r="C203" s="217"/>
      <c r="D203" s="218" t="s">
        <v>205</v>
      </c>
      <c r="E203" s="219" t="s">
        <v>24</v>
      </c>
      <c r="F203" s="220" t="s">
        <v>4216</v>
      </c>
      <c r="G203" s="217"/>
      <c r="H203" s="221">
        <v>190</v>
      </c>
      <c r="I203" s="222"/>
      <c r="J203" s="217"/>
      <c r="K203" s="217"/>
      <c r="L203" s="223"/>
      <c r="M203" s="224"/>
      <c r="N203" s="225"/>
      <c r="O203" s="225"/>
      <c r="P203" s="225"/>
      <c r="Q203" s="225"/>
      <c r="R203" s="225"/>
      <c r="S203" s="225"/>
      <c r="T203" s="226"/>
      <c r="AT203" s="227" t="s">
        <v>205</v>
      </c>
      <c r="AU203" s="227" t="s">
        <v>211</v>
      </c>
      <c r="AV203" s="12" t="s">
        <v>83</v>
      </c>
      <c r="AW203" s="12" t="s">
        <v>37</v>
      </c>
      <c r="AX203" s="12" t="s">
        <v>74</v>
      </c>
      <c r="AY203" s="227" t="s">
        <v>196</v>
      </c>
    </row>
    <row r="204" spans="2:65" s="12" customFormat="1">
      <c r="B204" s="216"/>
      <c r="C204" s="217"/>
      <c r="D204" s="218" t="s">
        <v>205</v>
      </c>
      <c r="E204" s="219" t="s">
        <v>24</v>
      </c>
      <c r="F204" s="220" t="s">
        <v>4217</v>
      </c>
      <c r="G204" s="217"/>
      <c r="H204" s="221">
        <v>280</v>
      </c>
      <c r="I204" s="222"/>
      <c r="J204" s="217"/>
      <c r="K204" s="217"/>
      <c r="L204" s="223"/>
      <c r="M204" s="224"/>
      <c r="N204" s="225"/>
      <c r="O204" s="225"/>
      <c r="P204" s="225"/>
      <c r="Q204" s="225"/>
      <c r="R204" s="225"/>
      <c r="S204" s="225"/>
      <c r="T204" s="226"/>
      <c r="AT204" s="227" t="s">
        <v>205</v>
      </c>
      <c r="AU204" s="227" t="s">
        <v>211</v>
      </c>
      <c r="AV204" s="12" t="s">
        <v>83</v>
      </c>
      <c r="AW204" s="12" t="s">
        <v>37</v>
      </c>
      <c r="AX204" s="12" t="s">
        <v>74</v>
      </c>
      <c r="AY204" s="227" t="s">
        <v>196</v>
      </c>
    </row>
    <row r="205" spans="2:65" s="12" customFormat="1">
      <c r="B205" s="216"/>
      <c r="C205" s="217"/>
      <c r="D205" s="218" t="s">
        <v>205</v>
      </c>
      <c r="E205" s="219" t="s">
        <v>24</v>
      </c>
      <c r="F205" s="220" t="s">
        <v>4218</v>
      </c>
      <c r="G205" s="217"/>
      <c r="H205" s="221">
        <v>59</v>
      </c>
      <c r="I205" s="222"/>
      <c r="J205" s="217"/>
      <c r="K205" s="217"/>
      <c r="L205" s="223"/>
      <c r="M205" s="224"/>
      <c r="N205" s="225"/>
      <c r="O205" s="225"/>
      <c r="P205" s="225"/>
      <c r="Q205" s="225"/>
      <c r="R205" s="225"/>
      <c r="S205" s="225"/>
      <c r="T205" s="226"/>
      <c r="AT205" s="227" t="s">
        <v>205</v>
      </c>
      <c r="AU205" s="227" t="s">
        <v>211</v>
      </c>
      <c r="AV205" s="12" t="s">
        <v>83</v>
      </c>
      <c r="AW205" s="12" t="s">
        <v>37</v>
      </c>
      <c r="AX205" s="12" t="s">
        <v>74</v>
      </c>
      <c r="AY205" s="227" t="s">
        <v>196</v>
      </c>
    </row>
    <row r="206" spans="2:65" s="13" customFormat="1">
      <c r="B206" s="228"/>
      <c r="C206" s="229"/>
      <c r="D206" s="218" t="s">
        <v>205</v>
      </c>
      <c r="E206" s="230" t="s">
        <v>24</v>
      </c>
      <c r="F206" s="231" t="s">
        <v>1753</v>
      </c>
      <c r="G206" s="229"/>
      <c r="H206" s="232">
        <v>529</v>
      </c>
      <c r="I206" s="233"/>
      <c r="J206" s="229"/>
      <c r="K206" s="229"/>
      <c r="L206" s="234"/>
      <c r="M206" s="235"/>
      <c r="N206" s="236"/>
      <c r="O206" s="236"/>
      <c r="P206" s="236"/>
      <c r="Q206" s="236"/>
      <c r="R206" s="236"/>
      <c r="S206" s="236"/>
      <c r="T206" s="237"/>
      <c r="AT206" s="238" t="s">
        <v>205</v>
      </c>
      <c r="AU206" s="238" t="s">
        <v>211</v>
      </c>
      <c r="AV206" s="13" t="s">
        <v>211</v>
      </c>
      <c r="AW206" s="13" t="s">
        <v>37</v>
      </c>
      <c r="AX206" s="13" t="s">
        <v>74</v>
      </c>
      <c r="AY206" s="238" t="s">
        <v>196</v>
      </c>
    </row>
    <row r="207" spans="2:65" s="12" customFormat="1">
      <c r="B207" s="216"/>
      <c r="C207" s="217"/>
      <c r="D207" s="218" t="s">
        <v>205</v>
      </c>
      <c r="E207" s="219" t="s">
        <v>24</v>
      </c>
      <c r="F207" s="220" t="s">
        <v>4219</v>
      </c>
      <c r="G207" s="217"/>
      <c r="H207" s="221">
        <v>86.8</v>
      </c>
      <c r="I207" s="222"/>
      <c r="J207" s="217"/>
      <c r="K207" s="217"/>
      <c r="L207" s="223"/>
      <c r="M207" s="224"/>
      <c r="N207" s="225"/>
      <c r="O207" s="225"/>
      <c r="P207" s="225"/>
      <c r="Q207" s="225"/>
      <c r="R207" s="225"/>
      <c r="S207" s="225"/>
      <c r="T207" s="226"/>
      <c r="AT207" s="227" t="s">
        <v>205</v>
      </c>
      <c r="AU207" s="227" t="s">
        <v>211</v>
      </c>
      <c r="AV207" s="12" t="s">
        <v>83</v>
      </c>
      <c r="AW207" s="12" t="s">
        <v>37</v>
      </c>
      <c r="AX207" s="12" t="s">
        <v>74</v>
      </c>
      <c r="AY207" s="227" t="s">
        <v>196</v>
      </c>
    </row>
    <row r="208" spans="2:65" s="13" customFormat="1">
      <c r="B208" s="228"/>
      <c r="C208" s="229"/>
      <c r="D208" s="218" t="s">
        <v>205</v>
      </c>
      <c r="E208" s="230" t="s">
        <v>24</v>
      </c>
      <c r="F208" s="231" t="s">
        <v>1753</v>
      </c>
      <c r="G208" s="229"/>
      <c r="H208" s="232">
        <v>86.8</v>
      </c>
      <c r="I208" s="233"/>
      <c r="J208" s="229"/>
      <c r="K208" s="229"/>
      <c r="L208" s="234"/>
      <c r="M208" s="235"/>
      <c r="N208" s="236"/>
      <c r="O208" s="236"/>
      <c r="P208" s="236"/>
      <c r="Q208" s="236"/>
      <c r="R208" s="236"/>
      <c r="S208" s="236"/>
      <c r="T208" s="237"/>
      <c r="AT208" s="238" t="s">
        <v>205</v>
      </c>
      <c r="AU208" s="238" t="s">
        <v>211</v>
      </c>
      <c r="AV208" s="13" t="s">
        <v>211</v>
      </c>
      <c r="AW208" s="13" t="s">
        <v>37</v>
      </c>
      <c r="AX208" s="13" t="s">
        <v>74</v>
      </c>
      <c r="AY208" s="238" t="s">
        <v>196</v>
      </c>
    </row>
    <row r="209" spans="2:65" s="14" customFormat="1">
      <c r="B209" s="239"/>
      <c r="C209" s="240"/>
      <c r="D209" s="218" t="s">
        <v>205</v>
      </c>
      <c r="E209" s="241" t="s">
        <v>24</v>
      </c>
      <c r="F209" s="242" t="s">
        <v>238</v>
      </c>
      <c r="G209" s="240"/>
      <c r="H209" s="243">
        <v>615.79999999999995</v>
      </c>
      <c r="I209" s="244"/>
      <c r="J209" s="240"/>
      <c r="K209" s="240"/>
      <c r="L209" s="245"/>
      <c r="M209" s="246"/>
      <c r="N209" s="247"/>
      <c r="O209" s="247"/>
      <c r="P209" s="247"/>
      <c r="Q209" s="247"/>
      <c r="R209" s="247"/>
      <c r="S209" s="247"/>
      <c r="T209" s="248"/>
      <c r="AT209" s="249" t="s">
        <v>205</v>
      </c>
      <c r="AU209" s="249" t="s">
        <v>211</v>
      </c>
      <c r="AV209" s="14" t="s">
        <v>203</v>
      </c>
      <c r="AW209" s="14" t="s">
        <v>37</v>
      </c>
      <c r="AX209" s="14" t="s">
        <v>81</v>
      </c>
      <c r="AY209" s="249" t="s">
        <v>196</v>
      </c>
    </row>
    <row r="210" spans="2:65" s="1" customFormat="1" ht="23" customHeight="1">
      <c r="B210" s="42"/>
      <c r="C210" s="204" t="s">
        <v>408</v>
      </c>
      <c r="D210" s="204" t="s">
        <v>198</v>
      </c>
      <c r="E210" s="205" t="s">
        <v>4220</v>
      </c>
      <c r="F210" s="206" t="s">
        <v>4221</v>
      </c>
      <c r="G210" s="207" t="s">
        <v>267</v>
      </c>
      <c r="H210" s="208">
        <v>615.79999999999995</v>
      </c>
      <c r="I210" s="209"/>
      <c r="J210" s="210">
        <f>ROUND(I210*H210,2)</f>
        <v>0</v>
      </c>
      <c r="K210" s="206" t="s">
        <v>202</v>
      </c>
      <c r="L210" s="62"/>
      <c r="M210" s="211" t="s">
        <v>24</v>
      </c>
      <c r="N210" s="212" t="s">
        <v>45</v>
      </c>
      <c r="O210" s="43"/>
      <c r="P210" s="213">
        <f>O210*H210</f>
        <v>0</v>
      </c>
      <c r="Q210" s="213">
        <v>0</v>
      </c>
      <c r="R210" s="213">
        <f>Q210*H210</f>
        <v>0</v>
      </c>
      <c r="S210" s="213">
        <v>0</v>
      </c>
      <c r="T210" s="214">
        <f>S210*H210</f>
        <v>0</v>
      </c>
      <c r="AR210" s="25" t="s">
        <v>203</v>
      </c>
      <c r="AT210" s="25" t="s">
        <v>198</v>
      </c>
      <c r="AU210" s="25" t="s">
        <v>211</v>
      </c>
      <c r="AY210" s="25" t="s">
        <v>196</v>
      </c>
      <c r="BE210" s="215">
        <f>IF(N210="základní",J210,0)</f>
        <v>0</v>
      </c>
      <c r="BF210" s="215">
        <f>IF(N210="snížená",J210,0)</f>
        <v>0</v>
      </c>
      <c r="BG210" s="215">
        <f>IF(N210="zákl. přenesená",J210,0)</f>
        <v>0</v>
      </c>
      <c r="BH210" s="215">
        <f>IF(N210="sníž. přenesená",J210,0)</f>
        <v>0</v>
      </c>
      <c r="BI210" s="215">
        <f>IF(N210="nulová",J210,0)</f>
        <v>0</v>
      </c>
      <c r="BJ210" s="25" t="s">
        <v>81</v>
      </c>
      <c r="BK210" s="215">
        <f>ROUND(I210*H210,2)</f>
        <v>0</v>
      </c>
      <c r="BL210" s="25" t="s">
        <v>203</v>
      </c>
      <c r="BM210" s="25" t="s">
        <v>4222</v>
      </c>
    </row>
    <row r="211" spans="2:65" s="1" customFormat="1" ht="34.5" customHeight="1">
      <c r="B211" s="42"/>
      <c r="C211" s="204" t="s">
        <v>410</v>
      </c>
      <c r="D211" s="204" t="s">
        <v>198</v>
      </c>
      <c r="E211" s="205" t="s">
        <v>4223</v>
      </c>
      <c r="F211" s="206" t="s">
        <v>4224</v>
      </c>
      <c r="G211" s="207" t="s">
        <v>267</v>
      </c>
      <c r="H211" s="208">
        <v>615.79999999999995</v>
      </c>
      <c r="I211" s="209"/>
      <c r="J211" s="210">
        <f>ROUND(I211*H211,2)</f>
        <v>0</v>
      </c>
      <c r="K211" s="206" t="s">
        <v>202</v>
      </c>
      <c r="L211" s="62"/>
      <c r="M211" s="211" t="s">
        <v>24</v>
      </c>
      <c r="N211" s="212" t="s">
        <v>45</v>
      </c>
      <c r="O211" s="43"/>
      <c r="P211" s="213">
        <f>O211*H211</f>
        <v>0</v>
      </c>
      <c r="Q211" s="213">
        <v>0</v>
      </c>
      <c r="R211" s="213">
        <f>Q211*H211</f>
        <v>0</v>
      </c>
      <c r="S211" s="213">
        <v>0</v>
      </c>
      <c r="T211" s="214">
        <f>S211*H211</f>
        <v>0</v>
      </c>
      <c r="AR211" s="25" t="s">
        <v>203</v>
      </c>
      <c r="AT211" s="25" t="s">
        <v>198</v>
      </c>
      <c r="AU211" s="25" t="s">
        <v>211</v>
      </c>
      <c r="AY211" s="25" t="s">
        <v>196</v>
      </c>
      <c r="BE211" s="215">
        <f>IF(N211="základní",J211,0)</f>
        <v>0</v>
      </c>
      <c r="BF211" s="215">
        <f>IF(N211="snížená",J211,0)</f>
        <v>0</v>
      </c>
      <c r="BG211" s="215">
        <f>IF(N211="zákl. přenesená",J211,0)</f>
        <v>0</v>
      </c>
      <c r="BH211" s="215">
        <f>IF(N211="sníž. přenesená",J211,0)</f>
        <v>0</v>
      </c>
      <c r="BI211" s="215">
        <f>IF(N211="nulová",J211,0)</f>
        <v>0</v>
      </c>
      <c r="BJ211" s="25" t="s">
        <v>81</v>
      </c>
      <c r="BK211" s="215">
        <f>ROUND(I211*H211,2)</f>
        <v>0</v>
      </c>
      <c r="BL211" s="25" t="s">
        <v>203</v>
      </c>
      <c r="BM211" s="25" t="s">
        <v>4225</v>
      </c>
    </row>
    <row r="212" spans="2:65" s="1" customFormat="1" ht="46" customHeight="1">
      <c r="B212" s="42"/>
      <c r="C212" s="204" t="s">
        <v>332</v>
      </c>
      <c r="D212" s="204" t="s">
        <v>198</v>
      </c>
      <c r="E212" s="205" t="s">
        <v>4226</v>
      </c>
      <c r="F212" s="206" t="s">
        <v>4227</v>
      </c>
      <c r="G212" s="207" t="s">
        <v>267</v>
      </c>
      <c r="H212" s="208">
        <v>615.79999999999995</v>
      </c>
      <c r="I212" s="209"/>
      <c r="J212" s="210">
        <f>ROUND(I212*H212,2)</f>
        <v>0</v>
      </c>
      <c r="K212" s="206" t="s">
        <v>202</v>
      </c>
      <c r="L212" s="62"/>
      <c r="M212" s="211" t="s">
        <v>24</v>
      </c>
      <c r="N212" s="212" t="s">
        <v>45</v>
      </c>
      <c r="O212" s="43"/>
      <c r="P212" s="213">
        <f>O212*H212</f>
        <v>0</v>
      </c>
      <c r="Q212" s="213">
        <v>0</v>
      </c>
      <c r="R212" s="213">
        <f>Q212*H212</f>
        <v>0</v>
      </c>
      <c r="S212" s="213">
        <v>0</v>
      </c>
      <c r="T212" s="214">
        <f>S212*H212</f>
        <v>0</v>
      </c>
      <c r="AR212" s="25" t="s">
        <v>203</v>
      </c>
      <c r="AT212" s="25" t="s">
        <v>198</v>
      </c>
      <c r="AU212" s="25" t="s">
        <v>211</v>
      </c>
      <c r="AY212" s="25" t="s">
        <v>196</v>
      </c>
      <c r="BE212" s="215">
        <f>IF(N212="základní",J212,0)</f>
        <v>0</v>
      </c>
      <c r="BF212" s="215">
        <f>IF(N212="snížená",J212,0)</f>
        <v>0</v>
      </c>
      <c r="BG212" s="215">
        <f>IF(N212="zákl. přenesená",J212,0)</f>
        <v>0</v>
      </c>
      <c r="BH212" s="215">
        <f>IF(N212="sníž. přenesená",J212,0)</f>
        <v>0</v>
      </c>
      <c r="BI212" s="215">
        <f>IF(N212="nulová",J212,0)</f>
        <v>0</v>
      </c>
      <c r="BJ212" s="25" t="s">
        <v>81</v>
      </c>
      <c r="BK212" s="215">
        <f>ROUND(I212*H212,2)</f>
        <v>0</v>
      </c>
      <c r="BL212" s="25" t="s">
        <v>203</v>
      </c>
      <c r="BM212" s="25" t="s">
        <v>4228</v>
      </c>
    </row>
    <row r="213" spans="2:65" s="1" customFormat="1" ht="46" customHeight="1">
      <c r="B213" s="42"/>
      <c r="C213" s="204" t="s">
        <v>422</v>
      </c>
      <c r="D213" s="204" t="s">
        <v>198</v>
      </c>
      <c r="E213" s="205" t="s">
        <v>4229</v>
      </c>
      <c r="F213" s="206" t="s">
        <v>4230</v>
      </c>
      <c r="G213" s="207" t="s">
        <v>267</v>
      </c>
      <c r="H213" s="208">
        <v>615.79999999999995</v>
      </c>
      <c r="I213" s="209"/>
      <c r="J213" s="210">
        <f>ROUND(I213*H213,2)</f>
        <v>0</v>
      </c>
      <c r="K213" s="206" t="s">
        <v>202</v>
      </c>
      <c r="L213" s="62"/>
      <c r="M213" s="211" t="s">
        <v>24</v>
      </c>
      <c r="N213" s="212" t="s">
        <v>45</v>
      </c>
      <c r="O213" s="43"/>
      <c r="P213" s="213">
        <f>O213*H213</f>
        <v>0</v>
      </c>
      <c r="Q213" s="213">
        <v>0</v>
      </c>
      <c r="R213" s="213">
        <f>Q213*H213</f>
        <v>0</v>
      </c>
      <c r="S213" s="213">
        <v>0</v>
      </c>
      <c r="T213" s="214">
        <f>S213*H213</f>
        <v>0</v>
      </c>
      <c r="AR213" s="25" t="s">
        <v>203</v>
      </c>
      <c r="AT213" s="25" t="s">
        <v>198</v>
      </c>
      <c r="AU213" s="25" t="s">
        <v>211</v>
      </c>
      <c r="AY213" s="25" t="s">
        <v>196</v>
      </c>
      <c r="BE213" s="215">
        <f>IF(N213="základní",J213,0)</f>
        <v>0</v>
      </c>
      <c r="BF213" s="215">
        <f>IF(N213="snížená",J213,0)</f>
        <v>0</v>
      </c>
      <c r="BG213" s="215">
        <f>IF(N213="zákl. přenesená",J213,0)</f>
        <v>0</v>
      </c>
      <c r="BH213" s="215">
        <f>IF(N213="sníž. přenesená",J213,0)</f>
        <v>0</v>
      </c>
      <c r="BI213" s="215">
        <f>IF(N213="nulová",J213,0)</f>
        <v>0</v>
      </c>
      <c r="BJ213" s="25" t="s">
        <v>81</v>
      </c>
      <c r="BK213" s="215">
        <f>ROUND(I213*H213,2)</f>
        <v>0</v>
      </c>
      <c r="BL213" s="25" t="s">
        <v>203</v>
      </c>
      <c r="BM213" s="25" t="s">
        <v>4231</v>
      </c>
    </row>
    <row r="214" spans="2:65" s="11" customFormat="1" ht="29.9" customHeight="1">
      <c r="B214" s="188"/>
      <c r="C214" s="189"/>
      <c r="D214" s="190" t="s">
        <v>73</v>
      </c>
      <c r="E214" s="202" t="s">
        <v>251</v>
      </c>
      <c r="F214" s="202" t="s">
        <v>807</v>
      </c>
      <c r="G214" s="189"/>
      <c r="H214" s="189"/>
      <c r="I214" s="192"/>
      <c r="J214" s="203">
        <f>BK214</f>
        <v>0</v>
      </c>
      <c r="K214" s="189"/>
      <c r="L214" s="194"/>
      <c r="M214" s="195"/>
      <c r="N214" s="196"/>
      <c r="O214" s="196"/>
      <c r="P214" s="197">
        <f>P215+P217+P234</f>
        <v>0</v>
      </c>
      <c r="Q214" s="196"/>
      <c r="R214" s="197">
        <f>R215+R217+R234</f>
        <v>14.430665360000001</v>
      </c>
      <c r="S214" s="196"/>
      <c r="T214" s="198">
        <f>T215+T217+T234</f>
        <v>640.83140000000003</v>
      </c>
      <c r="AR214" s="199" t="s">
        <v>81</v>
      </c>
      <c r="AT214" s="200" t="s">
        <v>73</v>
      </c>
      <c r="AU214" s="200" t="s">
        <v>81</v>
      </c>
      <c r="AY214" s="199" t="s">
        <v>196</v>
      </c>
      <c r="BK214" s="201">
        <f>BK215+BK217+BK234</f>
        <v>0</v>
      </c>
    </row>
    <row r="215" spans="2:65" s="11" customFormat="1" ht="14.9" customHeight="1">
      <c r="B215" s="188"/>
      <c r="C215" s="189"/>
      <c r="D215" s="190" t="s">
        <v>73</v>
      </c>
      <c r="E215" s="202" t="s">
        <v>4232</v>
      </c>
      <c r="F215" s="202" t="s">
        <v>4233</v>
      </c>
      <c r="G215" s="189"/>
      <c r="H215" s="189"/>
      <c r="I215" s="192"/>
      <c r="J215" s="203">
        <f>BK215</f>
        <v>0</v>
      </c>
      <c r="K215" s="189"/>
      <c r="L215" s="194"/>
      <c r="M215" s="195"/>
      <c r="N215" s="196"/>
      <c r="O215" s="196"/>
      <c r="P215" s="197">
        <f>P216</f>
        <v>0</v>
      </c>
      <c r="Q215" s="196"/>
      <c r="R215" s="197">
        <f>R216</f>
        <v>1.575E-3</v>
      </c>
      <c r="S215" s="196"/>
      <c r="T215" s="198">
        <f>T216</f>
        <v>0</v>
      </c>
      <c r="AR215" s="199" t="s">
        <v>81</v>
      </c>
      <c r="AT215" s="200" t="s">
        <v>73</v>
      </c>
      <c r="AU215" s="200" t="s">
        <v>83</v>
      </c>
      <c r="AY215" s="199" t="s">
        <v>196</v>
      </c>
      <c r="BK215" s="201">
        <f>BK216</f>
        <v>0</v>
      </c>
    </row>
    <row r="216" spans="2:65" s="1" customFormat="1" ht="23" customHeight="1">
      <c r="B216" s="42"/>
      <c r="C216" s="204" t="s">
        <v>417</v>
      </c>
      <c r="D216" s="204" t="s">
        <v>198</v>
      </c>
      <c r="E216" s="205" t="s">
        <v>4234</v>
      </c>
      <c r="F216" s="206" t="s">
        <v>4235</v>
      </c>
      <c r="G216" s="207" t="s">
        <v>248</v>
      </c>
      <c r="H216" s="208">
        <v>1</v>
      </c>
      <c r="I216" s="209"/>
      <c r="J216" s="210">
        <f>ROUND(I216*H216,2)</f>
        <v>0</v>
      </c>
      <c r="K216" s="206" t="s">
        <v>202</v>
      </c>
      <c r="L216" s="62"/>
      <c r="M216" s="211" t="s">
        <v>24</v>
      </c>
      <c r="N216" s="212" t="s">
        <v>45</v>
      </c>
      <c r="O216" s="43"/>
      <c r="P216" s="213">
        <f>O216*H216</f>
        <v>0</v>
      </c>
      <c r="Q216" s="213">
        <v>1.575E-3</v>
      </c>
      <c r="R216" s="213">
        <f>Q216*H216</f>
        <v>1.575E-3</v>
      </c>
      <c r="S216" s="213">
        <v>0</v>
      </c>
      <c r="T216" s="214">
        <f>S216*H216</f>
        <v>0</v>
      </c>
      <c r="AR216" s="25" t="s">
        <v>203</v>
      </c>
      <c r="AT216" s="25" t="s">
        <v>198</v>
      </c>
      <c r="AU216" s="25" t="s">
        <v>211</v>
      </c>
      <c r="AY216" s="25" t="s">
        <v>196</v>
      </c>
      <c r="BE216" s="215">
        <f>IF(N216="základní",J216,0)</f>
        <v>0</v>
      </c>
      <c r="BF216" s="215">
        <f>IF(N216="snížená",J216,0)</f>
        <v>0</v>
      </c>
      <c r="BG216" s="215">
        <f>IF(N216="zákl. přenesená",J216,0)</f>
        <v>0</v>
      </c>
      <c r="BH216" s="215">
        <f>IF(N216="sníž. přenesená",J216,0)</f>
        <v>0</v>
      </c>
      <c r="BI216" s="215">
        <f>IF(N216="nulová",J216,0)</f>
        <v>0</v>
      </c>
      <c r="BJ216" s="25" t="s">
        <v>81</v>
      </c>
      <c r="BK216" s="215">
        <f>ROUND(I216*H216,2)</f>
        <v>0</v>
      </c>
      <c r="BL216" s="25" t="s">
        <v>203</v>
      </c>
      <c r="BM216" s="25" t="s">
        <v>4236</v>
      </c>
    </row>
    <row r="217" spans="2:65" s="11" customFormat="1" ht="22.25" customHeight="1">
      <c r="B217" s="188"/>
      <c r="C217" s="189"/>
      <c r="D217" s="190" t="s">
        <v>73</v>
      </c>
      <c r="E217" s="202" t="s">
        <v>4237</v>
      </c>
      <c r="F217" s="202" t="s">
        <v>4238</v>
      </c>
      <c r="G217" s="189"/>
      <c r="H217" s="189"/>
      <c r="I217" s="192"/>
      <c r="J217" s="203">
        <f>BK217</f>
        <v>0</v>
      </c>
      <c r="K217" s="189"/>
      <c r="L217" s="194"/>
      <c r="M217" s="195"/>
      <c r="N217" s="196"/>
      <c r="O217" s="196"/>
      <c r="P217" s="197">
        <f>SUM(P218:P233)</f>
        <v>0</v>
      </c>
      <c r="Q217" s="196"/>
      <c r="R217" s="197">
        <f>SUM(R218:R233)</f>
        <v>14.42909036</v>
      </c>
      <c r="S217" s="196"/>
      <c r="T217" s="198">
        <f>SUM(T218:T233)</f>
        <v>0</v>
      </c>
      <c r="AR217" s="199" t="s">
        <v>81</v>
      </c>
      <c r="AT217" s="200" t="s">
        <v>73</v>
      </c>
      <c r="AU217" s="200" t="s">
        <v>83</v>
      </c>
      <c r="AY217" s="199" t="s">
        <v>196</v>
      </c>
      <c r="BK217" s="201">
        <f>SUM(BK218:BK233)</f>
        <v>0</v>
      </c>
    </row>
    <row r="218" spans="2:65" s="1" customFormat="1" ht="46" customHeight="1">
      <c r="B218" s="42"/>
      <c r="C218" s="204" t="s">
        <v>427</v>
      </c>
      <c r="D218" s="204" t="s">
        <v>198</v>
      </c>
      <c r="E218" s="205" t="s">
        <v>3523</v>
      </c>
      <c r="F218" s="206" t="s">
        <v>3524</v>
      </c>
      <c r="G218" s="207" t="s">
        <v>320</v>
      </c>
      <c r="H218" s="208">
        <v>26.8</v>
      </c>
      <c r="I218" s="209"/>
      <c r="J218" s="210">
        <f>ROUND(I218*H218,2)</f>
        <v>0</v>
      </c>
      <c r="K218" s="206" t="s">
        <v>202</v>
      </c>
      <c r="L218" s="62"/>
      <c r="M218" s="211" t="s">
        <v>24</v>
      </c>
      <c r="N218" s="212" t="s">
        <v>45</v>
      </c>
      <c r="O218" s="43"/>
      <c r="P218" s="213">
        <f>O218*H218</f>
        <v>0</v>
      </c>
      <c r="Q218" s="213">
        <v>0.10094599999999999</v>
      </c>
      <c r="R218" s="213">
        <f>Q218*H218</f>
        <v>2.7053528</v>
      </c>
      <c r="S218" s="213">
        <v>0</v>
      </c>
      <c r="T218" s="214">
        <f>S218*H218</f>
        <v>0</v>
      </c>
      <c r="AR218" s="25" t="s">
        <v>203</v>
      </c>
      <c r="AT218" s="25" t="s">
        <v>198</v>
      </c>
      <c r="AU218" s="25" t="s">
        <v>211</v>
      </c>
      <c r="AY218" s="25" t="s">
        <v>196</v>
      </c>
      <c r="BE218" s="215">
        <f>IF(N218="základní",J218,0)</f>
        <v>0</v>
      </c>
      <c r="BF218" s="215">
        <f>IF(N218="snížená",J218,0)</f>
        <v>0</v>
      </c>
      <c r="BG218" s="215">
        <f>IF(N218="zákl. přenesená",J218,0)</f>
        <v>0</v>
      </c>
      <c r="BH218" s="215">
        <f>IF(N218="sníž. přenesená",J218,0)</f>
        <v>0</v>
      </c>
      <c r="BI218" s="215">
        <f>IF(N218="nulová",J218,0)</f>
        <v>0</v>
      </c>
      <c r="BJ218" s="25" t="s">
        <v>81</v>
      </c>
      <c r="BK218" s="215">
        <f>ROUND(I218*H218,2)</f>
        <v>0</v>
      </c>
      <c r="BL218" s="25" t="s">
        <v>203</v>
      </c>
      <c r="BM218" s="25" t="s">
        <v>4239</v>
      </c>
    </row>
    <row r="219" spans="2:65" s="12" customFormat="1">
      <c r="B219" s="216"/>
      <c r="C219" s="217"/>
      <c r="D219" s="218" t="s">
        <v>205</v>
      </c>
      <c r="E219" s="219" t="s">
        <v>24</v>
      </c>
      <c r="F219" s="220" t="s">
        <v>4240</v>
      </c>
      <c r="G219" s="217"/>
      <c r="H219" s="221">
        <v>18.8</v>
      </c>
      <c r="I219" s="222"/>
      <c r="J219" s="217"/>
      <c r="K219" s="217"/>
      <c r="L219" s="223"/>
      <c r="M219" s="224"/>
      <c r="N219" s="225"/>
      <c r="O219" s="225"/>
      <c r="P219" s="225"/>
      <c r="Q219" s="225"/>
      <c r="R219" s="225"/>
      <c r="S219" s="225"/>
      <c r="T219" s="226"/>
      <c r="AT219" s="227" t="s">
        <v>205</v>
      </c>
      <c r="AU219" s="227" t="s">
        <v>211</v>
      </c>
      <c r="AV219" s="12" t="s">
        <v>83</v>
      </c>
      <c r="AW219" s="12" t="s">
        <v>37</v>
      </c>
      <c r="AX219" s="12" t="s">
        <v>74</v>
      </c>
      <c r="AY219" s="227" t="s">
        <v>196</v>
      </c>
    </row>
    <row r="220" spans="2:65" s="13" customFormat="1">
      <c r="B220" s="228"/>
      <c r="C220" s="229"/>
      <c r="D220" s="218" t="s">
        <v>205</v>
      </c>
      <c r="E220" s="230" t="s">
        <v>24</v>
      </c>
      <c r="F220" s="231" t="s">
        <v>4205</v>
      </c>
      <c r="G220" s="229"/>
      <c r="H220" s="232">
        <v>18.8</v>
      </c>
      <c r="I220" s="233"/>
      <c r="J220" s="229"/>
      <c r="K220" s="229"/>
      <c r="L220" s="234"/>
      <c r="M220" s="235"/>
      <c r="N220" s="236"/>
      <c r="O220" s="236"/>
      <c r="P220" s="236"/>
      <c r="Q220" s="236"/>
      <c r="R220" s="236"/>
      <c r="S220" s="236"/>
      <c r="T220" s="237"/>
      <c r="AT220" s="238" t="s">
        <v>205</v>
      </c>
      <c r="AU220" s="238" t="s">
        <v>211</v>
      </c>
      <c r="AV220" s="13" t="s">
        <v>211</v>
      </c>
      <c r="AW220" s="13" t="s">
        <v>37</v>
      </c>
      <c r="AX220" s="13" t="s">
        <v>74</v>
      </c>
      <c r="AY220" s="238" t="s">
        <v>196</v>
      </c>
    </row>
    <row r="221" spans="2:65" s="12" customFormat="1">
      <c r="B221" s="216"/>
      <c r="C221" s="217"/>
      <c r="D221" s="218" t="s">
        <v>205</v>
      </c>
      <c r="E221" s="219" t="s">
        <v>24</v>
      </c>
      <c r="F221" s="220" t="s">
        <v>245</v>
      </c>
      <c r="G221" s="217"/>
      <c r="H221" s="221">
        <v>8</v>
      </c>
      <c r="I221" s="222"/>
      <c r="J221" s="217"/>
      <c r="K221" s="217"/>
      <c r="L221" s="223"/>
      <c r="M221" s="224"/>
      <c r="N221" s="225"/>
      <c r="O221" s="225"/>
      <c r="P221" s="225"/>
      <c r="Q221" s="225"/>
      <c r="R221" s="225"/>
      <c r="S221" s="225"/>
      <c r="T221" s="226"/>
      <c r="AT221" s="227" t="s">
        <v>205</v>
      </c>
      <c r="AU221" s="227" t="s">
        <v>211</v>
      </c>
      <c r="AV221" s="12" t="s">
        <v>83</v>
      </c>
      <c r="AW221" s="12" t="s">
        <v>37</v>
      </c>
      <c r="AX221" s="12" t="s">
        <v>74</v>
      </c>
      <c r="AY221" s="227" t="s">
        <v>196</v>
      </c>
    </row>
    <row r="222" spans="2:65" s="13" customFormat="1">
      <c r="B222" s="228"/>
      <c r="C222" s="229"/>
      <c r="D222" s="218" t="s">
        <v>205</v>
      </c>
      <c r="E222" s="230" t="s">
        <v>24</v>
      </c>
      <c r="F222" s="231" t="s">
        <v>4207</v>
      </c>
      <c r="G222" s="229"/>
      <c r="H222" s="232">
        <v>8</v>
      </c>
      <c r="I222" s="233"/>
      <c r="J222" s="229"/>
      <c r="K222" s="229"/>
      <c r="L222" s="234"/>
      <c r="M222" s="235"/>
      <c r="N222" s="236"/>
      <c r="O222" s="236"/>
      <c r="P222" s="236"/>
      <c r="Q222" s="236"/>
      <c r="R222" s="236"/>
      <c r="S222" s="236"/>
      <c r="T222" s="237"/>
      <c r="AT222" s="238" t="s">
        <v>205</v>
      </c>
      <c r="AU222" s="238" t="s">
        <v>211</v>
      </c>
      <c r="AV222" s="13" t="s">
        <v>211</v>
      </c>
      <c r="AW222" s="13" t="s">
        <v>37</v>
      </c>
      <c r="AX222" s="13" t="s">
        <v>74</v>
      </c>
      <c r="AY222" s="238" t="s">
        <v>196</v>
      </c>
    </row>
    <row r="223" spans="2:65" s="14" customFormat="1">
      <c r="B223" s="239"/>
      <c r="C223" s="240"/>
      <c r="D223" s="218" t="s">
        <v>205</v>
      </c>
      <c r="E223" s="241" t="s">
        <v>24</v>
      </c>
      <c r="F223" s="242" t="s">
        <v>238</v>
      </c>
      <c r="G223" s="240"/>
      <c r="H223" s="243">
        <v>26.8</v>
      </c>
      <c r="I223" s="244"/>
      <c r="J223" s="240"/>
      <c r="K223" s="240"/>
      <c r="L223" s="245"/>
      <c r="M223" s="246"/>
      <c r="N223" s="247"/>
      <c r="O223" s="247"/>
      <c r="P223" s="247"/>
      <c r="Q223" s="247"/>
      <c r="R223" s="247"/>
      <c r="S223" s="247"/>
      <c r="T223" s="248"/>
      <c r="AT223" s="249" t="s">
        <v>205</v>
      </c>
      <c r="AU223" s="249" t="s">
        <v>211</v>
      </c>
      <c r="AV223" s="14" t="s">
        <v>203</v>
      </c>
      <c r="AW223" s="14" t="s">
        <v>37</v>
      </c>
      <c r="AX223" s="14" t="s">
        <v>81</v>
      </c>
      <c r="AY223" s="249" t="s">
        <v>196</v>
      </c>
    </row>
    <row r="224" spans="2:65" s="1" customFormat="1" ht="23" customHeight="1">
      <c r="B224" s="42"/>
      <c r="C224" s="250" t="s">
        <v>429</v>
      </c>
      <c r="D224" s="250" t="s">
        <v>252</v>
      </c>
      <c r="E224" s="251" t="s">
        <v>3527</v>
      </c>
      <c r="F224" s="252" t="s">
        <v>3528</v>
      </c>
      <c r="G224" s="253" t="s">
        <v>320</v>
      </c>
      <c r="H224" s="254">
        <v>27.068000000000001</v>
      </c>
      <c r="I224" s="255"/>
      <c r="J224" s="256">
        <f>ROUND(I224*H224,2)</f>
        <v>0</v>
      </c>
      <c r="K224" s="252" t="s">
        <v>202</v>
      </c>
      <c r="L224" s="257"/>
      <c r="M224" s="258" t="s">
        <v>24</v>
      </c>
      <c r="N224" s="259" t="s">
        <v>45</v>
      </c>
      <c r="O224" s="43"/>
      <c r="P224" s="213">
        <f>O224*H224</f>
        <v>0</v>
      </c>
      <c r="Q224" s="213">
        <v>2.4E-2</v>
      </c>
      <c r="R224" s="213">
        <f>Q224*H224</f>
        <v>0.6496320000000001</v>
      </c>
      <c r="S224" s="213">
        <v>0</v>
      </c>
      <c r="T224" s="214">
        <f>S224*H224</f>
        <v>0</v>
      </c>
      <c r="AR224" s="25" t="s">
        <v>245</v>
      </c>
      <c r="AT224" s="25" t="s">
        <v>252</v>
      </c>
      <c r="AU224" s="25" t="s">
        <v>211</v>
      </c>
      <c r="AY224" s="25" t="s">
        <v>196</v>
      </c>
      <c r="BE224" s="215">
        <f>IF(N224="základní",J224,0)</f>
        <v>0</v>
      </c>
      <c r="BF224" s="215">
        <f>IF(N224="snížená",J224,0)</f>
        <v>0</v>
      </c>
      <c r="BG224" s="215">
        <f>IF(N224="zákl. přenesená",J224,0)</f>
        <v>0</v>
      </c>
      <c r="BH224" s="215">
        <f>IF(N224="sníž. přenesená",J224,0)</f>
        <v>0</v>
      </c>
      <c r="BI224" s="215">
        <f>IF(N224="nulová",J224,0)</f>
        <v>0</v>
      </c>
      <c r="BJ224" s="25" t="s">
        <v>81</v>
      </c>
      <c r="BK224" s="215">
        <f>ROUND(I224*H224,2)</f>
        <v>0</v>
      </c>
      <c r="BL224" s="25" t="s">
        <v>203</v>
      </c>
      <c r="BM224" s="25" t="s">
        <v>4241</v>
      </c>
    </row>
    <row r="225" spans="2:65" s="12" customFormat="1">
      <c r="B225" s="216"/>
      <c r="C225" s="217"/>
      <c r="D225" s="218" t="s">
        <v>205</v>
      </c>
      <c r="E225" s="219" t="s">
        <v>24</v>
      </c>
      <c r="F225" s="220" t="s">
        <v>4242</v>
      </c>
      <c r="G225" s="217"/>
      <c r="H225" s="221">
        <v>27.068000000000001</v>
      </c>
      <c r="I225" s="222"/>
      <c r="J225" s="217"/>
      <c r="K225" s="217"/>
      <c r="L225" s="223"/>
      <c r="M225" s="224"/>
      <c r="N225" s="225"/>
      <c r="O225" s="225"/>
      <c r="P225" s="225"/>
      <c r="Q225" s="225"/>
      <c r="R225" s="225"/>
      <c r="S225" s="225"/>
      <c r="T225" s="226"/>
      <c r="AT225" s="227" t="s">
        <v>205</v>
      </c>
      <c r="AU225" s="227" t="s">
        <v>211</v>
      </c>
      <c r="AV225" s="12" t="s">
        <v>83</v>
      </c>
      <c r="AW225" s="12" t="s">
        <v>37</v>
      </c>
      <c r="AX225" s="12" t="s">
        <v>81</v>
      </c>
      <c r="AY225" s="227" t="s">
        <v>196</v>
      </c>
    </row>
    <row r="226" spans="2:65" s="1" customFormat="1" ht="46" customHeight="1">
      <c r="B226" s="42"/>
      <c r="C226" s="204" t="s">
        <v>433</v>
      </c>
      <c r="D226" s="204" t="s">
        <v>198</v>
      </c>
      <c r="E226" s="205" t="s">
        <v>4243</v>
      </c>
      <c r="F226" s="206" t="s">
        <v>4244</v>
      </c>
      <c r="G226" s="207" t="s">
        <v>320</v>
      </c>
      <c r="H226" s="208">
        <v>23</v>
      </c>
      <c r="I226" s="209"/>
      <c r="J226" s="210">
        <f>ROUND(I226*H226,2)</f>
        <v>0</v>
      </c>
      <c r="K226" s="206" t="s">
        <v>202</v>
      </c>
      <c r="L226" s="62"/>
      <c r="M226" s="211" t="s">
        <v>24</v>
      </c>
      <c r="N226" s="212" t="s">
        <v>45</v>
      </c>
      <c r="O226" s="43"/>
      <c r="P226" s="213">
        <f>O226*H226</f>
        <v>0</v>
      </c>
      <c r="Q226" s="213">
        <v>0.15539952000000001</v>
      </c>
      <c r="R226" s="213">
        <f>Q226*H226</f>
        <v>3.5741889600000003</v>
      </c>
      <c r="S226" s="213">
        <v>0</v>
      </c>
      <c r="T226" s="214">
        <f>S226*H226</f>
        <v>0</v>
      </c>
      <c r="AR226" s="25" t="s">
        <v>203</v>
      </c>
      <c r="AT226" s="25" t="s">
        <v>198</v>
      </c>
      <c r="AU226" s="25" t="s">
        <v>211</v>
      </c>
      <c r="AY226" s="25" t="s">
        <v>196</v>
      </c>
      <c r="BE226" s="215">
        <f>IF(N226="základní",J226,0)</f>
        <v>0</v>
      </c>
      <c r="BF226" s="215">
        <f>IF(N226="snížená",J226,0)</f>
        <v>0</v>
      </c>
      <c r="BG226" s="215">
        <f>IF(N226="zákl. přenesená",J226,0)</f>
        <v>0</v>
      </c>
      <c r="BH226" s="215">
        <f>IF(N226="sníž. přenesená",J226,0)</f>
        <v>0</v>
      </c>
      <c r="BI226" s="215">
        <f>IF(N226="nulová",J226,0)</f>
        <v>0</v>
      </c>
      <c r="BJ226" s="25" t="s">
        <v>81</v>
      </c>
      <c r="BK226" s="215">
        <f>ROUND(I226*H226,2)</f>
        <v>0</v>
      </c>
      <c r="BL226" s="25" t="s">
        <v>203</v>
      </c>
      <c r="BM226" s="25" t="s">
        <v>4245</v>
      </c>
    </row>
    <row r="227" spans="2:65" s="12" customFormat="1">
      <c r="B227" s="216"/>
      <c r="C227" s="217"/>
      <c r="D227" s="218" t="s">
        <v>205</v>
      </c>
      <c r="E227" s="219" t="s">
        <v>24</v>
      </c>
      <c r="F227" s="220" t="s">
        <v>4246</v>
      </c>
      <c r="G227" s="217"/>
      <c r="H227" s="221">
        <v>23</v>
      </c>
      <c r="I227" s="222"/>
      <c r="J227" s="217"/>
      <c r="K227" s="217"/>
      <c r="L227" s="223"/>
      <c r="M227" s="224"/>
      <c r="N227" s="225"/>
      <c r="O227" s="225"/>
      <c r="P227" s="225"/>
      <c r="Q227" s="225"/>
      <c r="R227" s="225"/>
      <c r="S227" s="225"/>
      <c r="T227" s="226"/>
      <c r="AT227" s="227" t="s">
        <v>205</v>
      </c>
      <c r="AU227" s="227" t="s">
        <v>211</v>
      </c>
      <c r="AV227" s="12" t="s">
        <v>83</v>
      </c>
      <c r="AW227" s="12" t="s">
        <v>37</v>
      </c>
      <c r="AX227" s="12" t="s">
        <v>74</v>
      </c>
      <c r="AY227" s="227" t="s">
        <v>196</v>
      </c>
    </row>
    <row r="228" spans="2:65" s="13" customFormat="1">
      <c r="B228" s="228"/>
      <c r="C228" s="229"/>
      <c r="D228" s="218" t="s">
        <v>205</v>
      </c>
      <c r="E228" s="230" t="s">
        <v>24</v>
      </c>
      <c r="F228" s="231" t="s">
        <v>4207</v>
      </c>
      <c r="G228" s="229"/>
      <c r="H228" s="232">
        <v>23</v>
      </c>
      <c r="I228" s="233"/>
      <c r="J228" s="229"/>
      <c r="K228" s="229"/>
      <c r="L228" s="234"/>
      <c r="M228" s="235"/>
      <c r="N228" s="236"/>
      <c r="O228" s="236"/>
      <c r="P228" s="236"/>
      <c r="Q228" s="236"/>
      <c r="R228" s="236"/>
      <c r="S228" s="236"/>
      <c r="T228" s="237"/>
      <c r="AT228" s="238" t="s">
        <v>205</v>
      </c>
      <c r="AU228" s="238" t="s">
        <v>211</v>
      </c>
      <c r="AV228" s="13" t="s">
        <v>211</v>
      </c>
      <c r="AW228" s="13" t="s">
        <v>37</v>
      </c>
      <c r="AX228" s="13" t="s">
        <v>74</v>
      </c>
      <c r="AY228" s="238" t="s">
        <v>196</v>
      </c>
    </row>
    <row r="229" spans="2:65" s="14" customFormat="1">
      <c r="B229" s="239"/>
      <c r="C229" s="240"/>
      <c r="D229" s="218" t="s">
        <v>205</v>
      </c>
      <c r="E229" s="241" t="s">
        <v>24</v>
      </c>
      <c r="F229" s="242" t="s">
        <v>238</v>
      </c>
      <c r="G229" s="240"/>
      <c r="H229" s="243">
        <v>23</v>
      </c>
      <c r="I229" s="244"/>
      <c r="J229" s="240"/>
      <c r="K229" s="240"/>
      <c r="L229" s="245"/>
      <c r="M229" s="246"/>
      <c r="N229" s="247"/>
      <c r="O229" s="247"/>
      <c r="P229" s="247"/>
      <c r="Q229" s="247"/>
      <c r="R229" s="247"/>
      <c r="S229" s="247"/>
      <c r="T229" s="248"/>
      <c r="AT229" s="249" t="s">
        <v>205</v>
      </c>
      <c r="AU229" s="249" t="s">
        <v>211</v>
      </c>
      <c r="AV229" s="14" t="s">
        <v>203</v>
      </c>
      <c r="AW229" s="14" t="s">
        <v>37</v>
      </c>
      <c r="AX229" s="14" t="s">
        <v>81</v>
      </c>
      <c r="AY229" s="249" t="s">
        <v>196</v>
      </c>
    </row>
    <row r="230" spans="2:65" s="1" customFormat="1" ht="14.5" customHeight="1">
      <c r="B230" s="42"/>
      <c r="C230" s="250" t="s">
        <v>437</v>
      </c>
      <c r="D230" s="250" t="s">
        <v>252</v>
      </c>
      <c r="E230" s="251" t="s">
        <v>4247</v>
      </c>
      <c r="F230" s="252" t="s">
        <v>4248</v>
      </c>
      <c r="G230" s="253" t="s">
        <v>320</v>
      </c>
      <c r="H230" s="254">
        <v>23.23</v>
      </c>
      <c r="I230" s="255"/>
      <c r="J230" s="256">
        <f>ROUND(I230*H230,2)</f>
        <v>0</v>
      </c>
      <c r="K230" s="252" t="s">
        <v>202</v>
      </c>
      <c r="L230" s="257"/>
      <c r="M230" s="258" t="s">
        <v>24</v>
      </c>
      <c r="N230" s="259" t="s">
        <v>45</v>
      </c>
      <c r="O230" s="43"/>
      <c r="P230" s="213">
        <f>O230*H230</f>
        <v>0</v>
      </c>
      <c r="Q230" s="213">
        <v>8.1000000000000003E-2</v>
      </c>
      <c r="R230" s="213">
        <f>Q230*H230</f>
        <v>1.8816300000000001</v>
      </c>
      <c r="S230" s="213">
        <v>0</v>
      </c>
      <c r="T230" s="214">
        <f>S230*H230</f>
        <v>0</v>
      </c>
      <c r="AR230" s="25" t="s">
        <v>245</v>
      </c>
      <c r="AT230" s="25" t="s">
        <v>252</v>
      </c>
      <c r="AU230" s="25" t="s">
        <v>211</v>
      </c>
      <c r="AY230" s="25" t="s">
        <v>196</v>
      </c>
      <c r="BE230" s="215">
        <f>IF(N230="základní",J230,0)</f>
        <v>0</v>
      </c>
      <c r="BF230" s="215">
        <f>IF(N230="snížená",J230,0)</f>
        <v>0</v>
      </c>
      <c r="BG230" s="215">
        <f>IF(N230="zákl. přenesená",J230,0)</f>
        <v>0</v>
      </c>
      <c r="BH230" s="215">
        <f>IF(N230="sníž. přenesená",J230,0)</f>
        <v>0</v>
      </c>
      <c r="BI230" s="215">
        <f>IF(N230="nulová",J230,0)</f>
        <v>0</v>
      </c>
      <c r="BJ230" s="25" t="s">
        <v>81</v>
      </c>
      <c r="BK230" s="215">
        <f>ROUND(I230*H230,2)</f>
        <v>0</v>
      </c>
      <c r="BL230" s="25" t="s">
        <v>203</v>
      </c>
      <c r="BM230" s="25" t="s">
        <v>4249</v>
      </c>
    </row>
    <row r="231" spans="2:65" s="12" customFormat="1">
      <c r="B231" s="216"/>
      <c r="C231" s="217"/>
      <c r="D231" s="218" t="s">
        <v>205</v>
      </c>
      <c r="E231" s="219" t="s">
        <v>24</v>
      </c>
      <c r="F231" s="220" t="s">
        <v>4250</v>
      </c>
      <c r="G231" s="217"/>
      <c r="H231" s="221">
        <v>23.23</v>
      </c>
      <c r="I231" s="222"/>
      <c r="J231" s="217"/>
      <c r="K231" s="217"/>
      <c r="L231" s="223"/>
      <c r="M231" s="224"/>
      <c r="N231" s="225"/>
      <c r="O231" s="225"/>
      <c r="P231" s="225"/>
      <c r="Q231" s="225"/>
      <c r="R231" s="225"/>
      <c r="S231" s="225"/>
      <c r="T231" s="226"/>
      <c r="AT231" s="227" t="s">
        <v>205</v>
      </c>
      <c r="AU231" s="227" t="s">
        <v>211</v>
      </c>
      <c r="AV231" s="12" t="s">
        <v>83</v>
      </c>
      <c r="AW231" s="12" t="s">
        <v>37</v>
      </c>
      <c r="AX231" s="12" t="s">
        <v>81</v>
      </c>
      <c r="AY231" s="227" t="s">
        <v>196</v>
      </c>
    </row>
    <row r="232" spans="2:65" s="1" customFormat="1" ht="23" customHeight="1">
      <c r="B232" s="42"/>
      <c r="C232" s="204" t="s">
        <v>441</v>
      </c>
      <c r="D232" s="204" t="s">
        <v>198</v>
      </c>
      <c r="E232" s="205" t="s">
        <v>3530</v>
      </c>
      <c r="F232" s="206" t="s">
        <v>3531</v>
      </c>
      <c r="G232" s="207" t="s">
        <v>201</v>
      </c>
      <c r="H232" s="208">
        <v>2.4900000000000002</v>
      </c>
      <c r="I232" s="209"/>
      <c r="J232" s="210">
        <f>ROUND(I232*H232,2)</f>
        <v>0</v>
      </c>
      <c r="K232" s="206" t="s">
        <v>202</v>
      </c>
      <c r="L232" s="62"/>
      <c r="M232" s="211" t="s">
        <v>24</v>
      </c>
      <c r="N232" s="212" t="s">
        <v>45</v>
      </c>
      <c r="O232" s="43"/>
      <c r="P232" s="213">
        <f>O232*H232</f>
        <v>0</v>
      </c>
      <c r="Q232" s="213">
        <v>2.2563399999999998</v>
      </c>
      <c r="R232" s="213">
        <f>Q232*H232</f>
        <v>5.6182866000000002</v>
      </c>
      <c r="S232" s="213">
        <v>0</v>
      </c>
      <c r="T232" s="214">
        <f>S232*H232</f>
        <v>0</v>
      </c>
      <c r="AR232" s="25" t="s">
        <v>203</v>
      </c>
      <c r="AT232" s="25" t="s">
        <v>198</v>
      </c>
      <c r="AU232" s="25" t="s">
        <v>211</v>
      </c>
      <c r="AY232" s="25" t="s">
        <v>196</v>
      </c>
      <c r="BE232" s="215">
        <f>IF(N232="základní",J232,0)</f>
        <v>0</v>
      </c>
      <c r="BF232" s="215">
        <f>IF(N232="snížená",J232,0)</f>
        <v>0</v>
      </c>
      <c r="BG232" s="215">
        <f>IF(N232="zákl. přenesená",J232,0)</f>
        <v>0</v>
      </c>
      <c r="BH232" s="215">
        <f>IF(N232="sníž. přenesená",J232,0)</f>
        <v>0</v>
      </c>
      <c r="BI232" s="215">
        <f>IF(N232="nulová",J232,0)</f>
        <v>0</v>
      </c>
      <c r="BJ232" s="25" t="s">
        <v>81</v>
      </c>
      <c r="BK232" s="215">
        <f>ROUND(I232*H232,2)</f>
        <v>0</v>
      </c>
      <c r="BL232" s="25" t="s">
        <v>203</v>
      </c>
      <c r="BM232" s="25" t="s">
        <v>4251</v>
      </c>
    </row>
    <row r="233" spans="2:65" s="12" customFormat="1">
      <c r="B233" s="216"/>
      <c r="C233" s="217"/>
      <c r="D233" s="218" t="s">
        <v>205</v>
      </c>
      <c r="E233" s="219" t="s">
        <v>24</v>
      </c>
      <c r="F233" s="220" t="s">
        <v>4252</v>
      </c>
      <c r="G233" s="217"/>
      <c r="H233" s="221">
        <v>2.4900000000000002</v>
      </c>
      <c r="I233" s="222"/>
      <c r="J233" s="217"/>
      <c r="K233" s="217"/>
      <c r="L233" s="223"/>
      <c r="M233" s="224"/>
      <c r="N233" s="225"/>
      <c r="O233" s="225"/>
      <c r="P233" s="225"/>
      <c r="Q233" s="225"/>
      <c r="R233" s="225"/>
      <c r="S233" s="225"/>
      <c r="T233" s="226"/>
      <c r="AT233" s="227" t="s">
        <v>205</v>
      </c>
      <c r="AU233" s="227" t="s">
        <v>211</v>
      </c>
      <c r="AV233" s="12" t="s">
        <v>83</v>
      </c>
      <c r="AW233" s="12" t="s">
        <v>37</v>
      </c>
      <c r="AX233" s="12" t="s">
        <v>81</v>
      </c>
      <c r="AY233" s="227" t="s">
        <v>196</v>
      </c>
    </row>
    <row r="234" spans="2:65" s="11" customFormat="1" ht="22.25" customHeight="1">
      <c r="B234" s="188"/>
      <c r="C234" s="189"/>
      <c r="D234" s="190" t="s">
        <v>73</v>
      </c>
      <c r="E234" s="202" t="s">
        <v>684</v>
      </c>
      <c r="F234" s="202" t="s">
        <v>833</v>
      </c>
      <c r="G234" s="189"/>
      <c r="H234" s="189"/>
      <c r="I234" s="192"/>
      <c r="J234" s="203">
        <f>BK234</f>
        <v>0</v>
      </c>
      <c r="K234" s="189"/>
      <c r="L234" s="194"/>
      <c r="M234" s="195"/>
      <c r="N234" s="196"/>
      <c r="O234" s="196"/>
      <c r="P234" s="197">
        <f>SUM(P235:P265)</f>
        <v>0</v>
      </c>
      <c r="Q234" s="196"/>
      <c r="R234" s="197">
        <f>SUM(R235:R265)</f>
        <v>0</v>
      </c>
      <c r="S234" s="196"/>
      <c r="T234" s="198">
        <f>SUM(T235:T265)</f>
        <v>640.83140000000003</v>
      </c>
      <c r="AR234" s="199" t="s">
        <v>81</v>
      </c>
      <c r="AT234" s="200" t="s">
        <v>73</v>
      </c>
      <c r="AU234" s="200" t="s">
        <v>83</v>
      </c>
      <c r="AY234" s="199" t="s">
        <v>196</v>
      </c>
      <c r="BK234" s="201">
        <f>SUM(BK235:BK265)</f>
        <v>0</v>
      </c>
    </row>
    <row r="235" spans="2:65" s="1" customFormat="1" ht="23" customHeight="1">
      <c r="B235" s="42"/>
      <c r="C235" s="204" t="s">
        <v>445</v>
      </c>
      <c r="D235" s="204" t="s">
        <v>198</v>
      </c>
      <c r="E235" s="205" t="s">
        <v>4253</v>
      </c>
      <c r="F235" s="206" t="s">
        <v>4254</v>
      </c>
      <c r="G235" s="207" t="s">
        <v>320</v>
      </c>
      <c r="H235" s="208">
        <v>4</v>
      </c>
      <c r="I235" s="209"/>
      <c r="J235" s="210">
        <f>ROUND(I235*H235,2)</f>
        <v>0</v>
      </c>
      <c r="K235" s="206" t="s">
        <v>202</v>
      </c>
      <c r="L235" s="62"/>
      <c r="M235" s="211" t="s">
        <v>24</v>
      </c>
      <c r="N235" s="212" t="s">
        <v>45</v>
      </c>
      <c r="O235" s="43"/>
      <c r="P235" s="213">
        <f>O235*H235</f>
        <v>0</v>
      </c>
      <c r="Q235" s="213">
        <v>0</v>
      </c>
      <c r="R235" s="213">
        <f>Q235*H235</f>
        <v>0</v>
      </c>
      <c r="S235" s="213">
        <v>9.2499999999999995E-3</v>
      </c>
      <c r="T235" s="214">
        <f>S235*H235</f>
        <v>3.6999999999999998E-2</v>
      </c>
      <c r="AR235" s="25" t="s">
        <v>203</v>
      </c>
      <c r="AT235" s="25" t="s">
        <v>198</v>
      </c>
      <c r="AU235" s="25" t="s">
        <v>211</v>
      </c>
      <c r="AY235" s="25" t="s">
        <v>196</v>
      </c>
      <c r="BE235" s="215">
        <f>IF(N235="základní",J235,0)</f>
        <v>0</v>
      </c>
      <c r="BF235" s="215">
        <f>IF(N235="snížená",J235,0)</f>
        <v>0</v>
      </c>
      <c r="BG235" s="215">
        <f>IF(N235="zákl. přenesená",J235,0)</f>
        <v>0</v>
      </c>
      <c r="BH235" s="215">
        <f>IF(N235="sníž. přenesená",J235,0)</f>
        <v>0</v>
      </c>
      <c r="BI235" s="215">
        <f>IF(N235="nulová",J235,0)</f>
        <v>0</v>
      </c>
      <c r="BJ235" s="25" t="s">
        <v>81</v>
      </c>
      <c r="BK235" s="215">
        <f>ROUND(I235*H235,2)</f>
        <v>0</v>
      </c>
      <c r="BL235" s="25" t="s">
        <v>203</v>
      </c>
      <c r="BM235" s="25" t="s">
        <v>4255</v>
      </c>
    </row>
    <row r="236" spans="2:65" s="1" customFormat="1" ht="34.5" customHeight="1">
      <c r="B236" s="42"/>
      <c r="C236" s="204" t="s">
        <v>450</v>
      </c>
      <c r="D236" s="204" t="s">
        <v>198</v>
      </c>
      <c r="E236" s="205" t="s">
        <v>4256</v>
      </c>
      <c r="F236" s="206" t="s">
        <v>4257</v>
      </c>
      <c r="G236" s="207" t="s">
        <v>248</v>
      </c>
      <c r="H236" s="208">
        <v>4</v>
      </c>
      <c r="I236" s="209"/>
      <c r="J236" s="210">
        <f>ROUND(I236*H236,2)</f>
        <v>0</v>
      </c>
      <c r="K236" s="206" t="s">
        <v>202</v>
      </c>
      <c r="L236" s="62"/>
      <c r="M236" s="211" t="s">
        <v>24</v>
      </c>
      <c r="N236" s="212" t="s">
        <v>45</v>
      </c>
      <c r="O236" s="43"/>
      <c r="P236" s="213">
        <f>O236*H236</f>
        <v>0</v>
      </c>
      <c r="Q236" s="213">
        <v>0</v>
      </c>
      <c r="R236" s="213">
        <f>Q236*H236</f>
        <v>0</v>
      </c>
      <c r="S236" s="213">
        <v>6.5699999999999995E-2</v>
      </c>
      <c r="T236" s="214">
        <f>S236*H236</f>
        <v>0.26279999999999998</v>
      </c>
      <c r="AR236" s="25" t="s">
        <v>203</v>
      </c>
      <c r="AT236" s="25" t="s">
        <v>198</v>
      </c>
      <c r="AU236" s="25" t="s">
        <v>211</v>
      </c>
      <c r="AY236" s="25" t="s">
        <v>196</v>
      </c>
      <c r="BE236" s="215">
        <f>IF(N236="základní",J236,0)</f>
        <v>0</v>
      </c>
      <c r="BF236" s="215">
        <f>IF(N236="snížená",J236,0)</f>
        <v>0</v>
      </c>
      <c r="BG236" s="215">
        <f>IF(N236="zákl. přenesená",J236,0)</f>
        <v>0</v>
      </c>
      <c r="BH236" s="215">
        <f>IF(N236="sníž. přenesená",J236,0)</f>
        <v>0</v>
      </c>
      <c r="BI236" s="215">
        <f>IF(N236="nulová",J236,0)</f>
        <v>0</v>
      </c>
      <c r="BJ236" s="25" t="s">
        <v>81</v>
      </c>
      <c r="BK236" s="215">
        <f>ROUND(I236*H236,2)</f>
        <v>0</v>
      </c>
      <c r="BL236" s="25" t="s">
        <v>203</v>
      </c>
      <c r="BM236" s="25" t="s">
        <v>4258</v>
      </c>
    </row>
    <row r="237" spans="2:65" s="1" customFormat="1" ht="23" customHeight="1">
      <c r="B237" s="42"/>
      <c r="C237" s="204" t="s">
        <v>456</v>
      </c>
      <c r="D237" s="204" t="s">
        <v>198</v>
      </c>
      <c r="E237" s="205" t="s">
        <v>4259</v>
      </c>
      <c r="F237" s="206" t="s">
        <v>4260</v>
      </c>
      <c r="G237" s="207" t="s">
        <v>248</v>
      </c>
      <c r="H237" s="208">
        <v>1</v>
      </c>
      <c r="I237" s="209"/>
      <c r="J237" s="210">
        <f>ROUND(I237*H237,2)</f>
        <v>0</v>
      </c>
      <c r="K237" s="206" t="s">
        <v>202</v>
      </c>
      <c r="L237" s="62"/>
      <c r="M237" s="211" t="s">
        <v>24</v>
      </c>
      <c r="N237" s="212" t="s">
        <v>45</v>
      </c>
      <c r="O237" s="43"/>
      <c r="P237" s="213">
        <f>O237*H237</f>
        <v>0</v>
      </c>
      <c r="Q237" s="213">
        <v>0</v>
      </c>
      <c r="R237" s="213">
        <f>Q237*H237</f>
        <v>0</v>
      </c>
      <c r="S237" s="213">
        <v>0.4</v>
      </c>
      <c r="T237" s="214">
        <f>S237*H237</f>
        <v>0.4</v>
      </c>
      <c r="AR237" s="25" t="s">
        <v>203</v>
      </c>
      <c r="AT237" s="25" t="s">
        <v>198</v>
      </c>
      <c r="AU237" s="25" t="s">
        <v>211</v>
      </c>
      <c r="AY237" s="25" t="s">
        <v>196</v>
      </c>
      <c r="BE237" s="215">
        <f>IF(N237="základní",J237,0)</f>
        <v>0</v>
      </c>
      <c r="BF237" s="215">
        <f>IF(N237="snížená",J237,0)</f>
        <v>0</v>
      </c>
      <c r="BG237" s="215">
        <f>IF(N237="zákl. přenesená",J237,0)</f>
        <v>0</v>
      </c>
      <c r="BH237" s="215">
        <f>IF(N237="sníž. přenesená",J237,0)</f>
        <v>0</v>
      </c>
      <c r="BI237" s="215">
        <f>IF(N237="nulová",J237,0)</f>
        <v>0</v>
      </c>
      <c r="BJ237" s="25" t="s">
        <v>81</v>
      </c>
      <c r="BK237" s="215">
        <f>ROUND(I237*H237,2)</f>
        <v>0</v>
      </c>
      <c r="BL237" s="25" t="s">
        <v>203</v>
      </c>
      <c r="BM237" s="25" t="s">
        <v>4261</v>
      </c>
    </row>
    <row r="238" spans="2:65" s="1" customFormat="1" ht="23" customHeight="1">
      <c r="B238" s="42"/>
      <c r="C238" s="204" t="s">
        <v>462</v>
      </c>
      <c r="D238" s="204" t="s">
        <v>198</v>
      </c>
      <c r="E238" s="205" t="s">
        <v>4011</v>
      </c>
      <c r="F238" s="206" t="s">
        <v>4012</v>
      </c>
      <c r="G238" s="207" t="s">
        <v>320</v>
      </c>
      <c r="H238" s="208">
        <v>22</v>
      </c>
      <c r="I238" s="209"/>
      <c r="J238" s="210">
        <f>ROUND(I238*H238,2)</f>
        <v>0</v>
      </c>
      <c r="K238" s="206" t="s">
        <v>202</v>
      </c>
      <c r="L238" s="62"/>
      <c r="M238" s="211" t="s">
        <v>24</v>
      </c>
      <c r="N238" s="212" t="s">
        <v>45</v>
      </c>
      <c r="O238" s="43"/>
      <c r="P238" s="213">
        <f>O238*H238</f>
        <v>0</v>
      </c>
      <c r="Q238" s="213">
        <v>0</v>
      </c>
      <c r="R238" s="213">
        <f>Q238*H238</f>
        <v>0</v>
      </c>
      <c r="S238" s="213">
        <v>3.6999999999999998E-2</v>
      </c>
      <c r="T238" s="214">
        <f>S238*H238</f>
        <v>0.81399999999999995</v>
      </c>
      <c r="AR238" s="25" t="s">
        <v>203</v>
      </c>
      <c r="AT238" s="25" t="s">
        <v>198</v>
      </c>
      <c r="AU238" s="25" t="s">
        <v>211</v>
      </c>
      <c r="AY238" s="25" t="s">
        <v>196</v>
      </c>
      <c r="BE238" s="215">
        <f>IF(N238="základní",J238,0)</f>
        <v>0</v>
      </c>
      <c r="BF238" s="215">
        <f>IF(N238="snížená",J238,0)</f>
        <v>0</v>
      </c>
      <c r="BG238" s="215">
        <f>IF(N238="zákl. přenesená",J238,0)</f>
        <v>0</v>
      </c>
      <c r="BH238" s="215">
        <f>IF(N238="sníž. přenesená",J238,0)</f>
        <v>0</v>
      </c>
      <c r="BI238" s="215">
        <f>IF(N238="nulová",J238,0)</f>
        <v>0</v>
      </c>
      <c r="BJ238" s="25" t="s">
        <v>81</v>
      </c>
      <c r="BK238" s="215">
        <f>ROUND(I238*H238,2)</f>
        <v>0</v>
      </c>
      <c r="BL238" s="25" t="s">
        <v>203</v>
      </c>
      <c r="BM238" s="25" t="s">
        <v>4262</v>
      </c>
    </row>
    <row r="239" spans="2:65" s="12" customFormat="1">
      <c r="B239" s="216"/>
      <c r="C239" s="217"/>
      <c r="D239" s="218" t="s">
        <v>205</v>
      </c>
      <c r="E239" s="219" t="s">
        <v>24</v>
      </c>
      <c r="F239" s="220" t="s">
        <v>4263</v>
      </c>
      <c r="G239" s="217"/>
      <c r="H239" s="221">
        <v>22</v>
      </c>
      <c r="I239" s="222"/>
      <c r="J239" s="217"/>
      <c r="K239" s="217"/>
      <c r="L239" s="223"/>
      <c r="M239" s="224"/>
      <c r="N239" s="225"/>
      <c r="O239" s="225"/>
      <c r="P239" s="225"/>
      <c r="Q239" s="225"/>
      <c r="R239" s="225"/>
      <c r="S239" s="225"/>
      <c r="T239" s="226"/>
      <c r="AT239" s="227" t="s">
        <v>205</v>
      </c>
      <c r="AU239" s="227" t="s">
        <v>211</v>
      </c>
      <c r="AV239" s="12" t="s">
        <v>83</v>
      </c>
      <c r="AW239" s="12" t="s">
        <v>37</v>
      </c>
      <c r="AX239" s="12" t="s">
        <v>81</v>
      </c>
      <c r="AY239" s="227" t="s">
        <v>196</v>
      </c>
    </row>
    <row r="240" spans="2:65" s="1" customFormat="1" ht="34.5" customHeight="1">
      <c r="B240" s="42"/>
      <c r="C240" s="204" t="s">
        <v>469</v>
      </c>
      <c r="D240" s="204" t="s">
        <v>198</v>
      </c>
      <c r="E240" s="205" t="s">
        <v>4264</v>
      </c>
      <c r="F240" s="206" t="s">
        <v>4265</v>
      </c>
      <c r="G240" s="207" t="s">
        <v>248</v>
      </c>
      <c r="H240" s="208">
        <v>1</v>
      </c>
      <c r="I240" s="209"/>
      <c r="J240" s="210">
        <f>ROUND(I240*H240,2)</f>
        <v>0</v>
      </c>
      <c r="K240" s="206" t="s">
        <v>202</v>
      </c>
      <c r="L240" s="62"/>
      <c r="M240" s="211" t="s">
        <v>24</v>
      </c>
      <c r="N240" s="212" t="s">
        <v>45</v>
      </c>
      <c r="O240" s="43"/>
      <c r="P240" s="213">
        <f>O240*H240</f>
        <v>0</v>
      </c>
      <c r="Q240" s="213">
        <v>0</v>
      </c>
      <c r="R240" s="213">
        <f>Q240*H240</f>
        <v>0</v>
      </c>
      <c r="S240" s="213">
        <v>0.01</v>
      </c>
      <c r="T240" s="214">
        <f>S240*H240</f>
        <v>0.01</v>
      </c>
      <c r="AR240" s="25" t="s">
        <v>203</v>
      </c>
      <c r="AT240" s="25" t="s">
        <v>198</v>
      </c>
      <c r="AU240" s="25" t="s">
        <v>211</v>
      </c>
      <c r="AY240" s="25" t="s">
        <v>196</v>
      </c>
      <c r="BE240" s="215">
        <f>IF(N240="základní",J240,0)</f>
        <v>0</v>
      </c>
      <c r="BF240" s="215">
        <f>IF(N240="snížená",J240,0)</f>
        <v>0</v>
      </c>
      <c r="BG240" s="215">
        <f>IF(N240="zákl. přenesená",J240,0)</f>
        <v>0</v>
      </c>
      <c r="BH240" s="215">
        <f>IF(N240="sníž. přenesená",J240,0)</f>
        <v>0</v>
      </c>
      <c r="BI240" s="215">
        <f>IF(N240="nulová",J240,0)</f>
        <v>0</v>
      </c>
      <c r="BJ240" s="25" t="s">
        <v>81</v>
      </c>
      <c r="BK240" s="215">
        <f>ROUND(I240*H240,2)</f>
        <v>0</v>
      </c>
      <c r="BL240" s="25" t="s">
        <v>203</v>
      </c>
      <c r="BM240" s="25" t="s">
        <v>4266</v>
      </c>
    </row>
    <row r="241" spans="2:65" s="1" customFormat="1" ht="23" customHeight="1">
      <c r="B241" s="42"/>
      <c r="C241" s="204" t="s">
        <v>473</v>
      </c>
      <c r="D241" s="204" t="s">
        <v>198</v>
      </c>
      <c r="E241" s="205" t="s">
        <v>4267</v>
      </c>
      <c r="F241" s="206" t="s">
        <v>4268</v>
      </c>
      <c r="G241" s="207" t="s">
        <v>201</v>
      </c>
      <c r="H241" s="208">
        <v>9.7200000000000006</v>
      </c>
      <c r="I241" s="209"/>
      <c r="J241" s="210">
        <f>ROUND(I241*H241,2)</f>
        <v>0</v>
      </c>
      <c r="K241" s="206" t="s">
        <v>202</v>
      </c>
      <c r="L241" s="62"/>
      <c r="M241" s="211" t="s">
        <v>24</v>
      </c>
      <c r="N241" s="212" t="s">
        <v>45</v>
      </c>
      <c r="O241" s="43"/>
      <c r="P241" s="213">
        <f>O241*H241</f>
        <v>0</v>
      </c>
      <c r="Q241" s="213">
        <v>0</v>
      </c>
      <c r="R241" s="213">
        <f>Q241*H241</f>
        <v>0</v>
      </c>
      <c r="S241" s="213">
        <v>2.2000000000000002</v>
      </c>
      <c r="T241" s="214">
        <f>S241*H241</f>
        <v>21.384000000000004</v>
      </c>
      <c r="AR241" s="25" t="s">
        <v>203</v>
      </c>
      <c r="AT241" s="25" t="s">
        <v>198</v>
      </c>
      <c r="AU241" s="25" t="s">
        <v>211</v>
      </c>
      <c r="AY241" s="25" t="s">
        <v>196</v>
      </c>
      <c r="BE241" s="215">
        <f>IF(N241="základní",J241,0)</f>
        <v>0</v>
      </c>
      <c r="BF241" s="215">
        <f>IF(N241="snížená",J241,0)</f>
        <v>0</v>
      </c>
      <c r="BG241" s="215">
        <f>IF(N241="zákl. přenesená",J241,0)</f>
        <v>0</v>
      </c>
      <c r="BH241" s="215">
        <f>IF(N241="sníž. přenesená",J241,0)</f>
        <v>0</v>
      </c>
      <c r="BI241" s="215">
        <f>IF(N241="nulová",J241,0)</f>
        <v>0</v>
      </c>
      <c r="BJ241" s="25" t="s">
        <v>81</v>
      </c>
      <c r="BK241" s="215">
        <f>ROUND(I241*H241,2)</f>
        <v>0</v>
      </c>
      <c r="BL241" s="25" t="s">
        <v>203</v>
      </c>
      <c r="BM241" s="25" t="s">
        <v>4269</v>
      </c>
    </row>
    <row r="242" spans="2:65" s="12" customFormat="1">
      <c r="B242" s="216"/>
      <c r="C242" s="217"/>
      <c r="D242" s="218" t="s">
        <v>205</v>
      </c>
      <c r="E242" s="219" t="s">
        <v>24</v>
      </c>
      <c r="F242" s="220" t="s">
        <v>4270</v>
      </c>
      <c r="G242" s="217"/>
      <c r="H242" s="221">
        <v>9.7200000000000006</v>
      </c>
      <c r="I242" s="222"/>
      <c r="J242" s="217"/>
      <c r="K242" s="217"/>
      <c r="L242" s="223"/>
      <c r="M242" s="224"/>
      <c r="N242" s="225"/>
      <c r="O242" s="225"/>
      <c r="P242" s="225"/>
      <c r="Q242" s="225"/>
      <c r="R242" s="225"/>
      <c r="S242" s="225"/>
      <c r="T242" s="226"/>
      <c r="AT242" s="227" t="s">
        <v>205</v>
      </c>
      <c r="AU242" s="227" t="s">
        <v>211</v>
      </c>
      <c r="AV242" s="12" t="s">
        <v>83</v>
      </c>
      <c r="AW242" s="12" t="s">
        <v>37</v>
      </c>
      <c r="AX242" s="12" t="s">
        <v>81</v>
      </c>
      <c r="AY242" s="227" t="s">
        <v>196</v>
      </c>
    </row>
    <row r="243" spans="2:65" s="1" customFormat="1" ht="34.5" customHeight="1">
      <c r="B243" s="42"/>
      <c r="C243" s="204" t="s">
        <v>478</v>
      </c>
      <c r="D243" s="204" t="s">
        <v>198</v>
      </c>
      <c r="E243" s="205" t="s">
        <v>4271</v>
      </c>
      <c r="F243" s="206" t="s">
        <v>4272</v>
      </c>
      <c r="G243" s="207" t="s">
        <v>201</v>
      </c>
      <c r="H243" s="208">
        <v>1.08</v>
      </c>
      <c r="I243" s="209"/>
      <c r="J243" s="210">
        <f>ROUND(I243*H243,2)</f>
        <v>0</v>
      </c>
      <c r="K243" s="206" t="s">
        <v>202</v>
      </c>
      <c r="L243" s="62"/>
      <c r="M243" s="211" t="s">
        <v>24</v>
      </c>
      <c r="N243" s="212" t="s">
        <v>45</v>
      </c>
      <c r="O243" s="43"/>
      <c r="P243" s="213">
        <f>O243*H243</f>
        <v>0</v>
      </c>
      <c r="Q243" s="213">
        <v>0</v>
      </c>
      <c r="R243" s="213">
        <f>Q243*H243</f>
        <v>0</v>
      </c>
      <c r="S243" s="213">
        <v>2.5</v>
      </c>
      <c r="T243" s="214">
        <f>S243*H243</f>
        <v>2.7</v>
      </c>
      <c r="AR243" s="25" t="s">
        <v>203</v>
      </c>
      <c r="AT243" s="25" t="s">
        <v>198</v>
      </c>
      <c r="AU243" s="25" t="s">
        <v>211</v>
      </c>
      <c r="AY243" s="25" t="s">
        <v>196</v>
      </c>
      <c r="BE243" s="215">
        <f>IF(N243="základní",J243,0)</f>
        <v>0</v>
      </c>
      <c r="BF243" s="215">
        <f>IF(N243="snížená",J243,0)</f>
        <v>0</v>
      </c>
      <c r="BG243" s="215">
        <f>IF(N243="zákl. přenesená",J243,0)</f>
        <v>0</v>
      </c>
      <c r="BH243" s="215">
        <f>IF(N243="sníž. přenesená",J243,0)</f>
        <v>0</v>
      </c>
      <c r="BI243" s="215">
        <f>IF(N243="nulová",J243,0)</f>
        <v>0</v>
      </c>
      <c r="BJ243" s="25" t="s">
        <v>81</v>
      </c>
      <c r="BK243" s="215">
        <f>ROUND(I243*H243,2)</f>
        <v>0</v>
      </c>
      <c r="BL243" s="25" t="s">
        <v>203</v>
      </c>
      <c r="BM243" s="25" t="s">
        <v>4273</v>
      </c>
    </row>
    <row r="244" spans="2:65" s="12" customFormat="1">
      <c r="B244" s="216"/>
      <c r="C244" s="217"/>
      <c r="D244" s="218" t="s">
        <v>205</v>
      </c>
      <c r="E244" s="219" t="s">
        <v>24</v>
      </c>
      <c r="F244" s="220" t="s">
        <v>4274</v>
      </c>
      <c r="G244" s="217"/>
      <c r="H244" s="221">
        <v>1.08</v>
      </c>
      <c r="I244" s="222"/>
      <c r="J244" s="217"/>
      <c r="K244" s="217"/>
      <c r="L244" s="223"/>
      <c r="M244" s="224"/>
      <c r="N244" s="225"/>
      <c r="O244" s="225"/>
      <c r="P244" s="225"/>
      <c r="Q244" s="225"/>
      <c r="R244" s="225"/>
      <c r="S244" s="225"/>
      <c r="T244" s="226"/>
      <c r="AT244" s="227" t="s">
        <v>205</v>
      </c>
      <c r="AU244" s="227" t="s">
        <v>211</v>
      </c>
      <c r="AV244" s="12" t="s">
        <v>83</v>
      </c>
      <c r="AW244" s="12" t="s">
        <v>37</v>
      </c>
      <c r="AX244" s="12" t="s">
        <v>81</v>
      </c>
      <c r="AY244" s="227" t="s">
        <v>196</v>
      </c>
    </row>
    <row r="245" spans="2:65" s="1" customFormat="1" ht="14.5" customHeight="1">
      <c r="B245" s="42"/>
      <c r="C245" s="204" t="s">
        <v>483</v>
      </c>
      <c r="D245" s="204" t="s">
        <v>198</v>
      </c>
      <c r="E245" s="205" t="s">
        <v>4275</v>
      </c>
      <c r="F245" s="206" t="s">
        <v>4276</v>
      </c>
      <c r="G245" s="207" t="s">
        <v>201</v>
      </c>
      <c r="H245" s="208">
        <v>6.6</v>
      </c>
      <c r="I245" s="209"/>
      <c r="J245" s="210">
        <f>ROUND(I245*H245,2)</f>
        <v>0</v>
      </c>
      <c r="K245" s="206" t="s">
        <v>202</v>
      </c>
      <c r="L245" s="62"/>
      <c r="M245" s="211" t="s">
        <v>24</v>
      </c>
      <c r="N245" s="212" t="s">
        <v>45</v>
      </c>
      <c r="O245" s="43"/>
      <c r="P245" s="213">
        <f>O245*H245</f>
        <v>0</v>
      </c>
      <c r="Q245" s="213">
        <v>0</v>
      </c>
      <c r="R245" s="213">
        <f>Q245*H245</f>
        <v>0</v>
      </c>
      <c r="S245" s="213">
        <v>2</v>
      </c>
      <c r="T245" s="214">
        <f>S245*H245</f>
        <v>13.2</v>
      </c>
      <c r="AR245" s="25" t="s">
        <v>203</v>
      </c>
      <c r="AT245" s="25" t="s">
        <v>198</v>
      </c>
      <c r="AU245" s="25" t="s">
        <v>211</v>
      </c>
      <c r="AY245" s="25" t="s">
        <v>196</v>
      </c>
      <c r="BE245" s="215">
        <f>IF(N245="základní",J245,0)</f>
        <v>0</v>
      </c>
      <c r="BF245" s="215">
        <f>IF(N245="snížená",J245,0)</f>
        <v>0</v>
      </c>
      <c r="BG245" s="215">
        <f>IF(N245="zákl. přenesená",J245,0)</f>
        <v>0</v>
      </c>
      <c r="BH245" s="215">
        <f>IF(N245="sníž. přenesená",J245,0)</f>
        <v>0</v>
      </c>
      <c r="BI245" s="215">
        <f>IF(N245="nulová",J245,0)</f>
        <v>0</v>
      </c>
      <c r="BJ245" s="25" t="s">
        <v>81</v>
      </c>
      <c r="BK245" s="215">
        <f>ROUND(I245*H245,2)</f>
        <v>0</v>
      </c>
      <c r="BL245" s="25" t="s">
        <v>203</v>
      </c>
      <c r="BM245" s="25" t="s">
        <v>4277</v>
      </c>
    </row>
    <row r="246" spans="2:65" s="12" customFormat="1">
      <c r="B246" s="216"/>
      <c r="C246" s="217"/>
      <c r="D246" s="218" t="s">
        <v>205</v>
      </c>
      <c r="E246" s="219" t="s">
        <v>24</v>
      </c>
      <c r="F246" s="220" t="s">
        <v>4278</v>
      </c>
      <c r="G246" s="217"/>
      <c r="H246" s="221">
        <v>6.6</v>
      </c>
      <c r="I246" s="222"/>
      <c r="J246" s="217"/>
      <c r="K246" s="217"/>
      <c r="L246" s="223"/>
      <c r="M246" s="224"/>
      <c r="N246" s="225"/>
      <c r="O246" s="225"/>
      <c r="P246" s="225"/>
      <c r="Q246" s="225"/>
      <c r="R246" s="225"/>
      <c r="S246" s="225"/>
      <c r="T246" s="226"/>
      <c r="AT246" s="227" t="s">
        <v>205</v>
      </c>
      <c r="AU246" s="227" t="s">
        <v>211</v>
      </c>
      <c r="AV246" s="12" t="s">
        <v>83</v>
      </c>
      <c r="AW246" s="12" t="s">
        <v>37</v>
      </c>
      <c r="AX246" s="12" t="s">
        <v>81</v>
      </c>
      <c r="AY246" s="227" t="s">
        <v>196</v>
      </c>
    </row>
    <row r="247" spans="2:65" s="1" customFormat="1" ht="46" customHeight="1">
      <c r="B247" s="42"/>
      <c r="C247" s="204" t="s">
        <v>489</v>
      </c>
      <c r="D247" s="204" t="s">
        <v>198</v>
      </c>
      <c r="E247" s="205" t="s">
        <v>4279</v>
      </c>
      <c r="F247" s="206" t="s">
        <v>4280</v>
      </c>
      <c r="G247" s="207" t="s">
        <v>267</v>
      </c>
      <c r="H247" s="208">
        <v>102</v>
      </c>
      <c r="I247" s="209"/>
      <c r="J247" s="210">
        <f>ROUND(I247*H247,2)</f>
        <v>0</v>
      </c>
      <c r="K247" s="206" t="s">
        <v>202</v>
      </c>
      <c r="L247" s="62"/>
      <c r="M247" s="211" t="s">
        <v>24</v>
      </c>
      <c r="N247" s="212" t="s">
        <v>45</v>
      </c>
      <c r="O247" s="43"/>
      <c r="P247" s="213">
        <f>O247*H247</f>
        <v>0</v>
      </c>
      <c r="Q247" s="213">
        <v>0</v>
      </c>
      <c r="R247" s="213">
        <f>Q247*H247</f>
        <v>0</v>
      </c>
      <c r="S247" s="213">
        <v>0.24</v>
      </c>
      <c r="T247" s="214">
        <f>S247*H247</f>
        <v>24.48</v>
      </c>
      <c r="AR247" s="25" t="s">
        <v>203</v>
      </c>
      <c r="AT247" s="25" t="s">
        <v>198</v>
      </c>
      <c r="AU247" s="25" t="s">
        <v>211</v>
      </c>
      <c r="AY247" s="25" t="s">
        <v>196</v>
      </c>
      <c r="BE247" s="215">
        <f>IF(N247="základní",J247,0)</f>
        <v>0</v>
      </c>
      <c r="BF247" s="215">
        <f>IF(N247="snížená",J247,0)</f>
        <v>0</v>
      </c>
      <c r="BG247" s="215">
        <f>IF(N247="zákl. přenesená",J247,0)</f>
        <v>0</v>
      </c>
      <c r="BH247" s="215">
        <f>IF(N247="sníž. přenesená",J247,0)</f>
        <v>0</v>
      </c>
      <c r="BI247" s="215">
        <f>IF(N247="nulová",J247,0)</f>
        <v>0</v>
      </c>
      <c r="BJ247" s="25" t="s">
        <v>81</v>
      </c>
      <c r="BK247" s="215">
        <f>ROUND(I247*H247,2)</f>
        <v>0</v>
      </c>
      <c r="BL247" s="25" t="s">
        <v>203</v>
      </c>
      <c r="BM247" s="25" t="s">
        <v>4281</v>
      </c>
    </row>
    <row r="248" spans="2:65" s="12" customFormat="1">
      <c r="B248" s="216"/>
      <c r="C248" s="217"/>
      <c r="D248" s="218" t="s">
        <v>205</v>
      </c>
      <c r="E248" s="219" t="s">
        <v>24</v>
      </c>
      <c r="F248" s="220" t="s">
        <v>4282</v>
      </c>
      <c r="G248" s="217"/>
      <c r="H248" s="221">
        <v>102</v>
      </c>
      <c r="I248" s="222"/>
      <c r="J248" s="217"/>
      <c r="K248" s="217"/>
      <c r="L248" s="223"/>
      <c r="M248" s="224"/>
      <c r="N248" s="225"/>
      <c r="O248" s="225"/>
      <c r="P248" s="225"/>
      <c r="Q248" s="225"/>
      <c r="R248" s="225"/>
      <c r="S248" s="225"/>
      <c r="T248" s="226"/>
      <c r="AT248" s="227" t="s">
        <v>205</v>
      </c>
      <c r="AU248" s="227" t="s">
        <v>211</v>
      </c>
      <c r="AV248" s="12" t="s">
        <v>83</v>
      </c>
      <c r="AW248" s="12" t="s">
        <v>37</v>
      </c>
      <c r="AX248" s="12" t="s">
        <v>81</v>
      </c>
      <c r="AY248" s="227" t="s">
        <v>196</v>
      </c>
    </row>
    <row r="249" spans="2:65" s="1" customFormat="1" ht="46" customHeight="1">
      <c r="B249" s="42"/>
      <c r="C249" s="204" t="s">
        <v>494</v>
      </c>
      <c r="D249" s="204" t="s">
        <v>198</v>
      </c>
      <c r="E249" s="205" t="s">
        <v>3769</v>
      </c>
      <c r="F249" s="206" t="s">
        <v>3770</v>
      </c>
      <c r="G249" s="207" t="s">
        <v>267</v>
      </c>
      <c r="H249" s="208">
        <v>128.80000000000001</v>
      </c>
      <c r="I249" s="209"/>
      <c r="J249" s="210">
        <f>ROUND(I249*H249,2)</f>
        <v>0</v>
      </c>
      <c r="K249" s="206" t="s">
        <v>202</v>
      </c>
      <c r="L249" s="62"/>
      <c r="M249" s="211" t="s">
        <v>24</v>
      </c>
      <c r="N249" s="212" t="s">
        <v>45</v>
      </c>
      <c r="O249" s="43"/>
      <c r="P249" s="213">
        <f>O249*H249</f>
        <v>0</v>
      </c>
      <c r="Q249" s="213">
        <v>0</v>
      </c>
      <c r="R249" s="213">
        <f>Q249*H249</f>
        <v>0</v>
      </c>
      <c r="S249" s="213">
        <v>0.32500000000000001</v>
      </c>
      <c r="T249" s="214">
        <f>S249*H249</f>
        <v>41.860000000000007</v>
      </c>
      <c r="AR249" s="25" t="s">
        <v>203</v>
      </c>
      <c r="AT249" s="25" t="s">
        <v>198</v>
      </c>
      <c r="AU249" s="25" t="s">
        <v>211</v>
      </c>
      <c r="AY249" s="25" t="s">
        <v>196</v>
      </c>
      <c r="BE249" s="215">
        <f>IF(N249="základní",J249,0)</f>
        <v>0</v>
      </c>
      <c r="BF249" s="215">
        <f>IF(N249="snížená",J249,0)</f>
        <v>0</v>
      </c>
      <c r="BG249" s="215">
        <f>IF(N249="zákl. přenesená",J249,0)</f>
        <v>0</v>
      </c>
      <c r="BH249" s="215">
        <f>IF(N249="sníž. přenesená",J249,0)</f>
        <v>0</v>
      </c>
      <c r="BI249" s="215">
        <f>IF(N249="nulová",J249,0)</f>
        <v>0</v>
      </c>
      <c r="BJ249" s="25" t="s">
        <v>81</v>
      </c>
      <c r="BK249" s="215">
        <f>ROUND(I249*H249,2)</f>
        <v>0</v>
      </c>
      <c r="BL249" s="25" t="s">
        <v>203</v>
      </c>
      <c r="BM249" s="25" t="s">
        <v>4283</v>
      </c>
    </row>
    <row r="250" spans="2:65" s="12" customFormat="1">
      <c r="B250" s="216"/>
      <c r="C250" s="217"/>
      <c r="D250" s="218" t="s">
        <v>205</v>
      </c>
      <c r="E250" s="219" t="s">
        <v>24</v>
      </c>
      <c r="F250" s="220" t="s">
        <v>4284</v>
      </c>
      <c r="G250" s="217"/>
      <c r="H250" s="221">
        <v>128.80000000000001</v>
      </c>
      <c r="I250" s="222"/>
      <c r="J250" s="217"/>
      <c r="K250" s="217"/>
      <c r="L250" s="223"/>
      <c r="M250" s="224"/>
      <c r="N250" s="225"/>
      <c r="O250" s="225"/>
      <c r="P250" s="225"/>
      <c r="Q250" s="225"/>
      <c r="R250" s="225"/>
      <c r="S250" s="225"/>
      <c r="T250" s="226"/>
      <c r="AT250" s="227" t="s">
        <v>205</v>
      </c>
      <c r="AU250" s="227" t="s">
        <v>211</v>
      </c>
      <c r="AV250" s="12" t="s">
        <v>83</v>
      </c>
      <c r="AW250" s="12" t="s">
        <v>37</v>
      </c>
      <c r="AX250" s="12" t="s">
        <v>81</v>
      </c>
      <c r="AY250" s="227" t="s">
        <v>196</v>
      </c>
    </row>
    <row r="251" spans="2:65" s="1" customFormat="1" ht="57.5" customHeight="1">
      <c r="B251" s="42"/>
      <c r="C251" s="204" t="s">
        <v>499</v>
      </c>
      <c r="D251" s="204" t="s">
        <v>198</v>
      </c>
      <c r="E251" s="205" t="s">
        <v>4285</v>
      </c>
      <c r="F251" s="206" t="s">
        <v>4286</v>
      </c>
      <c r="G251" s="207" t="s">
        <v>267</v>
      </c>
      <c r="H251" s="208">
        <v>86.8</v>
      </c>
      <c r="I251" s="209"/>
      <c r="J251" s="210">
        <f>ROUND(I251*H251,2)</f>
        <v>0</v>
      </c>
      <c r="K251" s="206" t="s">
        <v>202</v>
      </c>
      <c r="L251" s="62"/>
      <c r="M251" s="211" t="s">
        <v>24</v>
      </c>
      <c r="N251" s="212" t="s">
        <v>45</v>
      </c>
      <c r="O251" s="43"/>
      <c r="P251" s="213">
        <f>O251*H251</f>
        <v>0</v>
      </c>
      <c r="Q251" s="213">
        <v>0</v>
      </c>
      <c r="R251" s="213">
        <f>Q251*H251</f>
        <v>0</v>
      </c>
      <c r="S251" s="213">
        <v>0.44</v>
      </c>
      <c r="T251" s="214">
        <f>S251*H251</f>
        <v>38.192</v>
      </c>
      <c r="AR251" s="25" t="s">
        <v>203</v>
      </c>
      <c r="AT251" s="25" t="s">
        <v>198</v>
      </c>
      <c r="AU251" s="25" t="s">
        <v>211</v>
      </c>
      <c r="AY251" s="25" t="s">
        <v>196</v>
      </c>
      <c r="BE251" s="215">
        <f>IF(N251="základní",J251,0)</f>
        <v>0</v>
      </c>
      <c r="BF251" s="215">
        <f>IF(N251="snížená",J251,0)</f>
        <v>0</v>
      </c>
      <c r="BG251" s="215">
        <f>IF(N251="zákl. přenesená",J251,0)</f>
        <v>0</v>
      </c>
      <c r="BH251" s="215">
        <f>IF(N251="sníž. přenesená",J251,0)</f>
        <v>0</v>
      </c>
      <c r="BI251" s="215">
        <f>IF(N251="nulová",J251,0)</f>
        <v>0</v>
      </c>
      <c r="BJ251" s="25" t="s">
        <v>81</v>
      </c>
      <c r="BK251" s="215">
        <f>ROUND(I251*H251,2)</f>
        <v>0</v>
      </c>
      <c r="BL251" s="25" t="s">
        <v>203</v>
      </c>
      <c r="BM251" s="25" t="s">
        <v>4287</v>
      </c>
    </row>
    <row r="252" spans="2:65" s="12" customFormat="1">
      <c r="B252" s="216"/>
      <c r="C252" s="217"/>
      <c r="D252" s="218" t="s">
        <v>205</v>
      </c>
      <c r="E252" s="219" t="s">
        <v>24</v>
      </c>
      <c r="F252" s="220" t="s">
        <v>4219</v>
      </c>
      <c r="G252" s="217"/>
      <c r="H252" s="221">
        <v>86.8</v>
      </c>
      <c r="I252" s="222"/>
      <c r="J252" s="217"/>
      <c r="K252" s="217"/>
      <c r="L252" s="223"/>
      <c r="M252" s="224"/>
      <c r="N252" s="225"/>
      <c r="O252" s="225"/>
      <c r="P252" s="225"/>
      <c r="Q252" s="225"/>
      <c r="R252" s="225"/>
      <c r="S252" s="225"/>
      <c r="T252" s="226"/>
      <c r="AT252" s="227" t="s">
        <v>205</v>
      </c>
      <c r="AU252" s="227" t="s">
        <v>211</v>
      </c>
      <c r="AV252" s="12" t="s">
        <v>83</v>
      </c>
      <c r="AW252" s="12" t="s">
        <v>37</v>
      </c>
      <c r="AX252" s="12" t="s">
        <v>81</v>
      </c>
      <c r="AY252" s="227" t="s">
        <v>196</v>
      </c>
    </row>
    <row r="253" spans="2:65" s="1" customFormat="1" ht="57.5" customHeight="1">
      <c r="B253" s="42"/>
      <c r="C253" s="204" t="s">
        <v>504</v>
      </c>
      <c r="D253" s="204" t="s">
        <v>198</v>
      </c>
      <c r="E253" s="205" t="s">
        <v>4288</v>
      </c>
      <c r="F253" s="206" t="s">
        <v>4289</v>
      </c>
      <c r="G253" s="207" t="s">
        <v>267</v>
      </c>
      <c r="H253" s="208">
        <v>423.2</v>
      </c>
      <c r="I253" s="209"/>
      <c r="J253" s="210">
        <f>ROUND(I253*H253,2)</f>
        <v>0</v>
      </c>
      <c r="K253" s="206" t="s">
        <v>202</v>
      </c>
      <c r="L253" s="62"/>
      <c r="M253" s="211" t="s">
        <v>24</v>
      </c>
      <c r="N253" s="212" t="s">
        <v>45</v>
      </c>
      <c r="O253" s="43"/>
      <c r="P253" s="213">
        <f>O253*H253</f>
        <v>0</v>
      </c>
      <c r="Q253" s="213">
        <v>0</v>
      </c>
      <c r="R253" s="213">
        <f>Q253*H253</f>
        <v>0</v>
      </c>
      <c r="S253" s="213">
        <v>9.8000000000000004E-2</v>
      </c>
      <c r="T253" s="214">
        <f>S253*H253</f>
        <v>41.473599999999998</v>
      </c>
      <c r="AR253" s="25" t="s">
        <v>203</v>
      </c>
      <c r="AT253" s="25" t="s">
        <v>198</v>
      </c>
      <c r="AU253" s="25" t="s">
        <v>211</v>
      </c>
      <c r="AY253" s="25" t="s">
        <v>196</v>
      </c>
      <c r="BE253" s="215">
        <f>IF(N253="základní",J253,0)</f>
        <v>0</v>
      </c>
      <c r="BF253" s="215">
        <f>IF(N253="snížená",J253,0)</f>
        <v>0</v>
      </c>
      <c r="BG253" s="215">
        <f>IF(N253="zákl. přenesená",J253,0)</f>
        <v>0</v>
      </c>
      <c r="BH253" s="215">
        <f>IF(N253="sníž. přenesená",J253,0)</f>
        <v>0</v>
      </c>
      <c r="BI253" s="215">
        <f>IF(N253="nulová",J253,0)</f>
        <v>0</v>
      </c>
      <c r="BJ253" s="25" t="s">
        <v>81</v>
      </c>
      <c r="BK253" s="215">
        <f>ROUND(I253*H253,2)</f>
        <v>0</v>
      </c>
      <c r="BL253" s="25" t="s">
        <v>203</v>
      </c>
      <c r="BM253" s="25" t="s">
        <v>4290</v>
      </c>
    </row>
    <row r="254" spans="2:65" s="12" customFormat="1">
      <c r="B254" s="216"/>
      <c r="C254" s="217"/>
      <c r="D254" s="218" t="s">
        <v>205</v>
      </c>
      <c r="E254" s="219" t="s">
        <v>24</v>
      </c>
      <c r="F254" s="220" t="s">
        <v>4216</v>
      </c>
      <c r="G254" s="217"/>
      <c r="H254" s="221">
        <v>190</v>
      </c>
      <c r="I254" s="222"/>
      <c r="J254" s="217"/>
      <c r="K254" s="217"/>
      <c r="L254" s="223"/>
      <c r="M254" s="224"/>
      <c r="N254" s="225"/>
      <c r="O254" s="225"/>
      <c r="P254" s="225"/>
      <c r="Q254" s="225"/>
      <c r="R254" s="225"/>
      <c r="S254" s="225"/>
      <c r="T254" s="226"/>
      <c r="AT254" s="227" t="s">
        <v>205</v>
      </c>
      <c r="AU254" s="227" t="s">
        <v>211</v>
      </c>
      <c r="AV254" s="12" t="s">
        <v>83</v>
      </c>
      <c r="AW254" s="12" t="s">
        <v>37</v>
      </c>
      <c r="AX254" s="12" t="s">
        <v>74</v>
      </c>
      <c r="AY254" s="227" t="s">
        <v>196</v>
      </c>
    </row>
    <row r="255" spans="2:65" s="12" customFormat="1">
      <c r="B255" s="216"/>
      <c r="C255" s="217"/>
      <c r="D255" s="218" t="s">
        <v>205</v>
      </c>
      <c r="E255" s="219" t="s">
        <v>24</v>
      </c>
      <c r="F255" s="220" t="s">
        <v>4217</v>
      </c>
      <c r="G255" s="217"/>
      <c r="H255" s="221">
        <v>280</v>
      </c>
      <c r="I255" s="222"/>
      <c r="J255" s="217"/>
      <c r="K255" s="217"/>
      <c r="L255" s="223"/>
      <c r="M255" s="224"/>
      <c r="N255" s="225"/>
      <c r="O255" s="225"/>
      <c r="P255" s="225"/>
      <c r="Q255" s="225"/>
      <c r="R255" s="225"/>
      <c r="S255" s="225"/>
      <c r="T255" s="226"/>
      <c r="AT255" s="227" t="s">
        <v>205</v>
      </c>
      <c r="AU255" s="227" t="s">
        <v>211</v>
      </c>
      <c r="AV255" s="12" t="s">
        <v>83</v>
      </c>
      <c r="AW255" s="12" t="s">
        <v>37</v>
      </c>
      <c r="AX255" s="12" t="s">
        <v>74</v>
      </c>
      <c r="AY255" s="227" t="s">
        <v>196</v>
      </c>
    </row>
    <row r="256" spans="2:65" s="12" customFormat="1">
      <c r="B256" s="216"/>
      <c r="C256" s="217"/>
      <c r="D256" s="218" t="s">
        <v>205</v>
      </c>
      <c r="E256" s="219" t="s">
        <v>24</v>
      </c>
      <c r="F256" s="220" t="s">
        <v>4218</v>
      </c>
      <c r="G256" s="217"/>
      <c r="H256" s="221">
        <v>59</v>
      </c>
      <c r="I256" s="222"/>
      <c r="J256" s="217"/>
      <c r="K256" s="217"/>
      <c r="L256" s="223"/>
      <c r="M256" s="224"/>
      <c r="N256" s="225"/>
      <c r="O256" s="225"/>
      <c r="P256" s="225"/>
      <c r="Q256" s="225"/>
      <c r="R256" s="225"/>
      <c r="S256" s="225"/>
      <c r="T256" s="226"/>
      <c r="AT256" s="227" t="s">
        <v>205</v>
      </c>
      <c r="AU256" s="227" t="s">
        <v>211</v>
      </c>
      <c r="AV256" s="12" t="s">
        <v>83</v>
      </c>
      <c r="AW256" s="12" t="s">
        <v>37</v>
      </c>
      <c r="AX256" s="12" t="s">
        <v>74</v>
      </c>
      <c r="AY256" s="227" t="s">
        <v>196</v>
      </c>
    </row>
    <row r="257" spans="2:65" s="13" customFormat="1">
      <c r="B257" s="228"/>
      <c r="C257" s="229"/>
      <c r="D257" s="218" t="s">
        <v>205</v>
      </c>
      <c r="E257" s="230" t="s">
        <v>24</v>
      </c>
      <c r="F257" s="231" t="s">
        <v>1753</v>
      </c>
      <c r="G257" s="229"/>
      <c r="H257" s="232">
        <v>529</v>
      </c>
      <c r="I257" s="233"/>
      <c r="J257" s="229"/>
      <c r="K257" s="229"/>
      <c r="L257" s="234"/>
      <c r="M257" s="235"/>
      <c r="N257" s="236"/>
      <c r="O257" s="236"/>
      <c r="P257" s="236"/>
      <c r="Q257" s="236"/>
      <c r="R257" s="236"/>
      <c r="S257" s="236"/>
      <c r="T257" s="237"/>
      <c r="AT257" s="238" t="s">
        <v>205</v>
      </c>
      <c r="AU257" s="238" t="s">
        <v>211</v>
      </c>
      <c r="AV257" s="13" t="s">
        <v>211</v>
      </c>
      <c r="AW257" s="13" t="s">
        <v>37</v>
      </c>
      <c r="AX257" s="13" t="s">
        <v>74</v>
      </c>
      <c r="AY257" s="238" t="s">
        <v>196</v>
      </c>
    </row>
    <row r="258" spans="2:65" s="12" customFormat="1">
      <c r="B258" s="216"/>
      <c r="C258" s="217"/>
      <c r="D258" s="218" t="s">
        <v>205</v>
      </c>
      <c r="E258" s="219" t="s">
        <v>24</v>
      </c>
      <c r="F258" s="220" t="s">
        <v>4291</v>
      </c>
      <c r="G258" s="217"/>
      <c r="H258" s="221">
        <v>423.2</v>
      </c>
      <c r="I258" s="222"/>
      <c r="J258" s="217"/>
      <c r="K258" s="217"/>
      <c r="L258" s="223"/>
      <c r="M258" s="224"/>
      <c r="N258" s="225"/>
      <c r="O258" s="225"/>
      <c r="P258" s="225"/>
      <c r="Q258" s="225"/>
      <c r="R258" s="225"/>
      <c r="S258" s="225"/>
      <c r="T258" s="226"/>
      <c r="AT258" s="227" t="s">
        <v>205</v>
      </c>
      <c r="AU258" s="227" t="s">
        <v>211</v>
      </c>
      <c r="AV258" s="12" t="s">
        <v>83</v>
      </c>
      <c r="AW258" s="12" t="s">
        <v>37</v>
      </c>
      <c r="AX258" s="12" t="s">
        <v>81</v>
      </c>
      <c r="AY258" s="227" t="s">
        <v>196</v>
      </c>
    </row>
    <row r="259" spans="2:65" s="1" customFormat="1" ht="69" customHeight="1">
      <c r="B259" s="42"/>
      <c r="C259" s="204" t="s">
        <v>509</v>
      </c>
      <c r="D259" s="204" t="s">
        <v>198</v>
      </c>
      <c r="E259" s="205" t="s">
        <v>4292</v>
      </c>
      <c r="F259" s="206" t="s">
        <v>4293</v>
      </c>
      <c r="G259" s="207" t="s">
        <v>267</v>
      </c>
      <c r="H259" s="208">
        <v>529</v>
      </c>
      <c r="I259" s="209"/>
      <c r="J259" s="210">
        <f>ROUND(I259*H259,2)</f>
        <v>0</v>
      </c>
      <c r="K259" s="206" t="s">
        <v>202</v>
      </c>
      <c r="L259" s="62"/>
      <c r="M259" s="211" t="s">
        <v>24</v>
      </c>
      <c r="N259" s="212" t="s">
        <v>45</v>
      </c>
      <c r="O259" s="43"/>
      <c r="P259" s="213">
        <f>O259*H259</f>
        <v>0</v>
      </c>
      <c r="Q259" s="213">
        <v>0</v>
      </c>
      <c r="R259" s="213">
        <f>Q259*H259</f>
        <v>0</v>
      </c>
      <c r="S259" s="213">
        <v>0.41699999999999998</v>
      </c>
      <c r="T259" s="214">
        <f>S259*H259</f>
        <v>220.59299999999999</v>
      </c>
      <c r="AR259" s="25" t="s">
        <v>203</v>
      </c>
      <c r="AT259" s="25" t="s">
        <v>198</v>
      </c>
      <c r="AU259" s="25" t="s">
        <v>211</v>
      </c>
      <c r="AY259" s="25" t="s">
        <v>196</v>
      </c>
      <c r="BE259" s="215">
        <f>IF(N259="základní",J259,0)</f>
        <v>0</v>
      </c>
      <c r="BF259" s="215">
        <f>IF(N259="snížená",J259,0)</f>
        <v>0</v>
      </c>
      <c r="BG259" s="215">
        <f>IF(N259="zákl. přenesená",J259,0)</f>
        <v>0</v>
      </c>
      <c r="BH259" s="215">
        <f>IF(N259="sníž. přenesená",J259,0)</f>
        <v>0</v>
      </c>
      <c r="BI259" s="215">
        <f>IF(N259="nulová",J259,0)</f>
        <v>0</v>
      </c>
      <c r="BJ259" s="25" t="s">
        <v>81</v>
      </c>
      <c r="BK259" s="215">
        <f>ROUND(I259*H259,2)</f>
        <v>0</v>
      </c>
      <c r="BL259" s="25" t="s">
        <v>203</v>
      </c>
      <c r="BM259" s="25" t="s">
        <v>4294</v>
      </c>
    </row>
    <row r="260" spans="2:65" s="12" customFormat="1">
      <c r="B260" s="216"/>
      <c r="C260" s="217"/>
      <c r="D260" s="218" t="s">
        <v>205</v>
      </c>
      <c r="E260" s="219" t="s">
        <v>24</v>
      </c>
      <c r="F260" s="220" t="s">
        <v>4216</v>
      </c>
      <c r="G260" s="217"/>
      <c r="H260" s="221">
        <v>190</v>
      </c>
      <c r="I260" s="222"/>
      <c r="J260" s="217"/>
      <c r="K260" s="217"/>
      <c r="L260" s="223"/>
      <c r="M260" s="224"/>
      <c r="N260" s="225"/>
      <c r="O260" s="225"/>
      <c r="P260" s="225"/>
      <c r="Q260" s="225"/>
      <c r="R260" s="225"/>
      <c r="S260" s="225"/>
      <c r="T260" s="226"/>
      <c r="AT260" s="227" t="s">
        <v>205</v>
      </c>
      <c r="AU260" s="227" t="s">
        <v>211</v>
      </c>
      <c r="AV260" s="12" t="s">
        <v>83</v>
      </c>
      <c r="AW260" s="12" t="s">
        <v>37</v>
      </c>
      <c r="AX260" s="12" t="s">
        <v>74</v>
      </c>
      <c r="AY260" s="227" t="s">
        <v>196</v>
      </c>
    </row>
    <row r="261" spans="2:65" s="12" customFormat="1">
      <c r="B261" s="216"/>
      <c r="C261" s="217"/>
      <c r="D261" s="218" t="s">
        <v>205</v>
      </c>
      <c r="E261" s="219" t="s">
        <v>24</v>
      </c>
      <c r="F261" s="220" t="s">
        <v>4217</v>
      </c>
      <c r="G261" s="217"/>
      <c r="H261" s="221">
        <v>280</v>
      </c>
      <c r="I261" s="222"/>
      <c r="J261" s="217"/>
      <c r="K261" s="217"/>
      <c r="L261" s="223"/>
      <c r="M261" s="224"/>
      <c r="N261" s="225"/>
      <c r="O261" s="225"/>
      <c r="P261" s="225"/>
      <c r="Q261" s="225"/>
      <c r="R261" s="225"/>
      <c r="S261" s="225"/>
      <c r="T261" s="226"/>
      <c r="AT261" s="227" t="s">
        <v>205</v>
      </c>
      <c r="AU261" s="227" t="s">
        <v>211</v>
      </c>
      <c r="AV261" s="12" t="s">
        <v>83</v>
      </c>
      <c r="AW261" s="12" t="s">
        <v>37</v>
      </c>
      <c r="AX261" s="12" t="s">
        <v>74</v>
      </c>
      <c r="AY261" s="227" t="s">
        <v>196</v>
      </c>
    </row>
    <row r="262" spans="2:65" s="12" customFormat="1">
      <c r="B262" s="216"/>
      <c r="C262" s="217"/>
      <c r="D262" s="218" t="s">
        <v>205</v>
      </c>
      <c r="E262" s="219" t="s">
        <v>24</v>
      </c>
      <c r="F262" s="220" t="s">
        <v>4218</v>
      </c>
      <c r="G262" s="217"/>
      <c r="H262" s="221">
        <v>59</v>
      </c>
      <c r="I262" s="222"/>
      <c r="J262" s="217"/>
      <c r="K262" s="217"/>
      <c r="L262" s="223"/>
      <c r="M262" s="224"/>
      <c r="N262" s="225"/>
      <c r="O262" s="225"/>
      <c r="P262" s="225"/>
      <c r="Q262" s="225"/>
      <c r="R262" s="225"/>
      <c r="S262" s="225"/>
      <c r="T262" s="226"/>
      <c r="AT262" s="227" t="s">
        <v>205</v>
      </c>
      <c r="AU262" s="227" t="s">
        <v>211</v>
      </c>
      <c r="AV262" s="12" t="s">
        <v>83</v>
      </c>
      <c r="AW262" s="12" t="s">
        <v>37</v>
      </c>
      <c r="AX262" s="12" t="s">
        <v>74</v>
      </c>
      <c r="AY262" s="227" t="s">
        <v>196</v>
      </c>
    </row>
    <row r="263" spans="2:65" s="14" customFormat="1">
      <c r="B263" s="239"/>
      <c r="C263" s="240"/>
      <c r="D263" s="218" t="s">
        <v>205</v>
      </c>
      <c r="E263" s="241" t="s">
        <v>24</v>
      </c>
      <c r="F263" s="242" t="s">
        <v>238</v>
      </c>
      <c r="G263" s="240"/>
      <c r="H263" s="243">
        <v>529</v>
      </c>
      <c r="I263" s="244"/>
      <c r="J263" s="240"/>
      <c r="K263" s="240"/>
      <c r="L263" s="245"/>
      <c r="M263" s="246"/>
      <c r="N263" s="247"/>
      <c r="O263" s="247"/>
      <c r="P263" s="247"/>
      <c r="Q263" s="247"/>
      <c r="R263" s="247"/>
      <c r="S263" s="247"/>
      <c r="T263" s="248"/>
      <c r="AT263" s="249" t="s">
        <v>205</v>
      </c>
      <c r="AU263" s="249" t="s">
        <v>211</v>
      </c>
      <c r="AV263" s="14" t="s">
        <v>203</v>
      </c>
      <c r="AW263" s="14" t="s">
        <v>37</v>
      </c>
      <c r="AX263" s="14" t="s">
        <v>81</v>
      </c>
      <c r="AY263" s="249" t="s">
        <v>196</v>
      </c>
    </row>
    <row r="264" spans="2:65" s="1" customFormat="1" ht="57.5" customHeight="1">
      <c r="B264" s="42"/>
      <c r="C264" s="204" t="s">
        <v>514</v>
      </c>
      <c r="D264" s="204" t="s">
        <v>198</v>
      </c>
      <c r="E264" s="205" t="s">
        <v>4295</v>
      </c>
      <c r="F264" s="206" t="s">
        <v>4296</v>
      </c>
      <c r="G264" s="207" t="s">
        <v>267</v>
      </c>
      <c r="H264" s="208">
        <v>529</v>
      </c>
      <c r="I264" s="209"/>
      <c r="J264" s="210">
        <f>ROUND(I264*H264,2)</f>
        <v>0</v>
      </c>
      <c r="K264" s="206" t="s">
        <v>202</v>
      </c>
      <c r="L264" s="62"/>
      <c r="M264" s="211" t="s">
        <v>24</v>
      </c>
      <c r="N264" s="212" t="s">
        <v>45</v>
      </c>
      <c r="O264" s="43"/>
      <c r="P264" s="213">
        <f>O264*H264</f>
        <v>0</v>
      </c>
      <c r="Q264" s="213">
        <v>0</v>
      </c>
      <c r="R264" s="213">
        <f>Q264*H264</f>
        <v>0</v>
      </c>
      <c r="S264" s="213">
        <v>0.44</v>
      </c>
      <c r="T264" s="214">
        <f>S264*H264</f>
        <v>232.76</v>
      </c>
      <c r="AR264" s="25" t="s">
        <v>203</v>
      </c>
      <c r="AT264" s="25" t="s">
        <v>198</v>
      </c>
      <c r="AU264" s="25" t="s">
        <v>211</v>
      </c>
      <c r="AY264" s="25" t="s">
        <v>196</v>
      </c>
      <c r="BE264" s="215">
        <f>IF(N264="základní",J264,0)</f>
        <v>0</v>
      </c>
      <c r="BF264" s="215">
        <f>IF(N264="snížená",J264,0)</f>
        <v>0</v>
      </c>
      <c r="BG264" s="215">
        <f>IF(N264="zákl. přenesená",J264,0)</f>
        <v>0</v>
      </c>
      <c r="BH264" s="215">
        <f>IF(N264="sníž. přenesená",J264,0)</f>
        <v>0</v>
      </c>
      <c r="BI264" s="215">
        <f>IF(N264="nulová",J264,0)</f>
        <v>0</v>
      </c>
      <c r="BJ264" s="25" t="s">
        <v>81</v>
      </c>
      <c r="BK264" s="215">
        <f>ROUND(I264*H264,2)</f>
        <v>0</v>
      </c>
      <c r="BL264" s="25" t="s">
        <v>203</v>
      </c>
      <c r="BM264" s="25" t="s">
        <v>4297</v>
      </c>
    </row>
    <row r="265" spans="2:65" s="1" customFormat="1" ht="46" customHeight="1">
      <c r="B265" s="42"/>
      <c r="C265" s="204" t="s">
        <v>518</v>
      </c>
      <c r="D265" s="204" t="s">
        <v>198</v>
      </c>
      <c r="E265" s="205" t="s">
        <v>4298</v>
      </c>
      <c r="F265" s="206" t="s">
        <v>4299</v>
      </c>
      <c r="G265" s="207" t="s">
        <v>320</v>
      </c>
      <c r="H265" s="208">
        <v>13</v>
      </c>
      <c r="I265" s="209"/>
      <c r="J265" s="210">
        <f>ROUND(I265*H265,2)</f>
        <v>0</v>
      </c>
      <c r="K265" s="206" t="s">
        <v>202</v>
      </c>
      <c r="L265" s="62"/>
      <c r="M265" s="211" t="s">
        <v>24</v>
      </c>
      <c r="N265" s="212" t="s">
        <v>45</v>
      </c>
      <c r="O265" s="43"/>
      <c r="P265" s="213">
        <f>O265*H265</f>
        <v>0</v>
      </c>
      <c r="Q265" s="213">
        <v>0</v>
      </c>
      <c r="R265" s="213">
        <f>Q265*H265</f>
        <v>0</v>
      </c>
      <c r="S265" s="213">
        <v>0.20499999999999999</v>
      </c>
      <c r="T265" s="214">
        <f>S265*H265</f>
        <v>2.665</v>
      </c>
      <c r="AR265" s="25" t="s">
        <v>203</v>
      </c>
      <c r="AT265" s="25" t="s">
        <v>198</v>
      </c>
      <c r="AU265" s="25" t="s">
        <v>211</v>
      </c>
      <c r="AY265" s="25" t="s">
        <v>196</v>
      </c>
      <c r="BE265" s="215">
        <f>IF(N265="základní",J265,0)</f>
        <v>0</v>
      </c>
      <c r="BF265" s="215">
        <f>IF(N265="snížená",J265,0)</f>
        <v>0</v>
      </c>
      <c r="BG265" s="215">
        <f>IF(N265="zákl. přenesená",J265,0)</f>
        <v>0</v>
      </c>
      <c r="BH265" s="215">
        <f>IF(N265="sníž. přenesená",J265,0)</f>
        <v>0</v>
      </c>
      <c r="BI265" s="215">
        <f>IF(N265="nulová",J265,0)</f>
        <v>0</v>
      </c>
      <c r="BJ265" s="25" t="s">
        <v>81</v>
      </c>
      <c r="BK265" s="215">
        <f>ROUND(I265*H265,2)</f>
        <v>0</v>
      </c>
      <c r="BL265" s="25" t="s">
        <v>203</v>
      </c>
      <c r="BM265" s="25" t="s">
        <v>4300</v>
      </c>
    </row>
    <row r="266" spans="2:65" s="11" customFormat="1" ht="29.9" customHeight="1">
      <c r="B266" s="188"/>
      <c r="C266" s="189"/>
      <c r="D266" s="190" t="s">
        <v>73</v>
      </c>
      <c r="E266" s="202" t="s">
        <v>1100</v>
      </c>
      <c r="F266" s="202" t="s">
        <v>1101</v>
      </c>
      <c r="G266" s="189"/>
      <c r="H266" s="189"/>
      <c r="I266" s="192"/>
      <c r="J266" s="203">
        <f>BK266</f>
        <v>0</v>
      </c>
      <c r="K266" s="189"/>
      <c r="L266" s="194"/>
      <c r="M266" s="195"/>
      <c r="N266" s="196"/>
      <c r="O266" s="196"/>
      <c r="P266" s="197">
        <f>SUM(P267:P280)</f>
        <v>0</v>
      </c>
      <c r="Q266" s="196"/>
      <c r="R266" s="197">
        <f>SUM(R267:R280)</f>
        <v>0</v>
      </c>
      <c r="S266" s="196"/>
      <c r="T266" s="198">
        <f>SUM(T267:T280)</f>
        <v>0</v>
      </c>
      <c r="AR266" s="199" t="s">
        <v>81</v>
      </c>
      <c r="AT266" s="200" t="s">
        <v>73</v>
      </c>
      <c r="AU266" s="200" t="s">
        <v>81</v>
      </c>
      <c r="AY266" s="199" t="s">
        <v>196</v>
      </c>
      <c r="BK266" s="201">
        <f>SUM(BK267:BK280)</f>
        <v>0</v>
      </c>
    </row>
    <row r="267" spans="2:65" s="1" customFormat="1" ht="23" customHeight="1">
      <c r="B267" s="42"/>
      <c r="C267" s="204" t="s">
        <v>523</v>
      </c>
      <c r="D267" s="204" t="s">
        <v>198</v>
      </c>
      <c r="E267" s="205" t="s">
        <v>1103</v>
      </c>
      <c r="F267" s="206" t="s">
        <v>1104</v>
      </c>
      <c r="G267" s="207" t="s">
        <v>214</v>
      </c>
      <c r="H267" s="208">
        <v>642.15899999999999</v>
      </c>
      <c r="I267" s="209"/>
      <c r="J267" s="210">
        <f>ROUND(I267*H267,2)</f>
        <v>0</v>
      </c>
      <c r="K267" s="206" t="s">
        <v>202</v>
      </c>
      <c r="L267" s="62"/>
      <c r="M267" s="211" t="s">
        <v>24</v>
      </c>
      <c r="N267" s="212" t="s">
        <v>45</v>
      </c>
      <c r="O267" s="43"/>
      <c r="P267" s="213">
        <f>O267*H267</f>
        <v>0</v>
      </c>
      <c r="Q267" s="213">
        <v>0</v>
      </c>
      <c r="R267" s="213">
        <f>Q267*H267</f>
        <v>0</v>
      </c>
      <c r="S267" s="213">
        <v>0</v>
      </c>
      <c r="T267" s="214">
        <f>S267*H267</f>
        <v>0</v>
      </c>
      <c r="AR267" s="25" t="s">
        <v>203</v>
      </c>
      <c r="AT267" s="25" t="s">
        <v>198</v>
      </c>
      <c r="AU267" s="25" t="s">
        <v>83</v>
      </c>
      <c r="AY267" s="25" t="s">
        <v>196</v>
      </c>
      <c r="BE267" s="215">
        <f>IF(N267="základní",J267,0)</f>
        <v>0</v>
      </c>
      <c r="BF267" s="215">
        <f>IF(N267="snížená",J267,0)</f>
        <v>0</v>
      </c>
      <c r="BG267" s="215">
        <f>IF(N267="zákl. přenesená",J267,0)</f>
        <v>0</v>
      </c>
      <c r="BH267" s="215">
        <f>IF(N267="sníž. přenesená",J267,0)</f>
        <v>0</v>
      </c>
      <c r="BI267" s="215">
        <f>IF(N267="nulová",J267,0)</f>
        <v>0</v>
      </c>
      <c r="BJ267" s="25" t="s">
        <v>81</v>
      </c>
      <c r="BK267" s="215">
        <f>ROUND(I267*H267,2)</f>
        <v>0</v>
      </c>
      <c r="BL267" s="25" t="s">
        <v>203</v>
      </c>
      <c r="BM267" s="25" t="s">
        <v>4301</v>
      </c>
    </row>
    <row r="268" spans="2:65" s="1" customFormat="1" ht="34.5" customHeight="1">
      <c r="B268" s="42"/>
      <c r="C268" s="204" t="s">
        <v>527</v>
      </c>
      <c r="D268" s="204" t="s">
        <v>198</v>
      </c>
      <c r="E268" s="205" t="s">
        <v>1107</v>
      </c>
      <c r="F268" s="206" t="s">
        <v>1108</v>
      </c>
      <c r="G268" s="207" t="s">
        <v>214</v>
      </c>
      <c r="H268" s="208">
        <v>1926.4770000000001</v>
      </c>
      <c r="I268" s="209"/>
      <c r="J268" s="210">
        <f>ROUND(I268*H268,2)</f>
        <v>0</v>
      </c>
      <c r="K268" s="206" t="s">
        <v>202</v>
      </c>
      <c r="L268" s="62"/>
      <c r="M268" s="211" t="s">
        <v>24</v>
      </c>
      <c r="N268" s="212" t="s">
        <v>45</v>
      </c>
      <c r="O268" s="43"/>
      <c r="P268" s="213">
        <f>O268*H268</f>
        <v>0</v>
      </c>
      <c r="Q268" s="213">
        <v>0</v>
      </c>
      <c r="R268" s="213">
        <f>Q268*H268</f>
        <v>0</v>
      </c>
      <c r="S268" s="213">
        <v>0</v>
      </c>
      <c r="T268" s="214">
        <f>S268*H268</f>
        <v>0</v>
      </c>
      <c r="AR268" s="25" t="s">
        <v>203</v>
      </c>
      <c r="AT268" s="25" t="s">
        <v>198</v>
      </c>
      <c r="AU268" s="25" t="s">
        <v>83</v>
      </c>
      <c r="AY268" s="25" t="s">
        <v>196</v>
      </c>
      <c r="BE268" s="215">
        <f>IF(N268="základní",J268,0)</f>
        <v>0</v>
      </c>
      <c r="BF268" s="215">
        <f>IF(N268="snížená",J268,0)</f>
        <v>0</v>
      </c>
      <c r="BG268" s="215">
        <f>IF(N268="zákl. přenesená",J268,0)</f>
        <v>0</v>
      </c>
      <c r="BH268" s="215">
        <f>IF(N268="sníž. přenesená",J268,0)</f>
        <v>0</v>
      </c>
      <c r="BI268" s="215">
        <f>IF(N268="nulová",J268,0)</f>
        <v>0</v>
      </c>
      <c r="BJ268" s="25" t="s">
        <v>81</v>
      </c>
      <c r="BK268" s="215">
        <f>ROUND(I268*H268,2)</f>
        <v>0</v>
      </c>
      <c r="BL268" s="25" t="s">
        <v>203</v>
      </c>
      <c r="BM268" s="25" t="s">
        <v>4302</v>
      </c>
    </row>
    <row r="269" spans="2:65" s="12" customFormat="1">
      <c r="B269" s="216"/>
      <c r="C269" s="217"/>
      <c r="D269" s="218" t="s">
        <v>205</v>
      </c>
      <c r="E269" s="219" t="s">
        <v>24</v>
      </c>
      <c r="F269" s="220" t="s">
        <v>4303</v>
      </c>
      <c r="G269" s="217"/>
      <c r="H269" s="221">
        <v>1926.4770000000001</v>
      </c>
      <c r="I269" s="222"/>
      <c r="J269" s="217"/>
      <c r="K269" s="217"/>
      <c r="L269" s="223"/>
      <c r="M269" s="224"/>
      <c r="N269" s="225"/>
      <c r="O269" s="225"/>
      <c r="P269" s="225"/>
      <c r="Q269" s="225"/>
      <c r="R269" s="225"/>
      <c r="S269" s="225"/>
      <c r="T269" s="226"/>
      <c r="AT269" s="227" t="s">
        <v>205</v>
      </c>
      <c r="AU269" s="227" t="s">
        <v>83</v>
      </c>
      <c r="AV269" s="12" t="s">
        <v>83</v>
      </c>
      <c r="AW269" s="12" t="s">
        <v>37</v>
      </c>
      <c r="AX269" s="12" t="s">
        <v>81</v>
      </c>
      <c r="AY269" s="227" t="s">
        <v>196</v>
      </c>
    </row>
    <row r="270" spans="2:65" s="1" customFormat="1" ht="34.5" customHeight="1">
      <c r="B270" s="42"/>
      <c r="C270" s="204" t="s">
        <v>531</v>
      </c>
      <c r="D270" s="204" t="s">
        <v>198</v>
      </c>
      <c r="E270" s="205" t="s">
        <v>3777</v>
      </c>
      <c r="F270" s="206" t="s">
        <v>3778</v>
      </c>
      <c r="G270" s="207" t="s">
        <v>214</v>
      </c>
      <c r="H270" s="208">
        <v>103.589</v>
      </c>
      <c r="I270" s="209"/>
      <c r="J270" s="210">
        <f>ROUND(I270*H270,2)</f>
        <v>0</v>
      </c>
      <c r="K270" s="206" t="s">
        <v>202</v>
      </c>
      <c r="L270" s="62"/>
      <c r="M270" s="211" t="s">
        <v>24</v>
      </c>
      <c r="N270" s="212" t="s">
        <v>45</v>
      </c>
      <c r="O270" s="43"/>
      <c r="P270" s="213">
        <f>O270*H270</f>
        <v>0</v>
      </c>
      <c r="Q270" s="213">
        <v>0</v>
      </c>
      <c r="R270" s="213">
        <f>Q270*H270</f>
        <v>0</v>
      </c>
      <c r="S270" s="213">
        <v>0</v>
      </c>
      <c r="T270" s="214">
        <f>S270*H270</f>
        <v>0</v>
      </c>
      <c r="AR270" s="25" t="s">
        <v>203</v>
      </c>
      <c r="AT270" s="25" t="s">
        <v>198</v>
      </c>
      <c r="AU270" s="25" t="s">
        <v>83</v>
      </c>
      <c r="AY270" s="25" t="s">
        <v>196</v>
      </c>
      <c r="BE270" s="215">
        <f>IF(N270="základní",J270,0)</f>
        <v>0</v>
      </c>
      <c r="BF270" s="215">
        <f>IF(N270="snížená",J270,0)</f>
        <v>0</v>
      </c>
      <c r="BG270" s="215">
        <f>IF(N270="zákl. přenesená",J270,0)</f>
        <v>0</v>
      </c>
      <c r="BH270" s="215">
        <f>IF(N270="sníž. přenesená",J270,0)</f>
        <v>0</v>
      </c>
      <c r="BI270" s="215">
        <f>IF(N270="nulová",J270,0)</f>
        <v>0</v>
      </c>
      <c r="BJ270" s="25" t="s">
        <v>81</v>
      </c>
      <c r="BK270" s="215">
        <f>ROUND(I270*H270,2)</f>
        <v>0</v>
      </c>
      <c r="BL270" s="25" t="s">
        <v>203</v>
      </c>
      <c r="BM270" s="25" t="s">
        <v>4304</v>
      </c>
    </row>
    <row r="271" spans="2:65" s="1" customFormat="1" ht="46" customHeight="1">
      <c r="B271" s="42"/>
      <c r="C271" s="204" t="s">
        <v>535</v>
      </c>
      <c r="D271" s="204" t="s">
        <v>198</v>
      </c>
      <c r="E271" s="205" t="s">
        <v>2934</v>
      </c>
      <c r="F271" s="206" t="s">
        <v>2935</v>
      </c>
      <c r="G271" s="207" t="s">
        <v>214</v>
      </c>
      <c r="H271" s="208">
        <v>41.473999999999997</v>
      </c>
      <c r="I271" s="209"/>
      <c r="J271" s="210">
        <f>ROUND(I271*H271,2)</f>
        <v>0</v>
      </c>
      <c r="K271" s="206" t="s">
        <v>202</v>
      </c>
      <c r="L271" s="62"/>
      <c r="M271" s="211" t="s">
        <v>24</v>
      </c>
      <c r="N271" s="212" t="s">
        <v>45</v>
      </c>
      <c r="O271" s="43"/>
      <c r="P271" s="213">
        <f>O271*H271</f>
        <v>0</v>
      </c>
      <c r="Q271" s="213">
        <v>0</v>
      </c>
      <c r="R271" s="213">
        <f>Q271*H271</f>
        <v>0</v>
      </c>
      <c r="S271" s="213">
        <v>0</v>
      </c>
      <c r="T271" s="214">
        <f>S271*H271</f>
        <v>0</v>
      </c>
      <c r="AR271" s="25" t="s">
        <v>203</v>
      </c>
      <c r="AT271" s="25" t="s">
        <v>198</v>
      </c>
      <c r="AU271" s="25" t="s">
        <v>83</v>
      </c>
      <c r="AY271" s="25" t="s">
        <v>196</v>
      </c>
      <c r="BE271" s="215">
        <f>IF(N271="základní",J271,0)</f>
        <v>0</v>
      </c>
      <c r="BF271" s="215">
        <f>IF(N271="snížená",J271,0)</f>
        <v>0</v>
      </c>
      <c r="BG271" s="215">
        <f>IF(N271="zákl. přenesená",J271,0)</f>
        <v>0</v>
      </c>
      <c r="BH271" s="215">
        <f>IF(N271="sníž. přenesená",J271,0)</f>
        <v>0</v>
      </c>
      <c r="BI271" s="215">
        <f>IF(N271="nulová",J271,0)</f>
        <v>0</v>
      </c>
      <c r="BJ271" s="25" t="s">
        <v>81</v>
      </c>
      <c r="BK271" s="215">
        <f>ROUND(I271*H271,2)</f>
        <v>0</v>
      </c>
      <c r="BL271" s="25" t="s">
        <v>203</v>
      </c>
      <c r="BM271" s="25" t="s">
        <v>4305</v>
      </c>
    </row>
    <row r="272" spans="2:65" s="1" customFormat="1" ht="34.5" customHeight="1">
      <c r="B272" s="42"/>
      <c r="C272" s="204" t="s">
        <v>539</v>
      </c>
      <c r="D272" s="204" t="s">
        <v>198</v>
      </c>
      <c r="E272" s="205" t="s">
        <v>4064</v>
      </c>
      <c r="F272" s="206" t="s">
        <v>213</v>
      </c>
      <c r="G272" s="207" t="s">
        <v>214</v>
      </c>
      <c r="H272" s="208">
        <v>491.54500000000002</v>
      </c>
      <c r="I272" s="209"/>
      <c r="J272" s="210">
        <f>ROUND(I272*H272,2)</f>
        <v>0</v>
      </c>
      <c r="K272" s="206" t="s">
        <v>202</v>
      </c>
      <c r="L272" s="62"/>
      <c r="M272" s="211" t="s">
        <v>24</v>
      </c>
      <c r="N272" s="212" t="s">
        <v>45</v>
      </c>
      <c r="O272" s="43"/>
      <c r="P272" s="213">
        <f>O272*H272</f>
        <v>0</v>
      </c>
      <c r="Q272" s="213">
        <v>0</v>
      </c>
      <c r="R272" s="213">
        <f>Q272*H272</f>
        <v>0</v>
      </c>
      <c r="S272" s="213">
        <v>0</v>
      </c>
      <c r="T272" s="214">
        <f>S272*H272</f>
        <v>0</v>
      </c>
      <c r="AR272" s="25" t="s">
        <v>203</v>
      </c>
      <c r="AT272" s="25" t="s">
        <v>198</v>
      </c>
      <c r="AU272" s="25" t="s">
        <v>83</v>
      </c>
      <c r="AY272" s="25" t="s">
        <v>196</v>
      </c>
      <c r="BE272" s="215">
        <f>IF(N272="základní",J272,0)</f>
        <v>0</v>
      </c>
      <c r="BF272" s="215">
        <f>IF(N272="snížená",J272,0)</f>
        <v>0</v>
      </c>
      <c r="BG272" s="215">
        <f>IF(N272="zákl. přenesená",J272,0)</f>
        <v>0</v>
      </c>
      <c r="BH272" s="215">
        <f>IF(N272="sníž. přenesená",J272,0)</f>
        <v>0</v>
      </c>
      <c r="BI272" s="215">
        <f>IF(N272="nulová",J272,0)</f>
        <v>0</v>
      </c>
      <c r="BJ272" s="25" t="s">
        <v>81</v>
      </c>
      <c r="BK272" s="215">
        <f>ROUND(I272*H272,2)</f>
        <v>0</v>
      </c>
      <c r="BL272" s="25" t="s">
        <v>203</v>
      </c>
      <c r="BM272" s="25" t="s">
        <v>4306</v>
      </c>
    </row>
    <row r="273" spans="2:65" s="12" customFormat="1">
      <c r="B273" s="216"/>
      <c r="C273" s="217"/>
      <c r="D273" s="218" t="s">
        <v>205</v>
      </c>
      <c r="E273" s="219" t="s">
        <v>24</v>
      </c>
      <c r="F273" s="220" t="s">
        <v>4307</v>
      </c>
      <c r="G273" s="217"/>
      <c r="H273" s="221">
        <v>270.952</v>
      </c>
      <c r="I273" s="222"/>
      <c r="J273" s="217"/>
      <c r="K273" s="217"/>
      <c r="L273" s="223"/>
      <c r="M273" s="224"/>
      <c r="N273" s="225"/>
      <c r="O273" s="225"/>
      <c r="P273" s="225"/>
      <c r="Q273" s="225"/>
      <c r="R273" s="225"/>
      <c r="S273" s="225"/>
      <c r="T273" s="226"/>
      <c r="AT273" s="227" t="s">
        <v>205</v>
      </c>
      <c r="AU273" s="227" t="s">
        <v>83</v>
      </c>
      <c r="AV273" s="12" t="s">
        <v>83</v>
      </c>
      <c r="AW273" s="12" t="s">
        <v>37</v>
      </c>
      <c r="AX273" s="12" t="s">
        <v>74</v>
      </c>
      <c r="AY273" s="227" t="s">
        <v>196</v>
      </c>
    </row>
    <row r="274" spans="2:65" s="12" customFormat="1">
      <c r="B274" s="216"/>
      <c r="C274" s="217"/>
      <c r="D274" s="218" t="s">
        <v>205</v>
      </c>
      <c r="E274" s="219" t="s">
        <v>24</v>
      </c>
      <c r="F274" s="220" t="s">
        <v>4308</v>
      </c>
      <c r="G274" s="217"/>
      <c r="H274" s="221">
        <v>220.59299999999999</v>
      </c>
      <c r="I274" s="222"/>
      <c r="J274" s="217"/>
      <c r="K274" s="217"/>
      <c r="L274" s="223"/>
      <c r="M274" s="224"/>
      <c r="N274" s="225"/>
      <c r="O274" s="225"/>
      <c r="P274" s="225"/>
      <c r="Q274" s="225"/>
      <c r="R274" s="225"/>
      <c r="S274" s="225"/>
      <c r="T274" s="226"/>
      <c r="AT274" s="227" t="s">
        <v>205</v>
      </c>
      <c r="AU274" s="227" t="s">
        <v>83</v>
      </c>
      <c r="AV274" s="12" t="s">
        <v>83</v>
      </c>
      <c r="AW274" s="12" t="s">
        <v>37</v>
      </c>
      <c r="AX274" s="12" t="s">
        <v>74</v>
      </c>
      <c r="AY274" s="227" t="s">
        <v>196</v>
      </c>
    </row>
    <row r="275" spans="2:65" s="14" customFormat="1">
      <c r="B275" s="239"/>
      <c r="C275" s="240"/>
      <c r="D275" s="218" t="s">
        <v>205</v>
      </c>
      <c r="E275" s="241" t="s">
        <v>24</v>
      </c>
      <c r="F275" s="242" t="s">
        <v>238</v>
      </c>
      <c r="G275" s="240"/>
      <c r="H275" s="243">
        <v>491.54500000000002</v>
      </c>
      <c r="I275" s="244"/>
      <c r="J275" s="240"/>
      <c r="K275" s="240"/>
      <c r="L275" s="245"/>
      <c r="M275" s="246"/>
      <c r="N275" s="247"/>
      <c r="O275" s="247"/>
      <c r="P275" s="247"/>
      <c r="Q275" s="247"/>
      <c r="R275" s="247"/>
      <c r="S275" s="247"/>
      <c r="T275" s="248"/>
      <c r="AT275" s="249" t="s">
        <v>205</v>
      </c>
      <c r="AU275" s="249" t="s">
        <v>83</v>
      </c>
      <c r="AV275" s="14" t="s">
        <v>203</v>
      </c>
      <c r="AW275" s="14" t="s">
        <v>37</v>
      </c>
      <c r="AX275" s="14" t="s">
        <v>81</v>
      </c>
      <c r="AY275" s="249" t="s">
        <v>196</v>
      </c>
    </row>
    <row r="276" spans="2:65" s="1" customFormat="1" ht="46" customHeight="1">
      <c r="B276" s="42"/>
      <c r="C276" s="204" t="s">
        <v>543</v>
      </c>
      <c r="D276" s="204" t="s">
        <v>198</v>
      </c>
      <c r="E276" s="205" t="s">
        <v>1124</v>
      </c>
      <c r="F276" s="206" t="s">
        <v>1125</v>
      </c>
      <c r="G276" s="207" t="s">
        <v>214</v>
      </c>
      <c r="H276" s="208">
        <v>5.1040000000000001</v>
      </c>
      <c r="I276" s="209"/>
      <c r="J276" s="210">
        <f>ROUND(I276*H276,2)</f>
        <v>0</v>
      </c>
      <c r="K276" s="206" t="s">
        <v>202</v>
      </c>
      <c r="L276" s="62"/>
      <c r="M276" s="211" t="s">
        <v>24</v>
      </c>
      <c r="N276" s="212" t="s">
        <v>45</v>
      </c>
      <c r="O276" s="43"/>
      <c r="P276" s="213">
        <f>O276*H276</f>
        <v>0</v>
      </c>
      <c r="Q276" s="213">
        <v>0</v>
      </c>
      <c r="R276" s="213">
        <f>Q276*H276</f>
        <v>0</v>
      </c>
      <c r="S276" s="213">
        <v>0</v>
      </c>
      <c r="T276" s="214">
        <f>S276*H276</f>
        <v>0</v>
      </c>
      <c r="AR276" s="25" t="s">
        <v>203</v>
      </c>
      <c r="AT276" s="25" t="s">
        <v>198</v>
      </c>
      <c r="AU276" s="25" t="s">
        <v>83</v>
      </c>
      <c r="AY276" s="25" t="s">
        <v>196</v>
      </c>
      <c r="BE276" s="215">
        <f>IF(N276="základní",J276,0)</f>
        <v>0</v>
      </c>
      <c r="BF276" s="215">
        <f>IF(N276="snížená",J276,0)</f>
        <v>0</v>
      </c>
      <c r="BG276" s="215">
        <f>IF(N276="zákl. přenesená",J276,0)</f>
        <v>0</v>
      </c>
      <c r="BH276" s="215">
        <f>IF(N276="sníž. přenesená",J276,0)</f>
        <v>0</v>
      </c>
      <c r="BI276" s="215">
        <f>IF(N276="nulová",J276,0)</f>
        <v>0</v>
      </c>
      <c r="BJ276" s="25" t="s">
        <v>81</v>
      </c>
      <c r="BK276" s="215">
        <f>ROUND(I276*H276,2)</f>
        <v>0</v>
      </c>
      <c r="BL276" s="25" t="s">
        <v>203</v>
      </c>
      <c r="BM276" s="25" t="s">
        <v>4309</v>
      </c>
    </row>
    <row r="277" spans="2:65" s="12" customFormat="1">
      <c r="B277" s="216"/>
      <c r="C277" s="217"/>
      <c r="D277" s="218" t="s">
        <v>205</v>
      </c>
      <c r="E277" s="219" t="s">
        <v>24</v>
      </c>
      <c r="F277" s="220" t="s">
        <v>4310</v>
      </c>
      <c r="G277" s="217"/>
      <c r="H277" s="221">
        <v>642.15899999999999</v>
      </c>
      <c r="I277" s="222"/>
      <c r="J277" s="217"/>
      <c r="K277" s="217"/>
      <c r="L277" s="223"/>
      <c r="M277" s="224"/>
      <c r="N277" s="225"/>
      <c r="O277" s="225"/>
      <c r="P277" s="225"/>
      <c r="Q277" s="225"/>
      <c r="R277" s="225"/>
      <c r="S277" s="225"/>
      <c r="T277" s="226"/>
      <c r="AT277" s="227" t="s">
        <v>205</v>
      </c>
      <c r="AU277" s="227" t="s">
        <v>83</v>
      </c>
      <c r="AV277" s="12" t="s">
        <v>83</v>
      </c>
      <c r="AW277" s="12" t="s">
        <v>37</v>
      </c>
      <c r="AX277" s="12" t="s">
        <v>74</v>
      </c>
      <c r="AY277" s="227" t="s">
        <v>196</v>
      </c>
    </row>
    <row r="278" spans="2:65" s="12" customFormat="1">
      <c r="B278" s="216"/>
      <c r="C278" s="217"/>
      <c r="D278" s="218" t="s">
        <v>205</v>
      </c>
      <c r="E278" s="219" t="s">
        <v>24</v>
      </c>
      <c r="F278" s="220" t="s">
        <v>4311</v>
      </c>
      <c r="G278" s="217"/>
      <c r="H278" s="221">
        <v>-636.60799999999995</v>
      </c>
      <c r="I278" s="222"/>
      <c r="J278" s="217"/>
      <c r="K278" s="217"/>
      <c r="L278" s="223"/>
      <c r="M278" s="224"/>
      <c r="N278" s="225"/>
      <c r="O278" s="225"/>
      <c r="P278" s="225"/>
      <c r="Q278" s="225"/>
      <c r="R278" s="225"/>
      <c r="S278" s="225"/>
      <c r="T278" s="226"/>
      <c r="AT278" s="227" t="s">
        <v>205</v>
      </c>
      <c r="AU278" s="227" t="s">
        <v>83</v>
      </c>
      <c r="AV278" s="12" t="s">
        <v>83</v>
      </c>
      <c r="AW278" s="12" t="s">
        <v>37</v>
      </c>
      <c r="AX278" s="12" t="s">
        <v>74</v>
      </c>
      <c r="AY278" s="227" t="s">
        <v>196</v>
      </c>
    </row>
    <row r="279" spans="2:65" s="12" customFormat="1">
      <c r="B279" s="216"/>
      <c r="C279" s="217"/>
      <c r="D279" s="218" t="s">
        <v>205</v>
      </c>
      <c r="E279" s="219" t="s">
        <v>24</v>
      </c>
      <c r="F279" s="220" t="s">
        <v>4312</v>
      </c>
      <c r="G279" s="217"/>
      <c r="H279" s="221">
        <v>-0.44700000000000001</v>
      </c>
      <c r="I279" s="222"/>
      <c r="J279" s="217"/>
      <c r="K279" s="217"/>
      <c r="L279" s="223"/>
      <c r="M279" s="224"/>
      <c r="N279" s="225"/>
      <c r="O279" s="225"/>
      <c r="P279" s="225"/>
      <c r="Q279" s="225"/>
      <c r="R279" s="225"/>
      <c r="S279" s="225"/>
      <c r="T279" s="226"/>
      <c r="AT279" s="227" t="s">
        <v>205</v>
      </c>
      <c r="AU279" s="227" t="s">
        <v>83</v>
      </c>
      <c r="AV279" s="12" t="s">
        <v>83</v>
      </c>
      <c r="AW279" s="12" t="s">
        <v>37</v>
      </c>
      <c r="AX279" s="12" t="s">
        <v>74</v>
      </c>
      <c r="AY279" s="227" t="s">
        <v>196</v>
      </c>
    </row>
    <row r="280" spans="2:65" s="14" customFormat="1">
      <c r="B280" s="239"/>
      <c r="C280" s="240"/>
      <c r="D280" s="218" t="s">
        <v>205</v>
      </c>
      <c r="E280" s="241" t="s">
        <v>24</v>
      </c>
      <c r="F280" s="242" t="s">
        <v>238</v>
      </c>
      <c r="G280" s="240"/>
      <c r="H280" s="243">
        <v>5.1040000000000401</v>
      </c>
      <c r="I280" s="244"/>
      <c r="J280" s="240"/>
      <c r="K280" s="240"/>
      <c r="L280" s="245"/>
      <c r="M280" s="246"/>
      <c r="N280" s="247"/>
      <c r="O280" s="247"/>
      <c r="P280" s="247"/>
      <c r="Q280" s="247"/>
      <c r="R280" s="247"/>
      <c r="S280" s="247"/>
      <c r="T280" s="248"/>
      <c r="AT280" s="249" t="s">
        <v>205</v>
      </c>
      <c r="AU280" s="249" t="s">
        <v>83</v>
      </c>
      <c r="AV280" s="14" t="s">
        <v>203</v>
      </c>
      <c r="AW280" s="14" t="s">
        <v>37</v>
      </c>
      <c r="AX280" s="14" t="s">
        <v>81</v>
      </c>
      <c r="AY280" s="249" t="s">
        <v>196</v>
      </c>
    </row>
    <row r="281" spans="2:65" s="11" customFormat="1" ht="29.9" customHeight="1">
      <c r="B281" s="188"/>
      <c r="C281" s="189"/>
      <c r="D281" s="190" t="s">
        <v>73</v>
      </c>
      <c r="E281" s="202" t="s">
        <v>1139</v>
      </c>
      <c r="F281" s="202" t="s">
        <v>1140</v>
      </c>
      <c r="G281" s="189"/>
      <c r="H281" s="189"/>
      <c r="I281" s="192"/>
      <c r="J281" s="203">
        <f>BK281</f>
        <v>0</v>
      </c>
      <c r="K281" s="189"/>
      <c r="L281" s="194"/>
      <c r="M281" s="195"/>
      <c r="N281" s="196"/>
      <c r="O281" s="196"/>
      <c r="P281" s="197">
        <f>SUM(P282:P285)</f>
        <v>0</v>
      </c>
      <c r="Q281" s="196"/>
      <c r="R281" s="197">
        <f>SUM(R282:R285)</f>
        <v>0</v>
      </c>
      <c r="S281" s="196"/>
      <c r="T281" s="198">
        <f>SUM(T282:T285)</f>
        <v>0</v>
      </c>
      <c r="AR281" s="199" t="s">
        <v>81</v>
      </c>
      <c r="AT281" s="200" t="s">
        <v>73</v>
      </c>
      <c r="AU281" s="200" t="s">
        <v>81</v>
      </c>
      <c r="AY281" s="199" t="s">
        <v>196</v>
      </c>
      <c r="BK281" s="201">
        <f>SUM(BK282:BK285)</f>
        <v>0</v>
      </c>
    </row>
    <row r="282" spans="2:65" s="1" customFormat="1" ht="46" customHeight="1">
      <c r="B282" s="42"/>
      <c r="C282" s="204" t="s">
        <v>547</v>
      </c>
      <c r="D282" s="204" t="s">
        <v>198</v>
      </c>
      <c r="E282" s="205" t="s">
        <v>4313</v>
      </c>
      <c r="F282" s="206" t="s">
        <v>4314</v>
      </c>
      <c r="G282" s="207" t="s">
        <v>214</v>
      </c>
      <c r="H282" s="208">
        <v>55.454999999999998</v>
      </c>
      <c r="I282" s="209"/>
      <c r="J282" s="210">
        <f>ROUND(I282*H282,2)</f>
        <v>0</v>
      </c>
      <c r="K282" s="206" t="s">
        <v>202</v>
      </c>
      <c r="L282" s="62"/>
      <c r="M282" s="211" t="s">
        <v>24</v>
      </c>
      <c r="N282" s="212" t="s">
        <v>45</v>
      </c>
      <c r="O282" s="43"/>
      <c r="P282" s="213">
        <f>O282*H282</f>
        <v>0</v>
      </c>
      <c r="Q282" s="213">
        <v>0</v>
      </c>
      <c r="R282" s="213">
        <f>Q282*H282</f>
        <v>0</v>
      </c>
      <c r="S282" s="213">
        <v>0</v>
      </c>
      <c r="T282" s="214">
        <f>S282*H282</f>
        <v>0</v>
      </c>
      <c r="AR282" s="25" t="s">
        <v>203</v>
      </c>
      <c r="AT282" s="25" t="s">
        <v>198</v>
      </c>
      <c r="AU282" s="25" t="s">
        <v>83</v>
      </c>
      <c r="AY282" s="25" t="s">
        <v>196</v>
      </c>
      <c r="BE282" s="215">
        <f>IF(N282="základní",J282,0)</f>
        <v>0</v>
      </c>
      <c r="BF282" s="215">
        <f>IF(N282="snížená",J282,0)</f>
        <v>0</v>
      </c>
      <c r="BG282" s="215">
        <f>IF(N282="zákl. přenesená",J282,0)</f>
        <v>0</v>
      </c>
      <c r="BH282" s="215">
        <f>IF(N282="sníž. přenesená",J282,0)</f>
        <v>0</v>
      </c>
      <c r="BI282" s="215">
        <f>IF(N282="nulová",J282,0)</f>
        <v>0</v>
      </c>
      <c r="BJ282" s="25" t="s">
        <v>81</v>
      </c>
      <c r="BK282" s="215">
        <f>ROUND(I282*H282,2)</f>
        <v>0</v>
      </c>
      <c r="BL282" s="25" t="s">
        <v>203</v>
      </c>
      <c r="BM282" s="25" t="s">
        <v>4315</v>
      </c>
    </row>
    <row r="283" spans="2:65" s="12" customFormat="1">
      <c r="B283" s="216"/>
      <c r="C283" s="217"/>
      <c r="D283" s="218" t="s">
        <v>205</v>
      </c>
      <c r="E283" s="219" t="s">
        <v>24</v>
      </c>
      <c r="F283" s="220" t="s">
        <v>4316</v>
      </c>
      <c r="G283" s="217"/>
      <c r="H283" s="221">
        <v>55.454999999999998</v>
      </c>
      <c r="I283" s="222"/>
      <c r="J283" s="217"/>
      <c r="K283" s="217"/>
      <c r="L283" s="223"/>
      <c r="M283" s="224"/>
      <c r="N283" s="225"/>
      <c r="O283" s="225"/>
      <c r="P283" s="225"/>
      <c r="Q283" s="225"/>
      <c r="R283" s="225"/>
      <c r="S283" s="225"/>
      <c r="T283" s="226"/>
      <c r="AT283" s="227" t="s">
        <v>205</v>
      </c>
      <c r="AU283" s="227" t="s">
        <v>83</v>
      </c>
      <c r="AV283" s="12" t="s">
        <v>83</v>
      </c>
      <c r="AW283" s="12" t="s">
        <v>37</v>
      </c>
      <c r="AX283" s="12" t="s">
        <v>81</v>
      </c>
      <c r="AY283" s="227" t="s">
        <v>196</v>
      </c>
    </row>
    <row r="284" spans="2:65" s="1" customFormat="1" ht="34.5" customHeight="1">
      <c r="B284" s="42"/>
      <c r="C284" s="204" t="s">
        <v>552</v>
      </c>
      <c r="D284" s="204" t="s">
        <v>198</v>
      </c>
      <c r="E284" s="205" t="s">
        <v>4317</v>
      </c>
      <c r="F284" s="206" t="s">
        <v>4318</v>
      </c>
      <c r="G284" s="207" t="s">
        <v>214</v>
      </c>
      <c r="H284" s="208">
        <v>34.527999999999999</v>
      </c>
      <c r="I284" s="209"/>
      <c r="J284" s="210">
        <f>ROUND(I284*H284,2)</f>
        <v>0</v>
      </c>
      <c r="K284" s="206" t="s">
        <v>202</v>
      </c>
      <c r="L284" s="62"/>
      <c r="M284" s="211" t="s">
        <v>24</v>
      </c>
      <c r="N284" s="212" t="s">
        <v>45</v>
      </c>
      <c r="O284" s="43"/>
      <c r="P284" s="213">
        <f>O284*H284</f>
        <v>0</v>
      </c>
      <c r="Q284" s="213">
        <v>0</v>
      </c>
      <c r="R284" s="213">
        <f>Q284*H284</f>
        <v>0</v>
      </c>
      <c r="S284" s="213">
        <v>0</v>
      </c>
      <c r="T284" s="214">
        <f>S284*H284</f>
        <v>0</v>
      </c>
      <c r="AR284" s="25" t="s">
        <v>203</v>
      </c>
      <c r="AT284" s="25" t="s">
        <v>198</v>
      </c>
      <c r="AU284" s="25" t="s">
        <v>83</v>
      </c>
      <c r="AY284" s="25" t="s">
        <v>196</v>
      </c>
      <c r="BE284" s="215">
        <f>IF(N284="základní",J284,0)</f>
        <v>0</v>
      </c>
      <c r="BF284" s="215">
        <f>IF(N284="snížená",J284,0)</f>
        <v>0</v>
      </c>
      <c r="BG284" s="215">
        <f>IF(N284="zákl. přenesená",J284,0)</f>
        <v>0</v>
      </c>
      <c r="BH284" s="215">
        <f>IF(N284="sníž. přenesená",J284,0)</f>
        <v>0</v>
      </c>
      <c r="BI284" s="215">
        <f>IF(N284="nulová",J284,0)</f>
        <v>0</v>
      </c>
      <c r="BJ284" s="25" t="s">
        <v>81</v>
      </c>
      <c r="BK284" s="215">
        <f>ROUND(I284*H284,2)</f>
        <v>0</v>
      </c>
      <c r="BL284" s="25" t="s">
        <v>203</v>
      </c>
      <c r="BM284" s="25" t="s">
        <v>4319</v>
      </c>
    </row>
    <row r="285" spans="2:65" s="12" customFormat="1">
      <c r="B285" s="216"/>
      <c r="C285" s="217"/>
      <c r="D285" s="218" t="s">
        <v>205</v>
      </c>
      <c r="E285" s="219" t="s">
        <v>24</v>
      </c>
      <c r="F285" s="220" t="s">
        <v>4320</v>
      </c>
      <c r="G285" s="217"/>
      <c r="H285" s="221">
        <v>34.527999999999999</v>
      </c>
      <c r="I285" s="222"/>
      <c r="J285" s="217"/>
      <c r="K285" s="217"/>
      <c r="L285" s="223"/>
      <c r="M285" s="224"/>
      <c r="N285" s="225"/>
      <c r="O285" s="225"/>
      <c r="P285" s="225"/>
      <c r="Q285" s="225"/>
      <c r="R285" s="225"/>
      <c r="S285" s="225"/>
      <c r="T285" s="226"/>
      <c r="AT285" s="227" t="s">
        <v>205</v>
      </c>
      <c r="AU285" s="227" t="s">
        <v>83</v>
      </c>
      <c r="AV285" s="12" t="s">
        <v>83</v>
      </c>
      <c r="AW285" s="12" t="s">
        <v>37</v>
      </c>
      <c r="AX285" s="12" t="s">
        <v>81</v>
      </c>
      <c r="AY285" s="227" t="s">
        <v>196</v>
      </c>
    </row>
    <row r="286" spans="2:65" s="11" customFormat="1" ht="37.4" customHeight="1">
      <c r="B286" s="188"/>
      <c r="C286" s="189"/>
      <c r="D286" s="190" t="s">
        <v>73</v>
      </c>
      <c r="E286" s="191" t="s">
        <v>252</v>
      </c>
      <c r="F286" s="191" t="s">
        <v>3232</v>
      </c>
      <c r="G286" s="189"/>
      <c r="H286" s="189"/>
      <c r="I286" s="192"/>
      <c r="J286" s="193">
        <f>BK286</f>
        <v>0</v>
      </c>
      <c r="K286" s="189"/>
      <c r="L286" s="194"/>
      <c r="M286" s="195"/>
      <c r="N286" s="196"/>
      <c r="O286" s="196"/>
      <c r="P286" s="197">
        <f>P287</f>
        <v>0</v>
      </c>
      <c r="Q286" s="196"/>
      <c r="R286" s="197">
        <f>R287</f>
        <v>7.1656266120000005</v>
      </c>
      <c r="S286" s="196"/>
      <c r="T286" s="198">
        <f>T287</f>
        <v>0</v>
      </c>
      <c r="AR286" s="199" t="s">
        <v>211</v>
      </c>
      <c r="AT286" s="200" t="s">
        <v>73</v>
      </c>
      <c r="AU286" s="200" t="s">
        <v>74</v>
      </c>
      <c r="AY286" s="199" t="s">
        <v>196</v>
      </c>
      <c r="BK286" s="201">
        <f>BK287</f>
        <v>0</v>
      </c>
    </row>
    <row r="287" spans="2:65" s="11" customFormat="1" ht="19.899999999999999" customHeight="1">
      <c r="B287" s="188"/>
      <c r="C287" s="189"/>
      <c r="D287" s="190" t="s">
        <v>73</v>
      </c>
      <c r="E287" s="202" t="s">
        <v>4321</v>
      </c>
      <c r="F287" s="202" t="s">
        <v>4322</v>
      </c>
      <c r="G287" s="189"/>
      <c r="H287" s="189"/>
      <c r="I287" s="192"/>
      <c r="J287" s="203">
        <f>BK287</f>
        <v>0</v>
      </c>
      <c r="K287" s="189"/>
      <c r="L287" s="194"/>
      <c r="M287" s="195"/>
      <c r="N287" s="196"/>
      <c r="O287" s="196"/>
      <c r="P287" s="197">
        <f>SUM(P288:P304)</f>
        <v>0</v>
      </c>
      <c r="Q287" s="196"/>
      <c r="R287" s="197">
        <f>SUM(R288:R304)</f>
        <v>7.1656266120000005</v>
      </c>
      <c r="S287" s="196"/>
      <c r="T287" s="198">
        <f>SUM(T288:T304)</f>
        <v>0</v>
      </c>
      <c r="AR287" s="199" t="s">
        <v>211</v>
      </c>
      <c r="AT287" s="200" t="s">
        <v>73</v>
      </c>
      <c r="AU287" s="200" t="s">
        <v>81</v>
      </c>
      <c r="AY287" s="199" t="s">
        <v>196</v>
      </c>
      <c r="BK287" s="201">
        <f>SUM(BK288:BK304)</f>
        <v>0</v>
      </c>
    </row>
    <row r="288" spans="2:65" s="1" customFormat="1" ht="23" customHeight="1">
      <c r="B288" s="42"/>
      <c r="C288" s="204" t="s">
        <v>555</v>
      </c>
      <c r="D288" s="204" t="s">
        <v>198</v>
      </c>
      <c r="E288" s="205" t="s">
        <v>4323</v>
      </c>
      <c r="F288" s="206" t="s">
        <v>4324</v>
      </c>
      <c r="G288" s="207" t="s">
        <v>201</v>
      </c>
      <c r="H288" s="208">
        <v>3</v>
      </c>
      <c r="I288" s="209"/>
      <c r="J288" s="210">
        <f>ROUND(I288*H288,2)</f>
        <v>0</v>
      </c>
      <c r="K288" s="206" t="s">
        <v>202</v>
      </c>
      <c r="L288" s="62"/>
      <c r="M288" s="211" t="s">
        <v>24</v>
      </c>
      <c r="N288" s="212" t="s">
        <v>45</v>
      </c>
      <c r="O288" s="43"/>
      <c r="P288" s="213">
        <f>O288*H288</f>
        <v>0</v>
      </c>
      <c r="Q288" s="213">
        <v>0</v>
      </c>
      <c r="R288" s="213">
        <f>Q288*H288</f>
        <v>0</v>
      </c>
      <c r="S288" s="213">
        <v>0</v>
      </c>
      <c r="T288" s="214">
        <f>S288*H288</f>
        <v>0</v>
      </c>
      <c r="AR288" s="25" t="s">
        <v>523</v>
      </c>
      <c r="AT288" s="25" t="s">
        <v>198</v>
      </c>
      <c r="AU288" s="25" t="s">
        <v>83</v>
      </c>
      <c r="AY288" s="25" t="s">
        <v>196</v>
      </c>
      <c r="BE288" s="215">
        <f>IF(N288="základní",J288,0)</f>
        <v>0</v>
      </c>
      <c r="BF288" s="215">
        <f>IF(N288="snížená",J288,0)</f>
        <v>0</v>
      </c>
      <c r="BG288" s="215">
        <f>IF(N288="zákl. přenesená",J288,0)</f>
        <v>0</v>
      </c>
      <c r="BH288" s="215">
        <f>IF(N288="sníž. přenesená",J288,0)</f>
        <v>0</v>
      </c>
      <c r="BI288" s="215">
        <f>IF(N288="nulová",J288,0)</f>
        <v>0</v>
      </c>
      <c r="BJ288" s="25" t="s">
        <v>81</v>
      </c>
      <c r="BK288" s="215">
        <f>ROUND(I288*H288,2)</f>
        <v>0</v>
      </c>
      <c r="BL288" s="25" t="s">
        <v>523</v>
      </c>
      <c r="BM288" s="25" t="s">
        <v>4325</v>
      </c>
    </row>
    <row r="289" spans="2:65" s="12" customFormat="1">
      <c r="B289" s="216"/>
      <c r="C289" s="217"/>
      <c r="D289" s="218" t="s">
        <v>205</v>
      </c>
      <c r="E289" s="219" t="s">
        <v>24</v>
      </c>
      <c r="F289" s="220" t="s">
        <v>4326</v>
      </c>
      <c r="G289" s="217"/>
      <c r="H289" s="221">
        <v>3</v>
      </c>
      <c r="I289" s="222"/>
      <c r="J289" s="217"/>
      <c r="K289" s="217"/>
      <c r="L289" s="223"/>
      <c r="M289" s="224"/>
      <c r="N289" s="225"/>
      <c r="O289" s="225"/>
      <c r="P289" s="225"/>
      <c r="Q289" s="225"/>
      <c r="R289" s="225"/>
      <c r="S289" s="225"/>
      <c r="T289" s="226"/>
      <c r="AT289" s="227" t="s">
        <v>205</v>
      </c>
      <c r="AU289" s="227" t="s">
        <v>83</v>
      </c>
      <c r="AV289" s="12" t="s">
        <v>83</v>
      </c>
      <c r="AW289" s="12" t="s">
        <v>37</v>
      </c>
      <c r="AX289" s="12" t="s">
        <v>81</v>
      </c>
      <c r="AY289" s="227" t="s">
        <v>196</v>
      </c>
    </row>
    <row r="290" spans="2:65" s="1" customFormat="1" ht="23" customHeight="1">
      <c r="B290" s="42"/>
      <c r="C290" s="204" t="s">
        <v>558</v>
      </c>
      <c r="D290" s="204" t="s">
        <v>198</v>
      </c>
      <c r="E290" s="205" t="s">
        <v>4327</v>
      </c>
      <c r="F290" s="206" t="s">
        <v>4328</v>
      </c>
      <c r="G290" s="207" t="s">
        <v>201</v>
      </c>
      <c r="H290" s="208">
        <v>3</v>
      </c>
      <c r="I290" s="209"/>
      <c r="J290" s="210">
        <f>ROUND(I290*H290,2)</f>
        <v>0</v>
      </c>
      <c r="K290" s="206" t="s">
        <v>202</v>
      </c>
      <c r="L290" s="62"/>
      <c r="M290" s="211" t="s">
        <v>24</v>
      </c>
      <c r="N290" s="212" t="s">
        <v>45</v>
      </c>
      <c r="O290" s="43"/>
      <c r="P290" s="213">
        <f>O290*H290</f>
        <v>0</v>
      </c>
      <c r="Q290" s="213">
        <v>2.2563422040000001</v>
      </c>
      <c r="R290" s="213">
        <f>Q290*H290</f>
        <v>6.7690266120000002</v>
      </c>
      <c r="S290" s="213">
        <v>0</v>
      </c>
      <c r="T290" s="214">
        <f>S290*H290</f>
        <v>0</v>
      </c>
      <c r="AR290" s="25" t="s">
        <v>523</v>
      </c>
      <c r="AT290" s="25" t="s">
        <v>198</v>
      </c>
      <c r="AU290" s="25" t="s">
        <v>83</v>
      </c>
      <c r="AY290" s="25" t="s">
        <v>196</v>
      </c>
      <c r="BE290" s="215">
        <f>IF(N290="základní",J290,0)</f>
        <v>0</v>
      </c>
      <c r="BF290" s="215">
        <f>IF(N290="snížená",J290,0)</f>
        <v>0</v>
      </c>
      <c r="BG290" s="215">
        <f>IF(N290="zákl. přenesená",J290,0)</f>
        <v>0</v>
      </c>
      <c r="BH290" s="215">
        <f>IF(N290="sníž. přenesená",J290,0)</f>
        <v>0</v>
      </c>
      <c r="BI290" s="215">
        <f>IF(N290="nulová",J290,0)</f>
        <v>0</v>
      </c>
      <c r="BJ290" s="25" t="s">
        <v>81</v>
      </c>
      <c r="BK290" s="215">
        <f>ROUND(I290*H290,2)</f>
        <v>0</v>
      </c>
      <c r="BL290" s="25" t="s">
        <v>523</v>
      </c>
      <c r="BM290" s="25" t="s">
        <v>4329</v>
      </c>
    </row>
    <row r="291" spans="2:65" s="1" customFormat="1" ht="46" customHeight="1">
      <c r="B291" s="42"/>
      <c r="C291" s="204" t="s">
        <v>561</v>
      </c>
      <c r="D291" s="204" t="s">
        <v>198</v>
      </c>
      <c r="E291" s="205" t="s">
        <v>4330</v>
      </c>
      <c r="F291" s="206" t="s">
        <v>4331</v>
      </c>
      <c r="G291" s="207" t="s">
        <v>201</v>
      </c>
      <c r="H291" s="208">
        <v>3</v>
      </c>
      <c r="I291" s="209"/>
      <c r="J291" s="210">
        <f>ROUND(I291*H291,2)</f>
        <v>0</v>
      </c>
      <c r="K291" s="206" t="s">
        <v>202</v>
      </c>
      <c r="L291" s="62"/>
      <c r="M291" s="211" t="s">
        <v>24</v>
      </c>
      <c r="N291" s="212" t="s">
        <v>45</v>
      </c>
      <c r="O291" s="43"/>
      <c r="P291" s="213">
        <f>O291*H291</f>
        <v>0</v>
      </c>
      <c r="Q291" s="213">
        <v>0</v>
      </c>
      <c r="R291" s="213">
        <f>Q291*H291</f>
        <v>0</v>
      </c>
      <c r="S291" s="213">
        <v>0</v>
      </c>
      <c r="T291" s="214">
        <f>S291*H291</f>
        <v>0</v>
      </c>
      <c r="AR291" s="25" t="s">
        <v>523</v>
      </c>
      <c r="AT291" s="25" t="s">
        <v>198</v>
      </c>
      <c r="AU291" s="25" t="s">
        <v>83</v>
      </c>
      <c r="AY291" s="25" t="s">
        <v>196</v>
      </c>
      <c r="BE291" s="215">
        <f>IF(N291="základní",J291,0)</f>
        <v>0</v>
      </c>
      <c r="BF291" s="215">
        <f>IF(N291="snížená",J291,0)</f>
        <v>0</v>
      </c>
      <c r="BG291" s="215">
        <f>IF(N291="zákl. přenesená",J291,0)</f>
        <v>0</v>
      </c>
      <c r="BH291" s="215">
        <f>IF(N291="sníž. přenesená",J291,0)</f>
        <v>0</v>
      </c>
      <c r="BI291" s="215">
        <f>IF(N291="nulová",J291,0)</f>
        <v>0</v>
      </c>
      <c r="BJ291" s="25" t="s">
        <v>81</v>
      </c>
      <c r="BK291" s="215">
        <f>ROUND(I291*H291,2)</f>
        <v>0</v>
      </c>
      <c r="BL291" s="25" t="s">
        <v>523</v>
      </c>
      <c r="BM291" s="25" t="s">
        <v>4332</v>
      </c>
    </row>
    <row r="292" spans="2:65" s="1" customFormat="1" ht="57.5" customHeight="1">
      <c r="B292" s="42"/>
      <c r="C292" s="204" t="s">
        <v>563</v>
      </c>
      <c r="D292" s="204" t="s">
        <v>198</v>
      </c>
      <c r="E292" s="205" t="s">
        <v>4333</v>
      </c>
      <c r="F292" s="206" t="s">
        <v>4334</v>
      </c>
      <c r="G292" s="207" t="s">
        <v>201</v>
      </c>
      <c r="H292" s="208">
        <v>15</v>
      </c>
      <c r="I292" s="209"/>
      <c r="J292" s="210">
        <f>ROUND(I292*H292,2)</f>
        <v>0</v>
      </c>
      <c r="K292" s="206" t="s">
        <v>202</v>
      </c>
      <c r="L292" s="62"/>
      <c r="M292" s="211" t="s">
        <v>24</v>
      </c>
      <c r="N292" s="212" t="s">
        <v>45</v>
      </c>
      <c r="O292" s="43"/>
      <c r="P292" s="213">
        <f>O292*H292</f>
        <v>0</v>
      </c>
      <c r="Q292" s="213">
        <v>0</v>
      </c>
      <c r="R292" s="213">
        <f>Q292*H292</f>
        <v>0</v>
      </c>
      <c r="S292" s="213">
        <v>0</v>
      </c>
      <c r="T292" s="214">
        <f>S292*H292</f>
        <v>0</v>
      </c>
      <c r="AR292" s="25" t="s">
        <v>523</v>
      </c>
      <c r="AT292" s="25" t="s">
        <v>198</v>
      </c>
      <c r="AU292" s="25" t="s">
        <v>83</v>
      </c>
      <c r="AY292" s="25" t="s">
        <v>196</v>
      </c>
      <c r="BE292" s="215">
        <f>IF(N292="základní",J292,0)</f>
        <v>0</v>
      </c>
      <c r="BF292" s="215">
        <f>IF(N292="snížená",J292,0)</f>
        <v>0</v>
      </c>
      <c r="BG292" s="215">
        <f>IF(N292="zákl. přenesená",J292,0)</f>
        <v>0</v>
      </c>
      <c r="BH292" s="215">
        <f>IF(N292="sníž. přenesená",J292,0)</f>
        <v>0</v>
      </c>
      <c r="BI292" s="215">
        <f>IF(N292="nulová",J292,0)</f>
        <v>0</v>
      </c>
      <c r="BJ292" s="25" t="s">
        <v>81</v>
      </c>
      <c r="BK292" s="215">
        <f>ROUND(I292*H292,2)</f>
        <v>0</v>
      </c>
      <c r="BL292" s="25" t="s">
        <v>523</v>
      </c>
      <c r="BM292" s="25" t="s">
        <v>4335</v>
      </c>
    </row>
    <row r="293" spans="2:65" s="12" customFormat="1">
      <c r="B293" s="216"/>
      <c r="C293" s="217"/>
      <c r="D293" s="218" t="s">
        <v>205</v>
      </c>
      <c r="E293" s="219" t="s">
        <v>24</v>
      </c>
      <c r="F293" s="220" t="s">
        <v>4336</v>
      </c>
      <c r="G293" s="217"/>
      <c r="H293" s="221">
        <v>15</v>
      </c>
      <c r="I293" s="222"/>
      <c r="J293" s="217"/>
      <c r="K293" s="217"/>
      <c r="L293" s="223"/>
      <c r="M293" s="224"/>
      <c r="N293" s="225"/>
      <c r="O293" s="225"/>
      <c r="P293" s="225"/>
      <c r="Q293" s="225"/>
      <c r="R293" s="225"/>
      <c r="S293" s="225"/>
      <c r="T293" s="226"/>
      <c r="AT293" s="227" t="s">
        <v>205</v>
      </c>
      <c r="AU293" s="227" t="s">
        <v>83</v>
      </c>
      <c r="AV293" s="12" t="s">
        <v>83</v>
      </c>
      <c r="AW293" s="12" t="s">
        <v>37</v>
      </c>
      <c r="AX293" s="12" t="s">
        <v>81</v>
      </c>
      <c r="AY293" s="227" t="s">
        <v>196</v>
      </c>
    </row>
    <row r="294" spans="2:65" s="1" customFormat="1" ht="34.5" customHeight="1">
      <c r="B294" s="42"/>
      <c r="C294" s="204" t="s">
        <v>568</v>
      </c>
      <c r="D294" s="204" t="s">
        <v>198</v>
      </c>
      <c r="E294" s="205" t="s">
        <v>212</v>
      </c>
      <c r="F294" s="206" t="s">
        <v>213</v>
      </c>
      <c r="G294" s="207" t="s">
        <v>214</v>
      </c>
      <c r="H294" s="208">
        <v>5.0999999999999996</v>
      </c>
      <c r="I294" s="209"/>
      <c r="J294" s="210">
        <f>ROUND(I294*H294,2)</f>
        <v>0</v>
      </c>
      <c r="K294" s="206" t="s">
        <v>202</v>
      </c>
      <c r="L294" s="62"/>
      <c r="M294" s="211" t="s">
        <v>24</v>
      </c>
      <c r="N294" s="212" t="s">
        <v>45</v>
      </c>
      <c r="O294" s="43"/>
      <c r="P294" s="213">
        <f>O294*H294</f>
        <v>0</v>
      </c>
      <c r="Q294" s="213">
        <v>0</v>
      </c>
      <c r="R294" s="213">
        <f>Q294*H294</f>
        <v>0</v>
      </c>
      <c r="S294" s="213">
        <v>0</v>
      </c>
      <c r="T294" s="214">
        <f>S294*H294</f>
        <v>0</v>
      </c>
      <c r="AR294" s="25" t="s">
        <v>523</v>
      </c>
      <c r="AT294" s="25" t="s">
        <v>198</v>
      </c>
      <c r="AU294" s="25" t="s">
        <v>83</v>
      </c>
      <c r="AY294" s="25" t="s">
        <v>196</v>
      </c>
      <c r="BE294" s="215">
        <f>IF(N294="základní",J294,0)</f>
        <v>0</v>
      </c>
      <c r="BF294" s="215">
        <f>IF(N294="snížená",J294,0)</f>
        <v>0</v>
      </c>
      <c r="BG294" s="215">
        <f>IF(N294="zákl. přenesená",J294,0)</f>
        <v>0</v>
      </c>
      <c r="BH294" s="215">
        <f>IF(N294="sníž. přenesená",J294,0)</f>
        <v>0</v>
      </c>
      <c r="BI294" s="215">
        <f>IF(N294="nulová",J294,0)</f>
        <v>0</v>
      </c>
      <c r="BJ294" s="25" t="s">
        <v>81</v>
      </c>
      <c r="BK294" s="215">
        <f>ROUND(I294*H294,2)</f>
        <v>0</v>
      </c>
      <c r="BL294" s="25" t="s">
        <v>523</v>
      </c>
      <c r="BM294" s="25" t="s">
        <v>4337</v>
      </c>
    </row>
    <row r="295" spans="2:65" s="12" customFormat="1">
      <c r="B295" s="216"/>
      <c r="C295" s="217"/>
      <c r="D295" s="218" t="s">
        <v>205</v>
      </c>
      <c r="E295" s="219" t="s">
        <v>24</v>
      </c>
      <c r="F295" s="220" t="s">
        <v>4338</v>
      </c>
      <c r="G295" s="217"/>
      <c r="H295" s="221">
        <v>5.0999999999999996</v>
      </c>
      <c r="I295" s="222"/>
      <c r="J295" s="217"/>
      <c r="K295" s="217"/>
      <c r="L295" s="223"/>
      <c r="M295" s="224"/>
      <c r="N295" s="225"/>
      <c r="O295" s="225"/>
      <c r="P295" s="225"/>
      <c r="Q295" s="225"/>
      <c r="R295" s="225"/>
      <c r="S295" s="225"/>
      <c r="T295" s="226"/>
      <c r="AT295" s="227" t="s">
        <v>205</v>
      </c>
      <c r="AU295" s="227" t="s">
        <v>83</v>
      </c>
      <c r="AV295" s="12" t="s">
        <v>83</v>
      </c>
      <c r="AW295" s="12" t="s">
        <v>37</v>
      </c>
      <c r="AX295" s="12" t="s">
        <v>81</v>
      </c>
      <c r="AY295" s="227" t="s">
        <v>196</v>
      </c>
    </row>
    <row r="296" spans="2:65" s="1" customFormat="1" ht="23" customHeight="1">
      <c r="B296" s="42"/>
      <c r="C296" s="204" t="s">
        <v>572</v>
      </c>
      <c r="D296" s="204" t="s">
        <v>198</v>
      </c>
      <c r="E296" s="205" t="s">
        <v>4339</v>
      </c>
      <c r="F296" s="206" t="s">
        <v>4340</v>
      </c>
      <c r="G296" s="207" t="s">
        <v>248</v>
      </c>
      <c r="H296" s="208">
        <v>3</v>
      </c>
      <c r="I296" s="209"/>
      <c r="J296" s="210">
        <f t="shared" ref="J296:J303" si="0">ROUND(I296*H296,2)</f>
        <v>0</v>
      </c>
      <c r="K296" s="206" t="s">
        <v>202</v>
      </c>
      <c r="L296" s="62"/>
      <c r="M296" s="211" t="s">
        <v>24</v>
      </c>
      <c r="N296" s="212" t="s">
        <v>45</v>
      </c>
      <c r="O296" s="43"/>
      <c r="P296" s="213">
        <f t="shared" ref="P296:P303" si="1">O296*H296</f>
        <v>0</v>
      </c>
      <c r="Q296" s="213">
        <v>0</v>
      </c>
      <c r="R296" s="213">
        <f t="shared" ref="R296:R303" si="2">Q296*H296</f>
        <v>0</v>
      </c>
      <c r="S296" s="213">
        <v>0</v>
      </c>
      <c r="T296" s="214">
        <f t="shared" ref="T296:T303" si="3">S296*H296</f>
        <v>0</v>
      </c>
      <c r="AR296" s="25" t="s">
        <v>523</v>
      </c>
      <c r="AT296" s="25" t="s">
        <v>198</v>
      </c>
      <c r="AU296" s="25" t="s">
        <v>83</v>
      </c>
      <c r="AY296" s="25" t="s">
        <v>196</v>
      </c>
      <c r="BE296" s="215">
        <f t="shared" ref="BE296:BE303" si="4">IF(N296="základní",J296,0)</f>
        <v>0</v>
      </c>
      <c r="BF296" s="215">
        <f t="shared" ref="BF296:BF303" si="5">IF(N296="snížená",J296,0)</f>
        <v>0</v>
      </c>
      <c r="BG296" s="215">
        <f t="shared" ref="BG296:BG303" si="6">IF(N296="zákl. přenesená",J296,0)</f>
        <v>0</v>
      </c>
      <c r="BH296" s="215">
        <f t="shared" ref="BH296:BH303" si="7">IF(N296="sníž. přenesená",J296,0)</f>
        <v>0</v>
      </c>
      <c r="BI296" s="215">
        <f t="shared" ref="BI296:BI303" si="8">IF(N296="nulová",J296,0)</f>
        <v>0</v>
      </c>
      <c r="BJ296" s="25" t="s">
        <v>81</v>
      </c>
      <c r="BK296" s="215">
        <f t="shared" ref="BK296:BK303" si="9">ROUND(I296*H296,2)</f>
        <v>0</v>
      </c>
      <c r="BL296" s="25" t="s">
        <v>523</v>
      </c>
      <c r="BM296" s="25" t="s">
        <v>4341</v>
      </c>
    </row>
    <row r="297" spans="2:65" s="1" customFormat="1" ht="23" customHeight="1">
      <c r="B297" s="42"/>
      <c r="C297" s="204" t="s">
        <v>576</v>
      </c>
      <c r="D297" s="204" t="s">
        <v>198</v>
      </c>
      <c r="E297" s="205" t="s">
        <v>4342</v>
      </c>
      <c r="F297" s="206" t="s">
        <v>4343</v>
      </c>
      <c r="G297" s="207" t="s">
        <v>248</v>
      </c>
      <c r="H297" s="208">
        <v>3</v>
      </c>
      <c r="I297" s="209"/>
      <c r="J297" s="210">
        <f t="shared" si="0"/>
        <v>0</v>
      </c>
      <c r="K297" s="206" t="s">
        <v>202</v>
      </c>
      <c r="L297" s="62"/>
      <c r="M297" s="211" t="s">
        <v>24</v>
      </c>
      <c r="N297" s="212" t="s">
        <v>45</v>
      </c>
      <c r="O297" s="43"/>
      <c r="P297" s="213">
        <f t="shared" si="1"/>
        <v>0</v>
      </c>
      <c r="Q297" s="213">
        <v>0</v>
      </c>
      <c r="R297" s="213">
        <f t="shared" si="2"/>
        <v>0</v>
      </c>
      <c r="S297" s="213">
        <v>0</v>
      </c>
      <c r="T297" s="214">
        <f t="shared" si="3"/>
        <v>0</v>
      </c>
      <c r="AR297" s="25" t="s">
        <v>523</v>
      </c>
      <c r="AT297" s="25" t="s">
        <v>198</v>
      </c>
      <c r="AU297" s="25" t="s">
        <v>83</v>
      </c>
      <c r="AY297" s="25" t="s">
        <v>196</v>
      </c>
      <c r="BE297" s="215">
        <f t="shared" si="4"/>
        <v>0</v>
      </c>
      <c r="BF297" s="215">
        <f t="shared" si="5"/>
        <v>0</v>
      </c>
      <c r="BG297" s="215">
        <f t="shared" si="6"/>
        <v>0</v>
      </c>
      <c r="BH297" s="215">
        <f t="shared" si="7"/>
        <v>0</v>
      </c>
      <c r="BI297" s="215">
        <f t="shared" si="8"/>
        <v>0</v>
      </c>
      <c r="BJ297" s="25" t="s">
        <v>81</v>
      </c>
      <c r="BK297" s="215">
        <f t="shared" si="9"/>
        <v>0</v>
      </c>
      <c r="BL297" s="25" t="s">
        <v>523</v>
      </c>
      <c r="BM297" s="25" t="s">
        <v>4344</v>
      </c>
    </row>
    <row r="298" spans="2:65" s="1" customFormat="1" ht="14.5" customHeight="1">
      <c r="B298" s="42"/>
      <c r="C298" s="204" t="s">
        <v>580</v>
      </c>
      <c r="D298" s="204" t="s">
        <v>198</v>
      </c>
      <c r="E298" s="205" t="s">
        <v>4345</v>
      </c>
      <c r="F298" s="206" t="s">
        <v>4346</v>
      </c>
      <c r="G298" s="207" t="s">
        <v>248</v>
      </c>
      <c r="H298" s="208">
        <v>3</v>
      </c>
      <c r="I298" s="209"/>
      <c r="J298" s="210">
        <f t="shared" si="0"/>
        <v>0</v>
      </c>
      <c r="K298" s="206" t="s">
        <v>202</v>
      </c>
      <c r="L298" s="62"/>
      <c r="M298" s="211" t="s">
        <v>24</v>
      </c>
      <c r="N298" s="212" t="s">
        <v>45</v>
      </c>
      <c r="O298" s="43"/>
      <c r="P298" s="213">
        <f t="shared" si="1"/>
        <v>0</v>
      </c>
      <c r="Q298" s="213">
        <v>0</v>
      </c>
      <c r="R298" s="213">
        <f t="shared" si="2"/>
        <v>0</v>
      </c>
      <c r="S298" s="213">
        <v>0</v>
      </c>
      <c r="T298" s="214">
        <f t="shared" si="3"/>
        <v>0</v>
      </c>
      <c r="AR298" s="25" t="s">
        <v>523</v>
      </c>
      <c r="AT298" s="25" t="s">
        <v>198</v>
      </c>
      <c r="AU298" s="25" t="s">
        <v>83</v>
      </c>
      <c r="AY298" s="25" t="s">
        <v>196</v>
      </c>
      <c r="BE298" s="215">
        <f t="shared" si="4"/>
        <v>0</v>
      </c>
      <c r="BF298" s="215">
        <f t="shared" si="5"/>
        <v>0</v>
      </c>
      <c r="BG298" s="215">
        <f t="shared" si="6"/>
        <v>0</v>
      </c>
      <c r="BH298" s="215">
        <f t="shared" si="7"/>
        <v>0</v>
      </c>
      <c r="BI298" s="215">
        <f t="shared" si="8"/>
        <v>0</v>
      </c>
      <c r="BJ298" s="25" t="s">
        <v>81</v>
      </c>
      <c r="BK298" s="215">
        <f t="shared" si="9"/>
        <v>0</v>
      </c>
      <c r="BL298" s="25" t="s">
        <v>523</v>
      </c>
      <c r="BM298" s="25" t="s">
        <v>4347</v>
      </c>
    </row>
    <row r="299" spans="2:65" s="1" customFormat="1" ht="14.5" customHeight="1">
      <c r="B299" s="42"/>
      <c r="C299" s="250" t="s">
        <v>584</v>
      </c>
      <c r="D299" s="250" t="s">
        <v>252</v>
      </c>
      <c r="E299" s="251" t="s">
        <v>4348</v>
      </c>
      <c r="F299" s="252" t="s">
        <v>4349</v>
      </c>
      <c r="G299" s="253" t="s">
        <v>248</v>
      </c>
      <c r="H299" s="254">
        <v>3</v>
      </c>
      <c r="I299" s="255"/>
      <c r="J299" s="256">
        <f t="shared" si="0"/>
        <v>0</v>
      </c>
      <c r="K299" s="252" t="s">
        <v>202</v>
      </c>
      <c r="L299" s="257"/>
      <c r="M299" s="258" t="s">
        <v>24</v>
      </c>
      <c r="N299" s="259" t="s">
        <v>45</v>
      </c>
      <c r="O299" s="43"/>
      <c r="P299" s="213">
        <f t="shared" si="1"/>
        <v>0</v>
      </c>
      <c r="Q299" s="213">
        <v>0.127</v>
      </c>
      <c r="R299" s="213">
        <f t="shared" si="2"/>
        <v>0.38100000000000001</v>
      </c>
      <c r="S299" s="213">
        <v>0</v>
      </c>
      <c r="T299" s="214">
        <f t="shared" si="3"/>
        <v>0</v>
      </c>
      <c r="AR299" s="25" t="s">
        <v>887</v>
      </c>
      <c r="AT299" s="25" t="s">
        <v>252</v>
      </c>
      <c r="AU299" s="25" t="s">
        <v>83</v>
      </c>
      <c r="AY299" s="25" t="s">
        <v>196</v>
      </c>
      <c r="BE299" s="215">
        <f t="shared" si="4"/>
        <v>0</v>
      </c>
      <c r="BF299" s="215">
        <f t="shared" si="5"/>
        <v>0</v>
      </c>
      <c r="BG299" s="215">
        <f t="shared" si="6"/>
        <v>0</v>
      </c>
      <c r="BH299" s="215">
        <f t="shared" si="7"/>
        <v>0</v>
      </c>
      <c r="BI299" s="215">
        <f t="shared" si="8"/>
        <v>0</v>
      </c>
      <c r="BJ299" s="25" t="s">
        <v>81</v>
      </c>
      <c r="BK299" s="215">
        <f t="shared" si="9"/>
        <v>0</v>
      </c>
      <c r="BL299" s="25" t="s">
        <v>887</v>
      </c>
      <c r="BM299" s="25" t="s">
        <v>4350</v>
      </c>
    </row>
    <row r="300" spans="2:65" s="1" customFormat="1" ht="14.5" customHeight="1">
      <c r="B300" s="42"/>
      <c r="C300" s="250" t="s">
        <v>588</v>
      </c>
      <c r="D300" s="250" t="s">
        <v>252</v>
      </c>
      <c r="E300" s="251" t="s">
        <v>4351</v>
      </c>
      <c r="F300" s="252" t="s">
        <v>4352</v>
      </c>
      <c r="G300" s="253" t="s">
        <v>248</v>
      </c>
      <c r="H300" s="254">
        <v>3</v>
      </c>
      <c r="I300" s="255"/>
      <c r="J300" s="256">
        <f t="shared" si="0"/>
        <v>0</v>
      </c>
      <c r="K300" s="252" t="s">
        <v>24</v>
      </c>
      <c r="L300" s="257"/>
      <c r="M300" s="258" t="s">
        <v>24</v>
      </c>
      <c r="N300" s="259" t="s">
        <v>45</v>
      </c>
      <c r="O300" s="43"/>
      <c r="P300" s="213">
        <f t="shared" si="1"/>
        <v>0</v>
      </c>
      <c r="Q300" s="213">
        <v>0</v>
      </c>
      <c r="R300" s="213">
        <f t="shared" si="2"/>
        <v>0</v>
      </c>
      <c r="S300" s="213">
        <v>0</v>
      </c>
      <c r="T300" s="214">
        <f t="shared" si="3"/>
        <v>0</v>
      </c>
      <c r="AR300" s="25" t="s">
        <v>887</v>
      </c>
      <c r="AT300" s="25" t="s">
        <v>252</v>
      </c>
      <c r="AU300" s="25" t="s">
        <v>83</v>
      </c>
      <c r="AY300" s="25" t="s">
        <v>196</v>
      </c>
      <c r="BE300" s="215">
        <f t="shared" si="4"/>
        <v>0</v>
      </c>
      <c r="BF300" s="215">
        <f t="shared" si="5"/>
        <v>0</v>
      </c>
      <c r="BG300" s="215">
        <f t="shared" si="6"/>
        <v>0</v>
      </c>
      <c r="BH300" s="215">
        <f t="shared" si="7"/>
        <v>0</v>
      </c>
      <c r="BI300" s="215">
        <f t="shared" si="8"/>
        <v>0</v>
      </c>
      <c r="BJ300" s="25" t="s">
        <v>81</v>
      </c>
      <c r="BK300" s="215">
        <f t="shared" si="9"/>
        <v>0</v>
      </c>
      <c r="BL300" s="25" t="s">
        <v>887</v>
      </c>
      <c r="BM300" s="25" t="s">
        <v>4353</v>
      </c>
    </row>
    <row r="301" spans="2:65" s="1" customFormat="1" ht="14.5" customHeight="1">
      <c r="B301" s="42"/>
      <c r="C301" s="250" t="s">
        <v>593</v>
      </c>
      <c r="D301" s="250" t="s">
        <v>252</v>
      </c>
      <c r="E301" s="251" t="s">
        <v>4354</v>
      </c>
      <c r="F301" s="252" t="s">
        <v>4355</v>
      </c>
      <c r="G301" s="253" t="s">
        <v>248</v>
      </c>
      <c r="H301" s="254">
        <v>3</v>
      </c>
      <c r="I301" s="255"/>
      <c r="J301" s="256">
        <f t="shared" si="0"/>
        <v>0</v>
      </c>
      <c r="K301" s="252" t="s">
        <v>202</v>
      </c>
      <c r="L301" s="257"/>
      <c r="M301" s="258" t="s">
        <v>24</v>
      </c>
      <c r="N301" s="259" t="s">
        <v>45</v>
      </c>
      <c r="O301" s="43"/>
      <c r="P301" s="213">
        <f t="shared" si="1"/>
        <v>0</v>
      </c>
      <c r="Q301" s="213">
        <v>5.0000000000000001E-4</v>
      </c>
      <c r="R301" s="213">
        <f t="shared" si="2"/>
        <v>1.5E-3</v>
      </c>
      <c r="S301" s="213">
        <v>0</v>
      </c>
      <c r="T301" s="214">
        <f t="shared" si="3"/>
        <v>0</v>
      </c>
      <c r="AR301" s="25" t="s">
        <v>887</v>
      </c>
      <c r="AT301" s="25" t="s">
        <v>252</v>
      </c>
      <c r="AU301" s="25" t="s">
        <v>83</v>
      </c>
      <c r="AY301" s="25" t="s">
        <v>196</v>
      </c>
      <c r="BE301" s="215">
        <f t="shared" si="4"/>
        <v>0</v>
      </c>
      <c r="BF301" s="215">
        <f t="shared" si="5"/>
        <v>0</v>
      </c>
      <c r="BG301" s="215">
        <f t="shared" si="6"/>
        <v>0</v>
      </c>
      <c r="BH301" s="215">
        <f t="shared" si="7"/>
        <v>0</v>
      </c>
      <c r="BI301" s="215">
        <f t="shared" si="8"/>
        <v>0</v>
      </c>
      <c r="BJ301" s="25" t="s">
        <v>81</v>
      </c>
      <c r="BK301" s="215">
        <f t="shared" si="9"/>
        <v>0</v>
      </c>
      <c r="BL301" s="25" t="s">
        <v>887</v>
      </c>
      <c r="BM301" s="25" t="s">
        <v>4356</v>
      </c>
    </row>
    <row r="302" spans="2:65" s="1" customFormat="1" ht="14.5" customHeight="1">
      <c r="B302" s="42"/>
      <c r="C302" s="250" t="s">
        <v>597</v>
      </c>
      <c r="D302" s="250" t="s">
        <v>252</v>
      </c>
      <c r="E302" s="251" t="s">
        <v>4357</v>
      </c>
      <c r="F302" s="252" t="s">
        <v>4358</v>
      </c>
      <c r="G302" s="253" t="s">
        <v>248</v>
      </c>
      <c r="H302" s="254">
        <v>3</v>
      </c>
      <c r="I302" s="255"/>
      <c r="J302" s="256">
        <f t="shared" si="0"/>
        <v>0</v>
      </c>
      <c r="K302" s="252" t="s">
        <v>202</v>
      </c>
      <c r="L302" s="257"/>
      <c r="M302" s="258" t="s">
        <v>24</v>
      </c>
      <c r="N302" s="259" t="s">
        <v>45</v>
      </c>
      <c r="O302" s="43"/>
      <c r="P302" s="213">
        <f t="shared" si="1"/>
        <v>0</v>
      </c>
      <c r="Q302" s="213">
        <v>4.7000000000000002E-3</v>
      </c>
      <c r="R302" s="213">
        <f t="shared" si="2"/>
        <v>1.4100000000000001E-2</v>
      </c>
      <c r="S302" s="213">
        <v>0</v>
      </c>
      <c r="T302" s="214">
        <f t="shared" si="3"/>
        <v>0</v>
      </c>
      <c r="AR302" s="25" t="s">
        <v>887</v>
      </c>
      <c r="AT302" s="25" t="s">
        <v>252</v>
      </c>
      <c r="AU302" s="25" t="s">
        <v>83</v>
      </c>
      <c r="AY302" s="25" t="s">
        <v>196</v>
      </c>
      <c r="BE302" s="215">
        <f t="shared" si="4"/>
        <v>0</v>
      </c>
      <c r="BF302" s="215">
        <f t="shared" si="5"/>
        <v>0</v>
      </c>
      <c r="BG302" s="215">
        <f t="shared" si="6"/>
        <v>0</v>
      </c>
      <c r="BH302" s="215">
        <f t="shared" si="7"/>
        <v>0</v>
      </c>
      <c r="BI302" s="215">
        <f t="shared" si="8"/>
        <v>0</v>
      </c>
      <c r="BJ302" s="25" t="s">
        <v>81</v>
      </c>
      <c r="BK302" s="215">
        <f t="shared" si="9"/>
        <v>0</v>
      </c>
      <c r="BL302" s="25" t="s">
        <v>887</v>
      </c>
      <c r="BM302" s="25" t="s">
        <v>4359</v>
      </c>
    </row>
    <row r="303" spans="2:65" s="1" customFormat="1" ht="23" customHeight="1">
      <c r="B303" s="42"/>
      <c r="C303" s="204" t="s">
        <v>604</v>
      </c>
      <c r="D303" s="204" t="s">
        <v>198</v>
      </c>
      <c r="E303" s="205" t="s">
        <v>4360</v>
      </c>
      <c r="F303" s="206" t="s">
        <v>4361</v>
      </c>
      <c r="G303" s="207" t="s">
        <v>320</v>
      </c>
      <c r="H303" s="208">
        <v>100</v>
      </c>
      <c r="I303" s="209"/>
      <c r="J303" s="210">
        <f t="shared" si="0"/>
        <v>0</v>
      </c>
      <c r="K303" s="206" t="s">
        <v>24</v>
      </c>
      <c r="L303" s="62"/>
      <c r="M303" s="211" t="s">
        <v>24</v>
      </c>
      <c r="N303" s="212" t="s">
        <v>45</v>
      </c>
      <c r="O303" s="43"/>
      <c r="P303" s="213">
        <f t="shared" si="1"/>
        <v>0</v>
      </c>
      <c r="Q303" s="213">
        <v>0</v>
      </c>
      <c r="R303" s="213">
        <f t="shared" si="2"/>
        <v>0</v>
      </c>
      <c r="S303" s="213">
        <v>0</v>
      </c>
      <c r="T303" s="214">
        <f t="shared" si="3"/>
        <v>0</v>
      </c>
      <c r="AR303" s="25" t="s">
        <v>523</v>
      </c>
      <c r="AT303" s="25" t="s">
        <v>198</v>
      </c>
      <c r="AU303" s="25" t="s">
        <v>83</v>
      </c>
      <c r="AY303" s="25" t="s">
        <v>196</v>
      </c>
      <c r="BE303" s="215">
        <f t="shared" si="4"/>
        <v>0</v>
      </c>
      <c r="BF303" s="215">
        <f t="shared" si="5"/>
        <v>0</v>
      </c>
      <c r="BG303" s="215">
        <f t="shared" si="6"/>
        <v>0</v>
      </c>
      <c r="BH303" s="215">
        <f t="shared" si="7"/>
        <v>0</v>
      </c>
      <c r="BI303" s="215">
        <f t="shared" si="8"/>
        <v>0</v>
      </c>
      <c r="BJ303" s="25" t="s">
        <v>81</v>
      </c>
      <c r="BK303" s="215">
        <f t="shared" si="9"/>
        <v>0</v>
      </c>
      <c r="BL303" s="25" t="s">
        <v>523</v>
      </c>
      <c r="BM303" s="25" t="s">
        <v>4362</v>
      </c>
    </row>
    <row r="304" spans="2:65" s="12" customFormat="1">
      <c r="B304" s="216"/>
      <c r="C304" s="217"/>
      <c r="D304" s="218" t="s">
        <v>205</v>
      </c>
      <c r="E304" s="219" t="s">
        <v>24</v>
      </c>
      <c r="F304" s="220" t="s">
        <v>4363</v>
      </c>
      <c r="G304" s="217"/>
      <c r="H304" s="221">
        <v>100</v>
      </c>
      <c r="I304" s="222"/>
      <c r="J304" s="217"/>
      <c r="K304" s="217"/>
      <c r="L304" s="223"/>
      <c r="M304" s="271"/>
      <c r="N304" s="272"/>
      <c r="O304" s="272"/>
      <c r="P304" s="272"/>
      <c r="Q304" s="272"/>
      <c r="R304" s="272"/>
      <c r="S304" s="272"/>
      <c r="T304" s="273"/>
      <c r="AT304" s="227" t="s">
        <v>205</v>
      </c>
      <c r="AU304" s="227" t="s">
        <v>83</v>
      </c>
      <c r="AV304" s="12" t="s">
        <v>83</v>
      </c>
      <c r="AW304" s="12" t="s">
        <v>37</v>
      </c>
      <c r="AX304" s="12" t="s">
        <v>81</v>
      </c>
      <c r="AY304" s="227" t="s">
        <v>196</v>
      </c>
    </row>
    <row r="305" spans="2:12" s="1" customFormat="1" ht="7" customHeight="1">
      <c r="B305" s="57"/>
      <c r="C305" s="58"/>
      <c r="D305" s="58"/>
      <c r="E305" s="58"/>
      <c r="F305" s="58"/>
      <c r="G305" s="58"/>
      <c r="H305" s="58"/>
      <c r="I305" s="149"/>
      <c r="J305" s="58"/>
      <c r="K305" s="58"/>
      <c r="L305" s="62"/>
    </row>
  </sheetData>
  <sheetProtection algorithmName="SHA-512" hashValue="BM3sqsiyjtGaGtuYTF8s6chSGov92pC+svd+Ak9bygIUuo+ST+R4IrbCU0oROuOHPBAiDcMIvYP22E/GviCPxQ==" saltValue="/cspcBJ8BtfgpPSxNWiO4RO4yjeWjEIHlIId9P6NaD/hFzSKKaHDaSQG8yS29hal3ywVziUwrkwXmcvwvGxd8A==" spinCount="100000" sheet="1" objects="1" scenarios="1" formatColumns="0" formatRows="0" autoFilter="0"/>
  <autoFilter ref="C102:K304"/>
  <mergeCells count="13">
    <mergeCell ref="E95:H95"/>
    <mergeCell ref="G1:H1"/>
    <mergeCell ref="L2:V2"/>
    <mergeCell ref="E49:H49"/>
    <mergeCell ref="E51:H51"/>
    <mergeCell ref="J55:J56"/>
    <mergeCell ref="E91:H91"/>
    <mergeCell ref="E93:H93"/>
    <mergeCell ref="E7:H7"/>
    <mergeCell ref="E9:H9"/>
    <mergeCell ref="E11:H11"/>
    <mergeCell ref="E26:H26"/>
    <mergeCell ref="E47:H47"/>
  </mergeCells>
  <hyperlinks>
    <hyperlink ref="F1:G1" location="C2" display="1) Krycí list soupisu"/>
    <hyperlink ref="G1:H1" location="C58" display="2) Rekapitulace"/>
    <hyperlink ref="J1" location="C102" display="3) Soupis prací"/>
    <hyperlink ref="L1:V1" location="'Rekapitulace stavby'!C2" display="Rekapitulace stavby"/>
  </hyperlinks>
  <pageMargins left="0.59055118110236227" right="0.59055118110236227" top="0.59055118110236227" bottom="0.59055118110236227" header="0" footer="0"/>
  <pageSetup paperSize="9" scale="98" fitToHeight="100" orientation="landscape"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31</vt:i4>
      </vt:variant>
    </vt:vector>
  </HeadingPairs>
  <TitlesOfParts>
    <vt:vector size="47" baseType="lpstr">
      <vt:lpstr>Rekapitulace stavby</vt:lpstr>
      <vt:lpstr>A1 - 1.pp, 1.np levá stra...</vt:lpstr>
      <vt:lpstr>A2 - 1.np pravá strana ob...</vt:lpstr>
      <vt:lpstr>A3 - 1.np m.č. 106-109, 2...</vt:lpstr>
      <vt:lpstr>A4 - zti, út, plyn, přípojky</vt:lpstr>
      <vt:lpstr>A5 - elektroinstalace</vt:lpstr>
      <vt:lpstr>A6 - fasáda, izolace sokl...</vt:lpstr>
      <vt:lpstr>A7 - úprava vstupu do 2.N...</vt:lpstr>
      <vt:lpstr>A8 - venkovní úpravy</vt:lpstr>
      <vt:lpstr>A9 - vedlejší rozpočtové ...</vt:lpstr>
      <vt:lpstr>B1 - knihovna + archiv - ...</vt:lpstr>
      <vt:lpstr>B2 - zateplení fasády, op...</vt:lpstr>
      <vt:lpstr>B3 - zti, út, plyn, přípojky</vt:lpstr>
      <vt:lpstr>B4 - elektroinstalace</vt:lpstr>
      <vt:lpstr>B5 - vedlejší rozpočtové ...</vt:lpstr>
      <vt:lpstr>Pokyny pro vyplnění</vt:lpstr>
      <vt:lpstr>'A1 - 1.pp, 1.np levá stra...'!Názvy_tisku</vt:lpstr>
      <vt:lpstr>'A2 - 1.np pravá strana ob...'!Názvy_tisku</vt:lpstr>
      <vt:lpstr>'A3 - 1.np m.č. 106-109, 2...'!Názvy_tisku</vt:lpstr>
      <vt:lpstr>'A4 - zti, út, plyn, přípojky'!Názvy_tisku</vt:lpstr>
      <vt:lpstr>'A5 - elektroinstalace'!Názvy_tisku</vt:lpstr>
      <vt:lpstr>'A6 - fasáda, izolace sokl...'!Názvy_tisku</vt:lpstr>
      <vt:lpstr>'A7 - úprava vstupu do 2.N...'!Názvy_tisku</vt:lpstr>
      <vt:lpstr>'A8 - venkovní úpravy'!Názvy_tisku</vt:lpstr>
      <vt:lpstr>'A9 - vedlejší rozpočtové ...'!Názvy_tisku</vt:lpstr>
      <vt:lpstr>'B1 - knihovna + archiv - ...'!Názvy_tisku</vt:lpstr>
      <vt:lpstr>'B2 - zateplení fasády, op...'!Názvy_tisku</vt:lpstr>
      <vt:lpstr>'B3 - zti, út, plyn, přípojky'!Názvy_tisku</vt:lpstr>
      <vt:lpstr>'B4 - elektroinstalace'!Názvy_tisku</vt:lpstr>
      <vt:lpstr>'B5 - vedlejší rozpočtové ...'!Názvy_tisku</vt:lpstr>
      <vt:lpstr>'Rekapitulace stavby'!Názvy_tisku</vt:lpstr>
      <vt:lpstr>'A1 - 1.pp, 1.np levá stra...'!Oblast_tisku</vt:lpstr>
      <vt:lpstr>'A2 - 1.np pravá strana ob...'!Oblast_tisku</vt:lpstr>
      <vt:lpstr>'A3 - 1.np m.č. 106-109, 2...'!Oblast_tisku</vt:lpstr>
      <vt:lpstr>'A4 - zti, út, plyn, přípojky'!Oblast_tisku</vt:lpstr>
      <vt:lpstr>'A5 - elektroinstalace'!Oblast_tisku</vt:lpstr>
      <vt:lpstr>'A6 - fasáda, izolace sokl...'!Oblast_tisku</vt:lpstr>
      <vt:lpstr>'A7 - úprava vstupu do 2.N...'!Oblast_tisku</vt:lpstr>
      <vt:lpstr>'A8 - venkovní úpravy'!Oblast_tisku</vt:lpstr>
      <vt:lpstr>'A9 - vedlejší rozpočtové ...'!Oblast_tisku</vt:lpstr>
      <vt:lpstr>'B1 - knihovna + archiv - ...'!Oblast_tisku</vt:lpstr>
      <vt:lpstr>'B2 - zateplení fasády, op...'!Oblast_tisku</vt:lpstr>
      <vt:lpstr>'B3 - zti, út, plyn, přípojky'!Oblast_tisku</vt:lpstr>
      <vt:lpstr>'B4 - elektroinstalace'!Oblast_tisku</vt:lpstr>
      <vt:lpstr>'B5 - vedlejší rozpočtové ...'!Oblast_tisku</vt:lpstr>
      <vt:lpstr>'Pokyny pro vyplnění'!Oblast_tisku</vt:lpstr>
      <vt:lpstr>'Rekapitulace stavby'!Oblast_tisku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Blavková</dc:creator>
  <cp:lastModifiedBy>Nina Blavková</cp:lastModifiedBy>
  <cp:lastPrinted>2018-03-21T19:22:22Z</cp:lastPrinted>
  <dcterms:created xsi:type="dcterms:W3CDTF">2018-03-21T18:48:23Z</dcterms:created>
  <dcterms:modified xsi:type="dcterms:W3CDTF">2018-03-21T19:22:56Z</dcterms:modified>
</cp:coreProperties>
</file>